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statkraft-my.sharepoint.com/personal/u61821_energycorp_com/Documents/Desktop/"/>
    </mc:Choice>
  </mc:AlternateContent>
  <xr:revisionPtr revIDLastSave="2" documentId="13_ncr:1_{6C736EE3-43D9-4713-A05A-71667EFE5D9A}" xr6:coauthVersionLast="47" xr6:coauthVersionMax="47" xr10:uidLastSave="{8D7556ED-4BA6-4EEF-921A-5C505A6DF9BD}"/>
  <bookViews>
    <workbookView xWindow="28680" yWindow="-120" windowWidth="51840" windowHeight="21240" activeTab="2" xr2:uid="{00000000-000D-0000-FFFF-FFFF00000000}"/>
  </bookViews>
  <sheets>
    <sheet name="Assets List Details " sheetId="16" r:id="rId1"/>
    <sheet name="Employee details " sheetId="2" r:id="rId2"/>
    <sheet name="New Laptop and Desktop details " sheetId="1" r:id="rId3"/>
    <sheet name="Sheet1" sheetId="22" r:id="rId4"/>
    <sheet name="SKM" sheetId="3" r:id="rId5"/>
    <sheet name="SKI" sheetId="4" r:id="rId6"/>
    <sheet name="Tidong" sheetId="5" r:id="rId7"/>
    <sheet name="Nellai" sheetId="6" r:id="rId8"/>
    <sheet name="Khidrat Renewable" sheetId="20" r:id="rId9"/>
    <sheet name="Lanco Mandakini" sheetId="7" r:id="rId10"/>
    <sheet name="Monitor and Docking station " sheetId="12" r:id="rId11"/>
    <sheet name="VC Details " sheetId="17" r:id="rId12"/>
    <sheet name="REPLACE x280 AND OTHER" sheetId="11" r:id="rId13"/>
    <sheet name="Seat vise Deatils" sheetId="19" r:id="rId14"/>
    <sheet name="Network device " sheetId="13" r:id="rId15"/>
    <sheet name="Assigned Accessories" sheetId="18" r:id="rId16"/>
    <sheet name="TV and asset Renovation " sheetId="21" r:id="rId17"/>
  </sheets>
  <definedNames>
    <definedName name="_xlnm._FilterDatabase" localSheetId="1" hidden="1">'Employee details '!$A$1:$E$280</definedName>
    <definedName name="_xlnm._FilterDatabase" localSheetId="9" hidden="1">'Lanco Mandakini'!$A$1:$N$29</definedName>
    <definedName name="_xlnm._FilterDatabase" localSheetId="10" hidden="1">'Monitor and Docking station '!$O$1:$AO$136</definedName>
    <definedName name="_xlnm._FilterDatabase" localSheetId="14" hidden="1">'Network device '!$A$1:$M$134</definedName>
    <definedName name="_xlnm._FilterDatabase" localSheetId="2" hidden="1">'New Laptop and Desktop details '!$A$1:$T$271</definedName>
    <definedName name="_xlnm._FilterDatabase" localSheetId="5" hidden="1">SKI!$A$1:$H$31</definedName>
    <definedName name="_xlnm._FilterDatabase" localSheetId="4" hidden="1">SKM!$A$1:$R$31</definedName>
    <definedName name="_xlnm._FilterDatabase" localSheetId="6" hidden="1">Tidong!$A$1:$R$53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G34" i="1" s="1"/>
  <c r="E186" i="1"/>
  <c r="G186" i="1" s="1"/>
  <c r="E185" i="1"/>
  <c r="G185" i="1" s="1"/>
  <c r="E184" i="1"/>
  <c r="E183" i="1"/>
  <c r="E181" i="1"/>
  <c r="G181" i="1" s="1"/>
  <c r="E180" i="1"/>
  <c r="G180" i="1" s="1"/>
  <c r="E178" i="1"/>
  <c r="G178" i="1" s="1"/>
  <c r="E175" i="1"/>
  <c r="G175" i="1" s="1"/>
  <c r="E173" i="1"/>
  <c r="G173" i="1" s="1"/>
  <c r="E169" i="1"/>
  <c r="G169" i="1" s="1"/>
  <c r="E168" i="1"/>
  <c r="G168" i="1" s="1"/>
  <c r="E166" i="1"/>
  <c r="E164" i="1"/>
  <c r="G164" i="1" s="1"/>
  <c r="E163" i="1"/>
  <c r="G163" i="1" s="1"/>
  <c r="E160" i="1"/>
  <c r="G160" i="1" s="1"/>
  <c r="E156" i="1"/>
  <c r="G156" i="1" s="1"/>
  <c r="E155" i="1"/>
  <c r="G155" i="1" s="1"/>
  <c r="E153" i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E141" i="1"/>
  <c r="G141" i="1" s="1"/>
  <c r="E140" i="1"/>
  <c r="G140" i="1" s="1"/>
  <c r="E139" i="1"/>
  <c r="G139" i="1" s="1"/>
  <c r="E137" i="1"/>
  <c r="G137" i="1" s="1"/>
  <c r="E136" i="1"/>
  <c r="G136" i="1" s="1"/>
  <c r="E135" i="1"/>
  <c r="G135" i="1" s="1"/>
  <c r="E134" i="1"/>
  <c r="G134" i="1" s="1"/>
  <c r="E133" i="1"/>
  <c r="E132" i="1"/>
  <c r="G132" i="1" s="1"/>
  <c r="E130" i="1"/>
  <c r="G130" i="1" s="1"/>
  <c r="E128" i="1"/>
  <c r="G128" i="1" s="1"/>
  <c r="E127" i="1"/>
  <c r="G127" i="1" s="1"/>
  <c r="E126" i="1"/>
  <c r="G126" i="1" s="1"/>
  <c r="E125" i="1"/>
  <c r="G125" i="1" s="1"/>
  <c r="E122" i="1"/>
  <c r="G122" i="1" s="1"/>
  <c r="E121" i="1"/>
  <c r="G121" i="1" s="1"/>
  <c r="E118" i="1"/>
  <c r="G118" i="1" s="1"/>
  <c r="E113" i="1"/>
  <c r="G113" i="1" s="1"/>
  <c r="E112" i="1"/>
  <c r="G112" i="1" s="1"/>
  <c r="E101" i="1"/>
  <c r="G101" i="1" s="1"/>
  <c r="E100" i="1"/>
  <c r="G100" i="1" s="1"/>
  <c r="E99" i="1"/>
  <c r="G99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77" i="1"/>
  <c r="G77" i="1" s="1"/>
  <c r="E76" i="1"/>
  <c r="G76" i="1" s="1"/>
  <c r="E75" i="1"/>
  <c r="G75" i="1" s="1"/>
  <c r="E74" i="1"/>
  <c r="G74" i="1" s="1"/>
  <c r="E71" i="1"/>
  <c r="G71" i="1" s="1"/>
  <c r="E70" i="1"/>
  <c r="G70" i="1" s="1"/>
  <c r="E68" i="1"/>
  <c r="G68" i="1" s="1"/>
  <c r="E66" i="1"/>
  <c r="G66" i="1" s="1"/>
  <c r="E65" i="1"/>
  <c r="G65" i="1" s="1"/>
  <c r="E64" i="1"/>
  <c r="G64" i="1" s="1"/>
  <c r="E63" i="1"/>
  <c r="G63" i="1" s="1"/>
  <c r="E56" i="1"/>
  <c r="G56" i="1" s="1"/>
  <c r="E53" i="1"/>
  <c r="G53" i="1" s="1"/>
  <c r="E50" i="1"/>
  <c r="G50" i="1" s="1"/>
  <c r="E49" i="1"/>
  <c r="G49" i="1" s="1"/>
  <c r="E47" i="1"/>
  <c r="G47" i="1" s="1"/>
  <c r="E46" i="1"/>
  <c r="G46" i="1" s="1"/>
  <c r="E45" i="1"/>
  <c r="G45" i="1" s="1"/>
  <c r="E41" i="1"/>
  <c r="G41" i="1" s="1"/>
  <c r="E40" i="1"/>
  <c r="G40" i="1" s="1"/>
  <c r="E37" i="1"/>
  <c r="G37" i="1" s="1"/>
  <c r="E36" i="1"/>
  <c r="G36" i="1" s="1"/>
  <c r="E31" i="1"/>
  <c r="G31" i="1" s="1"/>
  <c r="E30" i="1"/>
  <c r="E28" i="1"/>
  <c r="E27" i="1"/>
  <c r="E25" i="1"/>
  <c r="E24" i="1"/>
  <c r="E23" i="1"/>
  <c r="E22" i="1"/>
  <c r="E21" i="1"/>
  <c r="E20" i="1"/>
  <c r="E19" i="1"/>
  <c r="G19" i="1" s="1"/>
  <c r="E18" i="1"/>
  <c r="E17" i="1"/>
  <c r="E16" i="1"/>
  <c r="E14" i="1"/>
  <c r="E1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" i="1"/>
  <c r="C4" i="22"/>
  <c r="C5" i="22"/>
  <c r="C6" i="22"/>
  <c r="C7" i="22"/>
  <c r="C8" i="22"/>
  <c r="C3" i="22"/>
  <c r="G11" i="1"/>
  <c r="E72" i="1"/>
  <c r="G72" i="1" s="1"/>
  <c r="E32" i="1"/>
  <c r="G32" i="1" s="1"/>
  <c r="E33" i="1"/>
  <c r="G33" i="1" s="1"/>
  <c r="E35" i="1"/>
  <c r="G35" i="1" s="1"/>
  <c r="E38" i="1"/>
  <c r="G38" i="1" s="1"/>
  <c r="E39" i="1"/>
  <c r="G39" i="1" s="1"/>
  <c r="E42" i="1"/>
  <c r="G42" i="1" s="1"/>
  <c r="E43" i="1"/>
  <c r="G43" i="1" s="1"/>
  <c r="E44" i="1"/>
  <c r="G44" i="1" s="1"/>
  <c r="E48" i="1"/>
  <c r="G48" i="1" s="1"/>
  <c r="E51" i="1"/>
  <c r="G51" i="1" s="1"/>
  <c r="E52" i="1"/>
  <c r="G52" i="1" s="1"/>
  <c r="E54" i="1"/>
  <c r="G54" i="1" s="1"/>
  <c r="E55" i="1"/>
  <c r="G55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7" i="1"/>
  <c r="G67" i="1" s="1"/>
  <c r="E69" i="1"/>
  <c r="G69" i="1" s="1"/>
  <c r="E73" i="1"/>
  <c r="G73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8" i="1"/>
  <c r="G98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4" i="1"/>
  <c r="G114" i="1" s="1"/>
  <c r="E115" i="1"/>
  <c r="G115" i="1" s="1"/>
  <c r="E116" i="1"/>
  <c r="G116" i="1" s="1"/>
  <c r="E117" i="1"/>
  <c r="G117" i="1" s="1"/>
  <c r="E119" i="1"/>
  <c r="G119" i="1" s="1"/>
  <c r="E120" i="1"/>
  <c r="G120" i="1" s="1"/>
  <c r="E123" i="1"/>
  <c r="G123" i="1" s="1"/>
  <c r="E124" i="1"/>
  <c r="G124" i="1" s="1"/>
  <c r="E129" i="1"/>
  <c r="G129" i="1" s="1"/>
  <c r="E131" i="1"/>
  <c r="G131" i="1" s="1"/>
  <c r="G133" i="1"/>
  <c r="E138" i="1"/>
  <c r="G138" i="1" s="1"/>
  <c r="E142" i="1"/>
  <c r="G142" i="1" s="1"/>
  <c r="G143" i="1"/>
  <c r="G153" i="1"/>
  <c r="E154" i="1"/>
  <c r="G154" i="1" s="1"/>
  <c r="E157" i="1"/>
  <c r="G157" i="1" s="1"/>
  <c r="E158" i="1"/>
  <c r="G158" i="1" s="1"/>
  <c r="E159" i="1"/>
  <c r="G159" i="1" s="1"/>
  <c r="E161" i="1"/>
  <c r="G161" i="1" s="1"/>
  <c r="E162" i="1"/>
  <c r="G162" i="1" s="1"/>
  <c r="E165" i="1"/>
  <c r="G165" i="1" s="1"/>
  <c r="G166" i="1"/>
  <c r="E167" i="1"/>
  <c r="G167" i="1" s="1"/>
  <c r="E170" i="1"/>
  <c r="G170" i="1" s="1"/>
  <c r="E171" i="1"/>
  <c r="G171" i="1" s="1"/>
  <c r="E172" i="1"/>
  <c r="G172" i="1" s="1"/>
  <c r="E174" i="1"/>
  <c r="G174" i="1" s="1"/>
  <c r="E176" i="1"/>
  <c r="G176" i="1" s="1"/>
  <c r="E177" i="1"/>
  <c r="G177" i="1" s="1"/>
  <c r="E179" i="1"/>
  <c r="G179" i="1" s="1"/>
  <c r="E182" i="1"/>
  <c r="G182" i="1" s="1"/>
  <c r="G183" i="1"/>
  <c r="G184" i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S5" i="22" l="1"/>
  <c r="S4" i="22"/>
  <c r="R14" i="22"/>
  <c r="R6" i="22"/>
  <c r="S11" i="22"/>
  <c r="R13" i="22"/>
  <c r="R5" i="22"/>
  <c r="S10" i="22"/>
  <c r="R12" i="22"/>
  <c r="R4" i="22"/>
  <c r="S9" i="22"/>
  <c r="R11" i="22"/>
  <c r="R3" i="22"/>
  <c r="S8" i="22"/>
  <c r="R10" i="22"/>
  <c r="S3" i="22"/>
  <c r="S7" i="22"/>
  <c r="C10" i="22"/>
  <c r="R9" i="22"/>
  <c r="S14" i="22"/>
  <c r="S6" i="22"/>
  <c r="R8" i="22"/>
  <c r="S13" i="22"/>
  <c r="R7" i="22"/>
  <c r="S12" i="22"/>
  <c r="K76" i="21"/>
  <c r="E2" i="7"/>
  <c r="C5" i="3"/>
  <c r="D280" i="2"/>
  <c r="D279" i="2"/>
  <c r="D278" i="2"/>
  <c r="C32" i="3" s="1"/>
  <c r="V152" i="1"/>
  <c r="E32" i="3"/>
  <c r="E20" i="4"/>
  <c r="E76" i="18"/>
  <c r="E75" i="18"/>
  <c r="E3" i="20"/>
  <c r="E9" i="20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" i="4"/>
  <c r="V267" i="1"/>
  <c r="V268" i="1"/>
  <c r="V269" i="1"/>
  <c r="V270" i="1"/>
  <c r="V271" i="1"/>
  <c r="D277" i="2"/>
  <c r="C3" i="20" s="1"/>
  <c r="E74" i="18"/>
  <c r="E73" i="18"/>
  <c r="N28" i="16"/>
  <c r="C27" i="1"/>
  <c r="C49" i="1"/>
  <c r="C56" i="1"/>
  <c r="C82" i="1"/>
  <c r="C86" i="1"/>
  <c r="C93" i="1"/>
  <c r="C130" i="1"/>
  <c r="C209" i="1"/>
  <c r="C247" i="1"/>
  <c r="C72" i="18"/>
  <c r="E72" i="18"/>
  <c r="R28" i="16"/>
  <c r="N29" i="16"/>
  <c r="N30" i="16"/>
  <c r="E71" i="18" l="1"/>
  <c r="C70" i="18"/>
  <c r="E70" i="18"/>
  <c r="E69" i="18"/>
  <c r="V76" i="1"/>
  <c r="V61" i="1"/>
  <c r="V48" i="1"/>
  <c r="V49" i="1"/>
  <c r="V50" i="1"/>
  <c r="V51" i="1"/>
  <c r="V52" i="1"/>
  <c r="V53" i="1"/>
  <c r="V54" i="1"/>
  <c r="V42" i="1"/>
  <c r="V36" i="1"/>
  <c r="E8" i="20"/>
  <c r="T8" i="20"/>
  <c r="V3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18" i="1"/>
  <c r="V20" i="1"/>
  <c r="V21" i="1"/>
  <c r="V22" i="1"/>
  <c r="V24" i="1"/>
  <c r="V25" i="1"/>
  <c r="V26" i="1"/>
  <c r="V27" i="1"/>
  <c r="V28" i="1"/>
  <c r="V29" i="1"/>
  <c r="V30" i="1"/>
  <c r="V31" i="1"/>
  <c r="V32" i="1"/>
  <c r="V33" i="1"/>
  <c r="V34" i="1"/>
  <c r="V35" i="1"/>
  <c r="V37" i="1"/>
  <c r="V38" i="1"/>
  <c r="V39" i="1"/>
  <c r="V40" i="1"/>
  <c r="V41" i="1"/>
  <c r="V43" i="1"/>
  <c r="V44" i="1"/>
  <c r="V45" i="1"/>
  <c r="V46" i="1"/>
  <c r="V47" i="1"/>
  <c r="V55" i="1"/>
  <c r="V56" i="1"/>
  <c r="V57" i="1"/>
  <c r="V58" i="1"/>
  <c r="V59" i="1"/>
  <c r="V60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" i="1"/>
  <c r="D89" i="2"/>
  <c r="AM42" i="12"/>
  <c r="AO42" i="12" s="1"/>
  <c r="AJ114" i="12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2" i="19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9" i="7"/>
  <c r="C29" i="7"/>
  <c r="E4" i="20"/>
  <c r="E5" i="20"/>
  <c r="E6" i="20"/>
  <c r="E7" i="20"/>
  <c r="E2" i="20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2" i="3"/>
  <c r="X8" i="3"/>
  <c r="X29" i="3"/>
  <c r="X39" i="3"/>
  <c r="X8" i="4"/>
  <c r="E2" i="6" l="1"/>
  <c r="E3" i="6"/>
  <c r="E4" i="6"/>
  <c r="E5" i="6"/>
  <c r="E6" i="6"/>
  <c r="E7" i="6"/>
  <c r="E8" i="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2" i="5"/>
  <c r="G20" i="1"/>
  <c r="G21" i="1"/>
  <c r="G22" i="1"/>
  <c r="G23" i="1"/>
  <c r="G24" i="1"/>
  <c r="G25" i="1"/>
  <c r="E26" i="1"/>
  <c r="G26" i="1" s="1"/>
  <c r="G27" i="1"/>
  <c r="G28" i="1"/>
  <c r="E29" i="1"/>
  <c r="G29" i="1" s="1"/>
  <c r="G30" i="1"/>
  <c r="G12" i="1"/>
  <c r="E13" i="1"/>
  <c r="G13" i="1" s="1"/>
  <c r="G14" i="1"/>
  <c r="E15" i="1"/>
  <c r="G15" i="1" s="1"/>
  <c r="G16" i="1"/>
  <c r="G17" i="1"/>
  <c r="G18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2" i="1"/>
  <c r="G2" i="1" s="1"/>
  <c r="K3" i="6"/>
  <c r="K4" i="6"/>
  <c r="K5" i="6"/>
  <c r="K6" i="6"/>
  <c r="K7" i="6"/>
  <c r="K8" i="6"/>
  <c r="Q3" i="7"/>
  <c r="Q4" i="7"/>
  <c r="Q5" i="7"/>
  <c r="Q6" i="7"/>
  <c r="Q7" i="7"/>
  <c r="Q8" i="7"/>
  <c r="Q9" i="7"/>
  <c r="Q10" i="7"/>
  <c r="Q11" i="7"/>
  <c r="Q12" i="7"/>
  <c r="Q13" i="7"/>
  <c r="Q29" i="7"/>
  <c r="Q2" i="7"/>
  <c r="P3" i="7"/>
  <c r="P4" i="7"/>
  <c r="P5" i="7"/>
  <c r="P6" i="7"/>
  <c r="P7" i="7"/>
  <c r="P8" i="7"/>
  <c r="P9" i="7"/>
  <c r="P10" i="7"/>
  <c r="P11" i="7"/>
  <c r="P12" i="7"/>
  <c r="P13" i="7"/>
  <c r="P2" i="7"/>
  <c r="M3" i="7"/>
  <c r="M4" i="7"/>
  <c r="M5" i="7"/>
  <c r="M6" i="7"/>
  <c r="M7" i="7"/>
  <c r="M8" i="7"/>
  <c r="M9" i="7"/>
  <c r="M10" i="7"/>
  <c r="M11" i="7"/>
  <c r="M12" i="7"/>
  <c r="M13" i="7"/>
  <c r="M29" i="7"/>
  <c r="M2" i="7"/>
  <c r="L3" i="7"/>
  <c r="L4" i="7"/>
  <c r="L5" i="7"/>
  <c r="L6" i="7"/>
  <c r="L7" i="7"/>
  <c r="L8" i="7"/>
  <c r="L9" i="7"/>
  <c r="L10" i="7"/>
  <c r="L11" i="7"/>
  <c r="L12" i="7"/>
  <c r="L13" i="7"/>
  <c r="L2" i="7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3" i="18"/>
  <c r="E4" i="18"/>
  <c r="E5" i="18"/>
  <c r="E6" i="18"/>
  <c r="E7" i="18"/>
  <c r="E8" i="18"/>
  <c r="E2" i="18"/>
  <c r="M4" i="22" l="1"/>
  <c r="M12" i="22"/>
  <c r="M20" i="22"/>
  <c r="M28" i="22"/>
  <c r="M11" i="22"/>
  <c r="M5" i="22"/>
  <c r="M13" i="22"/>
  <c r="M21" i="22"/>
  <c r="M3" i="22"/>
  <c r="M6" i="22"/>
  <c r="M14" i="22"/>
  <c r="M22" i="22"/>
  <c r="M10" i="22"/>
  <c r="M27" i="22"/>
  <c r="M7" i="22"/>
  <c r="M15" i="22"/>
  <c r="M23" i="22"/>
  <c r="M18" i="22"/>
  <c r="M19" i="22"/>
  <c r="M8" i="22"/>
  <c r="M16" i="22"/>
  <c r="M24" i="22"/>
  <c r="M26" i="22"/>
  <c r="M9" i="22"/>
  <c r="M17" i="22"/>
  <c r="M25" i="22"/>
  <c r="AJ100" i="12"/>
  <c r="AJ3" i="12"/>
  <c r="AJ4" i="12"/>
  <c r="AJ5" i="12"/>
  <c r="AJ6" i="12"/>
  <c r="AJ7" i="12"/>
  <c r="AJ8" i="12"/>
  <c r="AJ9" i="12"/>
  <c r="AJ10" i="12"/>
  <c r="AJ11" i="12"/>
  <c r="AJ12" i="12"/>
  <c r="AJ13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3" i="12"/>
  <c r="AJ34" i="12"/>
  <c r="AJ35" i="12"/>
  <c r="AJ36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52" i="12"/>
  <c r="AJ53" i="12"/>
  <c r="AJ54" i="12"/>
  <c r="AJ55" i="12"/>
  <c r="AJ56" i="12"/>
  <c r="AJ57" i="12"/>
  <c r="AJ58" i="12"/>
  <c r="AJ59" i="12"/>
  <c r="AJ60" i="12"/>
  <c r="AJ61" i="12"/>
  <c r="AJ62" i="12"/>
  <c r="AJ63" i="12"/>
  <c r="AJ64" i="12"/>
  <c r="AJ65" i="12"/>
  <c r="AJ66" i="12"/>
  <c r="AJ67" i="12"/>
  <c r="AJ68" i="12"/>
  <c r="AJ69" i="12"/>
  <c r="AJ70" i="12"/>
  <c r="AJ71" i="12"/>
  <c r="AJ72" i="12"/>
  <c r="AJ73" i="12"/>
  <c r="AJ74" i="12"/>
  <c r="AJ75" i="12"/>
  <c r="AJ76" i="12"/>
  <c r="AJ77" i="12"/>
  <c r="AJ78" i="12"/>
  <c r="AJ79" i="12"/>
  <c r="AJ80" i="12"/>
  <c r="AJ81" i="12"/>
  <c r="AJ82" i="12"/>
  <c r="AJ83" i="12"/>
  <c r="AJ85" i="12"/>
  <c r="AJ86" i="12"/>
  <c r="AJ87" i="12"/>
  <c r="AJ88" i="12"/>
  <c r="AJ89" i="12"/>
  <c r="AJ90" i="12"/>
  <c r="AJ91" i="12"/>
  <c r="AJ92" i="12"/>
  <c r="AJ93" i="12"/>
  <c r="AJ94" i="12"/>
  <c r="AJ95" i="12"/>
  <c r="AJ96" i="12"/>
  <c r="AJ97" i="12"/>
  <c r="AJ98" i="12"/>
  <c r="AJ99" i="12"/>
  <c r="AJ101" i="12"/>
  <c r="AJ102" i="12"/>
  <c r="AJ103" i="12"/>
  <c r="AJ104" i="12"/>
  <c r="AJ105" i="12"/>
  <c r="AJ106" i="12"/>
  <c r="AJ107" i="12"/>
  <c r="AJ108" i="12"/>
  <c r="AJ109" i="12"/>
  <c r="AJ110" i="12"/>
  <c r="AJ111" i="12"/>
  <c r="AJ112" i="12"/>
  <c r="AJ113" i="12"/>
  <c r="AJ115" i="12"/>
  <c r="AJ116" i="12"/>
  <c r="AJ117" i="12"/>
  <c r="AJ118" i="12"/>
  <c r="AJ119" i="12"/>
  <c r="AJ120" i="12"/>
  <c r="AJ121" i="12"/>
  <c r="AJ2" i="12"/>
  <c r="D250" i="2" l="1"/>
  <c r="C68" i="1" s="1"/>
  <c r="D249" i="2"/>
  <c r="D248" i="2"/>
  <c r="C192" i="1" s="1"/>
  <c r="C4" i="20" l="1"/>
  <c r="C98" i="1"/>
  <c r="C7" i="5"/>
  <c r="X27" i="4"/>
  <c r="X33" i="3"/>
  <c r="D276" i="2" l="1"/>
  <c r="D275" i="2"/>
  <c r="D274" i="2"/>
  <c r="D273" i="2"/>
  <c r="C112" i="1" s="1"/>
  <c r="D272" i="2"/>
  <c r="D271" i="2"/>
  <c r="D270" i="2"/>
  <c r="D269" i="2"/>
  <c r="C230" i="1" s="1"/>
  <c r="D268" i="2"/>
  <c r="C235" i="1" s="1"/>
  <c r="D267" i="2"/>
  <c r="D266" i="2"/>
  <c r="D265" i="2"/>
  <c r="C240" i="1" s="1"/>
  <c r="D264" i="2"/>
  <c r="C68" i="18" s="1"/>
  <c r="D263" i="2"/>
  <c r="D262" i="2"/>
  <c r="C118" i="1" s="1"/>
  <c r="D261" i="2"/>
  <c r="C243" i="1" s="1"/>
  <c r="D260" i="2"/>
  <c r="C241" i="1" s="1"/>
  <c r="D259" i="2"/>
  <c r="C31" i="1" s="1"/>
  <c r="D258" i="2"/>
  <c r="C34" i="1" s="1"/>
  <c r="D257" i="2"/>
  <c r="D253" i="2"/>
  <c r="D252" i="2"/>
  <c r="C232" i="1" s="1"/>
  <c r="D251" i="2"/>
  <c r="C88" i="1" s="1"/>
  <c r="D247" i="2"/>
  <c r="D246" i="2"/>
  <c r="C239" i="1" s="1"/>
  <c r="D245" i="2"/>
  <c r="C146" i="1" s="1"/>
  <c r="D244" i="2"/>
  <c r="C242" i="1" s="1"/>
  <c r="D243" i="2"/>
  <c r="C145" i="1" s="1"/>
  <c r="D242" i="2"/>
  <c r="D241" i="2"/>
  <c r="C161" i="1" s="1"/>
  <c r="D240" i="2"/>
  <c r="C123" i="1" s="1"/>
  <c r="D239" i="2"/>
  <c r="C18" i="1" s="1"/>
  <c r="D238" i="2"/>
  <c r="D237" i="2"/>
  <c r="D236" i="2"/>
  <c r="D235" i="2"/>
  <c r="C100" i="1" s="1"/>
  <c r="D234" i="2"/>
  <c r="D233" i="2"/>
  <c r="C25" i="1" s="1"/>
  <c r="D232" i="2"/>
  <c r="D231" i="2"/>
  <c r="D230" i="2"/>
  <c r="D229" i="2"/>
  <c r="C213" i="1" s="1"/>
  <c r="D228" i="2"/>
  <c r="C47" i="1" s="1"/>
  <c r="D227" i="2"/>
  <c r="D226" i="2"/>
  <c r="C13" i="7" s="1"/>
  <c r="D225" i="2"/>
  <c r="C96" i="1" s="1"/>
  <c r="D224" i="2"/>
  <c r="C76" i="1" s="1"/>
  <c r="D223" i="2"/>
  <c r="D222" i="2"/>
  <c r="D221" i="2"/>
  <c r="C199" i="1" s="1"/>
  <c r="D220" i="2"/>
  <c r="D219" i="2"/>
  <c r="C195" i="1" s="1"/>
  <c r="D218" i="2"/>
  <c r="D217" i="2"/>
  <c r="D216" i="2"/>
  <c r="D215" i="2"/>
  <c r="C219" i="1" s="1"/>
  <c r="D214" i="2"/>
  <c r="D213" i="2"/>
  <c r="C188" i="1" s="1"/>
  <c r="D212" i="2"/>
  <c r="C108" i="1" s="1"/>
  <c r="D211" i="2"/>
  <c r="C78" i="1" s="1"/>
  <c r="D210" i="2"/>
  <c r="D209" i="2"/>
  <c r="C85" i="1" s="1"/>
  <c r="D208" i="2"/>
  <c r="C125" i="1" s="1"/>
  <c r="D207" i="2"/>
  <c r="C155" i="1" s="1"/>
  <c r="D206" i="2"/>
  <c r="C21" i="1" s="1"/>
  <c r="D205" i="2"/>
  <c r="C9" i="1" s="1"/>
  <c r="D204" i="2"/>
  <c r="D203" i="2"/>
  <c r="D202" i="2"/>
  <c r="C141" i="1" s="1"/>
  <c r="D201" i="2"/>
  <c r="D200" i="2"/>
  <c r="C109" i="1" s="1"/>
  <c r="D199" i="2"/>
  <c r="D198" i="2"/>
  <c r="D197" i="2"/>
  <c r="D196" i="2"/>
  <c r="C114" i="1" s="1"/>
  <c r="D195" i="2"/>
  <c r="D194" i="2"/>
  <c r="D193" i="2"/>
  <c r="C245" i="1" s="1"/>
  <c r="D192" i="2"/>
  <c r="C116" i="1" s="1"/>
  <c r="D191" i="2"/>
  <c r="C111" i="1" s="1"/>
  <c r="D190" i="2"/>
  <c r="C124" i="1" s="1"/>
  <c r="D189" i="2"/>
  <c r="C138" i="1" s="1"/>
  <c r="D188" i="2"/>
  <c r="C117" i="1" s="1"/>
  <c r="D187" i="2"/>
  <c r="D186" i="2"/>
  <c r="D185" i="2"/>
  <c r="C30" i="1" s="1"/>
  <c r="D184" i="2"/>
  <c r="C89" i="1" s="1"/>
  <c r="D183" i="2"/>
  <c r="D182" i="2"/>
  <c r="C113" i="1" s="1"/>
  <c r="D181" i="2"/>
  <c r="C140" i="1" s="1"/>
  <c r="D180" i="2"/>
  <c r="D179" i="2"/>
  <c r="C101" i="1" s="1"/>
  <c r="D178" i="2"/>
  <c r="D177" i="2"/>
  <c r="C136" i="1" s="1"/>
  <c r="D176" i="2"/>
  <c r="D175" i="2"/>
  <c r="C37" i="18"/>
  <c r="D174" i="2"/>
  <c r="C223" i="1" s="1"/>
  <c r="D173" i="2"/>
  <c r="C95" i="1" s="1"/>
  <c r="D172" i="2"/>
  <c r="D171" i="2"/>
  <c r="C160" i="1" s="1"/>
  <c r="D170" i="2"/>
  <c r="C134" i="1" s="1"/>
  <c r="D169" i="2"/>
  <c r="C39" i="1" s="1"/>
  <c r="D168" i="2"/>
  <c r="C12" i="1" s="1"/>
  <c r="D167" i="2"/>
  <c r="C139" i="1" s="1"/>
  <c r="D166" i="2"/>
  <c r="C10" i="1" s="1"/>
  <c r="D165" i="2"/>
  <c r="D164" i="2"/>
  <c r="D163" i="2"/>
  <c r="D162" i="2"/>
  <c r="C92" i="1" s="1"/>
  <c r="D161" i="2"/>
  <c r="C91" i="1" s="1"/>
  <c r="D160" i="2"/>
  <c r="C90" i="1" s="1"/>
  <c r="D159" i="2"/>
  <c r="D158" i="2"/>
  <c r="C14" i="1" s="1"/>
  <c r="D157" i="2"/>
  <c r="D156" i="2"/>
  <c r="D155" i="2"/>
  <c r="C28" i="1" s="1"/>
  <c r="D154" i="2"/>
  <c r="D153" i="2"/>
  <c r="C79" i="1" s="1"/>
  <c r="D152" i="2"/>
  <c r="D151" i="2"/>
  <c r="C153" i="1" s="1"/>
  <c r="D150" i="2"/>
  <c r="D149" i="2"/>
  <c r="C50" i="1" s="1"/>
  <c r="D148" i="2"/>
  <c r="D147" i="2"/>
  <c r="C121" i="1" s="1"/>
  <c r="D146" i="2"/>
  <c r="C22" i="18" s="1"/>
  <c r="D145" i="2"/>
  <c r="D144" i="2"/>
  <c r="D143" i="2"/>
  <c r="C74" i="1" s="1"/>
  <c r="D142" i="2"/>
  <c r="C227" i="1" s="1"/>
  <c r="D141" i="2"/>
  <c r="C61" i="1" s="1"/>
  <c r="D140" i="2"/>
  <c r="C87" i="1" s="1"/>
  <c r="D139" i="2"/>
  <c r="D138" i="2"/>
  <c r="D137" i="2"/>
  <c r="C135" i="1" s="1"/>
  <c r="D136" i="2"/>
  <c r="D135" i="2"/>
  <c r="D134" i="2"/>
  <c r="D133" i="2"/>
  <c r="D132" i="2"/>
  <c r="C46" i="1" s="1"/>
  <c r="D131" i="2"/>
  <c r="D130" i="2"/>
  <c r="D129" i="2"/>
  <c r="D128" i="2"/>
  <c r="C65" i="1" s="1"/>
  <c r="D127" i="2"/>
  <c r="C32" i="1" s="1"/>
  <c r="D126" i="2"/>
  <c r="C231" i="1" s="1"/>
  <c r="D125" i="2"/>
  <c r="D124" i="2"/>
  <c r="C221" i="1" s="1"/>
  <c r="D123" i="2"/>
  <c r="C62" i="1" s="1"/>
  <c r="D122" i="2"/>
  <c r="D121" i="2"/>
  <c r="C29" i="1" s="1"/>
  <c r="D120" i="2"/>
  <c r="D119" i="2"/>
  <c r="D118" i="2"/>
  <c r="D117" i="2"/>
  <c r="C20" i="1" s="1"/>
  <c r="D116" i="2"/>
  <c r="C147" i="1" s="1"/>
  <c r="D115" i="2"/>
  <c r="C103" i="1" s="1"/>
  <c r="D114" i="2"/>
  <c r="C60" i="1" s="1"/>
  <c r="D113" i="2"/>
  <c r="C6" i="1" s="1"/>
  <c r="D112" i="2"/>
  <c r="C8" i="1" s="1"/>
  <c r="D111" i="2"/>
  <c r="C220" i="1" s="1"/>
  <c r="D110" i="2"/>
  <c r="C206" i="1" s="1"/>
  <c r="D109" i="2"/>
  <c r="C151" i="1" s="1"/>
  <c r="D108" i="2"/>
  <c r="C41" i="1" s="1"/>
  <c r="D107" i="2"/>
  <c r="D106" i="2"/>
  <c r="C197" i="1" s="1"/>
  <c r="D105" i="2"/>
  <c r="D104" i="2"/>
  <c r="C122" i="1" s="1"/>
  <c r="D103" i="2"/>
  <c r="C58" i="1" s="1"/>
  <c r="D102" i="2"/>
  <c r="C57" i="1" s="1"/>
  <c r="D101" i="2"/>
  <c r="D100" i="2"/>
  <c r="C55" i="1" s="1"/>
  <c r="D99" i="2"/>
  <c r="D98" i="2"/>
  <c r="C229" i="1" s="1"/>
  <c r="D97" i="2"/>
  <c r="D96" i="2"/>
  <c r="D95" i="2"/>
  <c r="D94" i="2"/>
  <c r="C37" i="1" s="1"/>
  <c r="D93" i="2"/>
  <c r="C36" i="1" s="1"/>
  <c r="D92" i="2"/>
  <c r="C152" i="1" s="1"/>
  <c r="D91" i="2"/>
  <c r="C194" i="1" s="1"/>
  <c r="D90" i="2"/>
  <c r="D88" i="2"/>
  <c r="C15" i="1" s="1"/>
  <c r="D87" i="2"/>
  <c r="D86" i="2"/>
  <c r="C216" i="1" s="1"/>
  <c r="D85" i="2"/>
  <c r="D84" i="2"/>
  <c r="D83" i="2"/>
  <c r="D82" i="2"/>
  <c r="C198" i="1" s="1"/>
  <c r="D81" i="2"/>
  <c r="D80" i="2"/>
  <c r="C35" i="1" s="1"/>
  <c r="D79" i="2"/>
  <c r="D78" i="2"/>
  <c r="C211" i="1" s="1"/>
  <c r="D77" i="2"/>
  <c r="C210" i="1" s="1"/>
  <c r="D76" i="2"/>
  <c r="C66" i="1" s="1"/>
  <c r="D75" i="2"/>
  <c r="C126" i="1" s="1"/>
  <c r="D74" i="2"/>
  <c r="C133" i="1" s="1"/>
  <c r="D73" i="2"/>
  <c r="C5" i="1" s="1"/>
  <c r="D72" i="2"/>
  <c r="C222" i="1" s="1"/>
  <c r="D71" i="2"/>
  <c r="C22" i="1" s="1"/>
  <c r="D70" i="2"/>
  <c r="C59" i="1" s="1"/>
  <c r="D69" i="2"/>
  <c r="C40" i="1" s="1"/>
  <c r="D68" i="2"/>
  <c r="D67" i="2"/>
  <c r="C45" i="1" s="1"/>
  <c r="D66" i="2"/>
  <c r="C215" i="1" s="1"/>
  <c r="D65" i="2"/>
  <c r="C144" i="1" s="1"/>
  <c r="D64" i="2"/>
  <c r="D63" i="2"/>
  <c r="C208" i="1" s="1"/>
  <c r="D62" i="2"/>
  <c r="C189" i="1" s="1"/>
  <c r="D61" i="2"/>
  <c r="C159" i="1" s="1"/>
  <c r="D60" i="2"/>
  <c r="C143" i="1" s="1"/>
  <c r="D59" i="2"/>
  <c r="C106" i="1" s="1"/>
  <c r="D58" i="2"/>
  <c r="C83" i="1" s="1"/>
  <c r="D57" i="2"/>
  <c r="C212" i="1" s="1"/>
  <c r="D56" i="2"/>
  <c r="C204" i="1" s="1"/>
  <c r="D55" i="2"/>
  <c r="C205" i="1" s="1"/>
  <c r="D54" i="2"/>
  <c r="D53" i="2"/>
  <c r="D52" i="2"/>
  <c r="D51" i="2"/>
  <c r="D50" i="2"/>
  <c r="D49" i="2"/>
  <c r="D48" i="2"/>
  <c r="D47" i="2"/>
  <c r="D46" i="2"/>
  <c r="D45" i="2"/>
  <c r="D44" i="2"/>
  <c r="D43" i="2"/>
  <c r="C156" i="1" s="1"/>
  <c r="D42" i="2"/>
  <c r="C18" i="18" s="1"/>
  <c r="D41" i="2"/>
  <c r="D40" i="2"/>
  <c r="D39" i="2"/>
  <c r="D38" i="2"/>
  <c r="C149" i="1" s="1"/>
  <c r="D37" i="2"/>
  <c r="D36" i="2"/>
  <c r="C77" i="1" s="1"/>
  <c r="D35" i="2"/>
  <c r="D34" i="2"/>
  <c r="D33" i="2"/>
  <c r="C99" i="1" s="1"/>
  <c r="D32" i="2"/>
  <c r="C84" i="1" s="1"/>
  <c r="D31" i="2"/>
  <c r="C201" i="1" s="1"/>
  <c r="D30" i="2"/>
  <c r="C217" i="1" s="1"/>
  <c r="D29" i="2"/>
  <c r="C202" i="1" s="1"/>
  <c r="D28" i="2"/>
  <c r="C218" i="1" s="1"/>
  <c r="D27" i="2"/>
  <c r="C196" i="1" s="1"/>
  <c r="D26" i="2"/>
  <c r="C207" i="1" s="1"/>
  <c r="D25" i="2"/>
  <c r="C104" i="1" s="1"/>
  <c r="D24" i="2"/>
  <c r="C200" i="1" s="1"/>
  <c r="D23" i="2"/>
  <c r="C214" i="1" s="1"/>
  <c r="D22" i="2"/>
  <c r="C107" i="1" s="1"/>
  <c r="D21" i="2"/>
  <c r="D20" i="2"/>
  <c r="C44" i="1" s="1"/>
  <c r="D19" i="2"/>
  <c r="C53" i="1" s="1"/>
  <c r="D18" i="2"/>
  <c r="D17" i="2"/>
  <c r="C137" i="1" s="1"/>
  <c r="D16" i="2"/>
  <c r="C64" i="1" s="1"/>
  <c r="D15" i="2"/>
  <c r="C132" i="1" s="1"/>
  <c r="D14" i="2"/>
  <c r="C33" i="1" s="1"/>
  <c r="D13" i="2"/>
  <c r="C48" i="1" s="1"/>
  <c r="D12" i="2"/>
  <c r="C158" i="1" s="1"/>
  <c r="D11" i="2"/>
  <c r="D10" i="2"/>
  <c r="C16" i="1" s="1"/>
  <c r="D9" i="2"/>
  <c r="D8" i="2"/>
  <c r="C2" i="1" s="1"/>
  <c r="D7" i="2"/>
  <c r="C119" i="1" s="1"/>
  <c r="D6" i="2"/>
  <c r="C63" i="1" s="1"/>
  <c r="D5" i="2"/>
  <c r="D4" i="2"/>
  <c r="D3" i="2"/>
  <c r="C150" i="1" s="1"/>
  <c r="D2" i="2"/>
  <c r="C71" i="1" s="1"/>
  <c r="C50" i="5" l="1"/>
  <c r="C31" i="3"/>
  <c r="C186" i="1"/>
  <c r="C244" i="1"/>
  <c r="C110" i="1"/>
  <c r="C73" i="18"/>
  <c r="C17" i="1"/>
  <c r="C75" i="18"/>
  <c r="C21" i="3"/>
  <c r="C176" i="1"/>
  <c r="C16" i="3"/>
  <c r="C171" i="1"/>
  <c r="C14" i="3"/>
  <c r="C169" i="1"/>
  <c r="C11" i="3"/>
  <c r="C166" i="1"/>
  <c r="C24" i="3"/>
  <c r="C179" i="1"/>
  <c r="C7" i="3"/>
  <c r="C10" i="3"/>
  <c r="C44" i="4"/>
  <c r="C36" i="4"/>
  <c r="C26" i="7"/>
  <c r="C252" i="1"/>
  <c r="C260" i="1"/>
  <c r="C268" i="1"/>
  <c r="C43" i="4"/>
  <c r="C35" i="4"/>
  <c r="C25" i="7"/>
  <c r="C165" i="1"/>
  <c r="C253" i="1"/>
  <c r="C261" i="1"/>
  <c r="C269" i="1"/>
  <c r="C45" i="4"/>
  <c r="C37" i="4"/>
  <c r="C3" i="1"/>
  <c r="C75" i="1"/>
  <c r="C251" i="1"/>
  <c r="C42" i="4"/>
  <c r="C34" i="4"/>
  <c r="C24" i="7"/>
  <c r="C38" i="1"/>
  <c r="C54" i="1"/>
  <c r="C246" i="1"/>
  <c r="C254" i="1"/>
  <c r="C262" i="1"/>
  <c r="C270" i="1"/>
  <c r="C38" i="4"/>
  <c r="C28" i="7"/>
  <c r="C266" i="1"/>
  <c r="C259" i="1"/>
  <c r="C41" i="4"/>
  <c r="C33" i="4"/>
  <c r="C23" i="7"/>
  <c r="C7" i="1"/>
  <c r="C23" i="1"/>
  <c r="C255" i="1"/>
  <c r="C263" i="1"/>
  <c r="C271" i="1"/>
  <c r="C162" i="1"/>
  <c r="C250" i="1"/>
  <c r="C27" i="7"/>
  <c r="C267" i="1"/>
  <c r="C40" i="4"/>
  <c r="C22" i="7"/>
  <c r="C72" i="1"/>
  <c r="C80" i="1"/>
  <c r="C248" i="1"/>
  <c r="C256" i="1"/>
  <c r="C264" i="1"/>
  <c r="C20" i="7"/>
  <c r="C258" i="1"/>
  <c r="C47" i="4"/>
  <c r="C39" i="4"/>
  <c r="C21" i="7"/>
  <c r="C73" i="1"/>
  <c r="C81" i="1"/>
  <c r="C105" i="1"/>
  <c r="C249" i="1"/>
  <c r="C257" i="1"/>
  <c r="C265" i="1"/>
  <c r="C46" i="4"/>
  <c r="X13" i="3"/>
  <c r="C19" i="1"/>
  <c r="C17" i="3"/>
  <c r="C172" i="1"/>
  <c r="C19" i="3"/>
  <c r="C174" i="1"/>
  <c r="C8" i="3"/>
  <c r="C163" i="1"/>
  <c r="C2" i="3"/>
  <c r="C127" i="1"/>
  <c r="C26" i="3"/>
  <c r="C181" i="1"/>
  <c r="C25" i="3"/>
  <c r="C180" i="1"/>
  <c r="C76" i="18"/>
  <c r="C148" i="1"/>
  <c r="C24" i="1"/>
  <c r="C97" i="1"/>
  <c r="C13" i="1"/>
  <c r="C8" i="20"/>
  <c r="C15" i="3"/>
  <c r="C170" i="1"/>
  <c r="C20" i="3"/>
  <c r="C175" i="1"/>
  <c r="C18" i="3"/>
  <c r="C173" i="1"/>
  <c r="C23" i="3"/>
  <c r="C178" i="1"/>
  <c r="C115" i="1"/>
  <c r="C5" i="20"/>
  <c r="C2" i="6"/>
  <c r="C13" i="3"/>
  <c r="C168" i="1"/>
  <c r="C52" i="1"/>
  <c r="C228" i="1"/>
  <c r="C236" i="1"/>
  <c r="C51" i="1"/>
  <c r="C237" i="1"/>
  <c r="C238" i="1"/>
  <c r="C226" i="1"/>
  <c r="C191" i="1"/>
  <c r="C120" i="1"/>
  <c r="C224" i="1"/>
  <c r="C193" i="1"/>
  <c r="C225" i="1"/>
  <c r="C233" i="1"/>
  <c r="C187" i="1"/>
  <c r="C27" i="3"/>
  <c r="C70" i="1"/>
  <c r="C182" i="1"/>
  <c r="C28" i="3"/>
  <c r="C183" i="1"/>
  <c r="C3" i="6"/>
  <c r="C154" i="1"/>
  <c r="C43" i="1"/>
  <c r="C67" i="1"/>
  <c r="C30" i="3"/>
  <c r="C185" i="1"/>
  <c r="C6" i="3"/>
  <c r="C131" i="1"/>
  <c r="C22" i="3"/>
  <c r="C177" i="1"/>
  <c r="C29" i="3"/>
  <c r="C184" i="1"/>
  <c r="C3" i="3"/>
  <c r="C128" i="1"/>
  <c r="C12" i="3"/>
  <c r="C167" i="1"/>
  <c r="C9" i="20"/>
  <c r="C26" i="1"/>
  <c r="C69" i="18"/>
  <c r="C4" i="3"/>
  <c r="C4" i="1"/>
  <c r="C129" i="1"/>
  <c r="C9" i="3"/>
  <c r="C164" i="1"/>
  <c r="C234" i="1"/>
  <c r="C190" i="1"/>
  <c r="C2" i="7"/>
  <c r="C102" i="1"/>
  <c r="C142" i="1"/>
  <c r="C6" i="20"/>
  <c r="C69" i="1"/>
  <c r="C203" i="1"/>
  <c r="C2" i="20"/>
  <c r="C42" i="1"/>
  <c r="C157" i="1"/>
  <c r="C7" i="20"/>
  <c r="C74" i="18"/>
  <c r="C94" i="1"/>
  <c r="C45" i="5"/>
  <c r="C18" i="7"/>
  <c r="C71" i="18"/>
  <c r="C43" i="18"/>
  <c r="C15" i="7"/>
  <c r="X23" i="3"/>
  <c r="C18" i="4"/>
  <c r="C15" i="18"/>
  <c r="X18" i="4"/>
  <c r="C58" i="18"/>
  <c r="C15" i="4"/>
  <c r="X21" i="4"/>
  <c r="C16" i="18"/>
  <c r="C17" i="5"/>
  <c r="X46" i="3"/>
  <c r="X35" i="3"/>
  <c r="C7" i="4"/>
  <c r="C56" i="18"/>
  <c r="C15" i="5"/>
  <c r="X2" i="3"/>
  <c r="C20" i="5"/>
  <c r="C29" i="4"/>
  <c r="X14" i="4"/>
  <c r="C25" i="5"/>
  <c r="X10" i="4"/>
  <c r="X15" i="4"/>
  <c r="C17" i="4"/>
  <c r="C36" i="5"/>
  <c r="X26" i="3"/>
  <c r="C29" i="18"/>
  <c r="C20" i="18"/>
  <c r="X38" i="4"/>
  <c r="X19" i="3"/>
  <c r="X43" i="3"/>
  <c r="X2" i="4"/>
  <c r="C43" i="5"/>
  <c r="C51" i="5"/>
  <c r="C4" i="5"/>
  <c r="C52" i="5"/>
  <c r="C5" i="5"/>
  <c r="C53" i="5"/>
  <c r="C6" i="5"/>
  <c r="C2" i="5"/>
  <c r="C39" i="5"/>
  <c r="C8" i="5"/>
  <c r="C40" i="5"/>
  <c r="C48" i="5"/>
  <c r="C41" i="5"/>
  <c r="C49" i="5"/>
  <c r="C42" i="5"/>
  <c r="X38" i="3"/>
  <c r="C59" i="18"/>
  <c r="X13" i="4"/>
  <c r="C30" i="18"/>
  <c r="X31" i="4"/>
  <c r="C5" i="7"/>
  <c r="C4" i="7"/>
  <c r="C19" i="7"/>
  <c r="X49" i="3"/>
  <c r="C25" i="4"/>
  <c r="C45" i="18"/>
  <c r="C34" i="5"/>
  <c r="X3" i="4"/>
  <c r="X12" i="3"/>
  <c r="C24" i="5"/>
  <c r="X7" i="4"/>
  <c r="C4" i="18"/>
  <c r="X34" i="3"/>
  <c r="C61" i="18"/>
  <c r="C31" i="18"/>
  <c r="C26" i="5"/>
  <c r="C31" i="5"/>
  <c r="X11" i="4"/>
  <c r="C27" i="18"/>
  <c r="C21" i="4"/>
  <c r="X14" i="3"/>
  <c r="C7" i="18"/>
  <c r="X30" i="3"/>
  <c r="C66" i="18"/>
  <c r="C4" i="4"/>
  <c r="C9" i="7"/>
  <c r="X36" i="4"/>
  <c r="C51" i="18"/>
  <c r="X48" i="3"/>
  <c r="C63" i="18"/>
  <c r="X42" i="4"/>
  <c r="C53" i="18"/>
  <c r="X5" i="4"/>
  <c r="C54" i="18"/>
  <c r="C37" i="5"/>
  <c r="X28" i="3"/>
  <c r="C5" i="18"/>
  <c r="X28" i="4"/>
  <c r="C10" i="18"/>
  <c r="C19" i="5"/>
  <c r="D2" i="18"/>
  <c r="C20" i="4"/>
  <c r="C2" i="18"/>
  <c r="X22" i="3"/>
  <c r="X17" i="4"/>
  <c r="C47" i="18"/>
  <c r="C22" i="5"/>
  <c r="C24" i="18"/>
  <c r="C64" i="18"/>
  <c r="X7" i="3"/>
  <c r="C13" i="18"/>
  <c r="C27" i="5"/>
  <c r="C23" i="5"/>
  <c r="X4" i="4"/>
  <c r="C21" i="5"/>
  <c r="C46" i="5"/>
  <c r="X44" i="3"/>
  <c r="C30" i="4"/>
  <c r="C36" i="18"/>
  <c r="C6" i="4"/>
  <c r="X25" i="4"/>
  <c r="X6" i="4"/>
  <c r="C31" i="4"/>
  <c r="C47" i="5"/>
  <c r="C35" i="5"/>
  <c r="X21" i="3"/>
  <c r="C21" i="18"/>
  <c r="C23" i="4"/>
  <c r="C28" i="18"/>
  <c r="C57" i="18"/>
  <c r="C41" i="18"/>
  <c r="C11" i="4"/>
  <c r="X20" i="4"/>
  <c r="X11" i="3"/>
  <c r="C48" i="18"/>
  <c r="C26" i="4"/>
  <c r="C46" i="18"/>
  <c r="C10" i="5"/>
  <c r="C10" i="4"/>
  <c r="C52" i="18"/>
  <c r="X45" i="3"/>
  <c r="D3" i="18"/>
  <c r="C3" i="18"/>
  <c r="C30" i="5"/>
  <c r="C3" i="4"/>
  <c r="C55" i="18"/>
  <c r="C13" i="5"/>
  <c r="C44" i="5"/>
  <c r="X4" i="3"/>
  <c r="X18" i="3"/>
  <c r="C14" i="18"/>
  <c r="C5" i="4"/>
  <c r="C19" i="18"/>
  <c r="C22" i="4"/>
  <c r="C38" i="5"/>
  <c r="X26" i="4"/>
  <c r="C38" i="18"/>
  <c r="C10" i="7"/>
  <c r="X37" i="4"/>
  <c r="X34" i="4"/>
  <c r="C7" i="7"/>
  <c r="X47" i="3"/>
  <c r="C12" i="7"/>
  <c r="X27" i="3"/>
  <c r="C67" i="18"/>
  <c r="C60" i="18"/>
  <c r="C17" i="7"/>
  <c r="C11" i="5"/>
  <c r="X32" i="3"/>
  <c r="C44" i="18"/>
  <c r="C33" i="5"/>
  <c r="C9" i="18"/>
  <c r="C14" i="4"/>
  <c r="X3" i="3"/>
  <c r="C23" i="18"/>
  <c r="X40" i="4"/>
  <c r="C26" i="18"/>
  <c r="X24" i="4"/>
  <c r="X32" i="4"/>
  <c r="C11" i="7"/>
  <c r="C6" i="7"/>
  <c r="C49" i="18"/>
  <c r="X22" i="4"/>
  <c r="C24" i="4"/>
  <c r="X40" i="3"/>
  <c r="C65" i="18"/>
  <c r="X25" i="3"/>
  <c r="C9" i="5"/>
  <c r="C12" i="5"/>
  <c r="C9" i="4"/>
  <c r="C11" i="18"/>
  <c r="X36" i="3"/>
  <c r="C33" i="18"/>
  <c r="X12" i="4"/>
  <c r="C34" i="18"/>
  <c r="X29" i="4"/>
  <c r="C42" i="18"/>
  <c r="C3" i="7"/>
  <c r="C8" i="4"/>
  <c r="X41" i="3"/>
  <c r="C3" i="5"/>
  <c r="C14" i="5"/>
  <c r="C28" i="5"/>
  <c r="C12" i="4"/>
  <c r="C16" i="4"/>
  <c r="X20" i="3"/>
  <c r="X9" i="4"/>
  <c r="C2" i="4"/>
  <c r="C12" i="18"/>
  <c r="X6" i="3"/>
  <c r="X23" i="4"/>
  <c r="C8" i="18"/>
  <c r="X10" i="3"/>
  <c r="X30" i="4"/>
  <c r="X35" i="4"/>
  <c r="C32" i="5"/>
  <c r="X43" i="4"/>
  <c r="C28" i="4"/>
  <c r="C29" i="5"/>
  <c r="C16" i="5"/>
  <c r="C19" i="4"/>
  <c r="C62" i="18"/>
  <c r="C18" i="5"/>
  <c r="C32" i="18"/>
  <c r="C13" i="4"/>
  <c r="X24" i="3"/>
  <c r="X5" i="3"/>
  <c r="X31" i="3"/>
  <c r="X16" i="3"/>
  <c r="C40" i="18"/>
  <c r="X19" i="4"/>
  <c r="C17" i="18"/>
  <c r="X42" i="3"/>
  <c r="C6" i="18"/>
  <c r="X39" i="4"/>
  <c r="X17" i="3"/>
  <c r="C25" i="18"/>
  <c r="X37" i="3"/>
  <c r="X9" i="3"/>
  <c r="C35" i="18"/>
  <c r="C39" i="18"/>
  <c r="X33" i="4"/>
  <c r="C50" i="18"/>
  <c r="X41" i="4"/>
  <c r="C8" i="7"/>
  <c r="X15" i="3"/>
  <c r="X16" i="4"/>
  <c r="C27" i="4"/>
  <c r="C14" i="7"/>
  <c r="C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tc={3BAAE416-DCEB-4231-91AD-E290B2C9642D}</author>
    <author>tc={BA3BCA39-CB3C-4075-A3B4-4C1BB9B8BD2E}</author>
  </authors>
  <commentList>
    <comment ref="L127" authorId="0" shapeId="0" xr:uid="{3BAAE416-DCEB-4231-91AD-E290B2C9642D}">
      <text>
        <t>[Threaded comment]
Your version of Excel allows you to read this threaded comment; however, any edits to it will get removed if the file is opened in a newer version of Excel. Learn more: https://go.microsoft.com/fwlink/?linkid=870924
Comment:
    Keyboard-  0E37FX3223136P
Pen-0F0167L222700D
Reply:
    Assign travel Adaptor- 004730733406</t>
      </text>
    </comment>
    <comment ref="L130" authorId="1" shapeId="0" xr:uid="{BA3BCA39-CB3C-4075-A3B4-4C1BB9B8BD2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Assign travel adapter to her - Sn-003435633406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tc={9331AF4D-876A-4F01-9B13-C144E645F1B6}</author>
  </authors>
  <commentList>
    <comment ref="K2" authorId="0" shapeId="0" xr:uid="{9331AF4D-876A-4F01-9B13-C144E645F1B6}">
      <text>
        <t>[Threaded comment]
Your version of Excel allows you to read this threaded comment; however, any edits to it will get removed if the file is opened in a newer version of Excel. Learn more: https://go.microsoft.com/fwlink/?linkid=870924
Comment:
    Keyboard-  0E37FX3223136P
Pen-0F0167L222700D
Reply:
    Assign travel Adaptor- 004730733406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tc={2D727601-3817-4A00-A301-34F780E14725}</author>
    <author>tc={707C00F9-A695-47CA-AFA4-ABF67865B2B5}</author>
    <author>tc={11BD8F05-27D3-4D6D-86AF-8C3A4948FFE3}</author>
    <author>tc={F610B050-4D77-4A90-A79E-7C569A1BE93E}</author>
    <author>tc={AD7B11F0-8872-47EF-A666-4C0CC3BF5578}</author>
    <author>tc={D90BA15B-1752-4E68-B53F-C2A1F0A9B5B4}</author>
    <author>tc={0A47DD37-5117-4643-A2A2-E1DA35EEFFBB}</author>
    <author>tc={7DF7BCA7-4A7C-4965-9E31-A6C2224D394B}</author>
    <author>tc={3CF82B87-205D-4334-8157-CB7F15EEFA51}</author>
    <author>tc={3E9E9F1B-AA45-40DA-B0EB-04EC9D379265}</author>
    <author>tc={4A3AB847-0E86-41A1-AF74-297DC581479A}</author>
    <author>tc={146BACD5-6634-4F4C-AAA0-47E71748847E}</author>
    <author>tc={F7DEA3C1-A018-47EB-865C-EEAB8ABE6B7E}</author>
  </authors>
  <commentList>
    <comment ref="C11" authorId="0" shapeId="0" xr:uid="{2D727601-3817-4A00-A301-34F780E14725}">
      <text>
        <t>[Threaded comment]
Your version of Excel allows you to read this threaded comment; however, any edits to it will get removed if the file is opened in a newer version of Excel. Learn more: https://go.microsoft.com/fwlink/?linkid=870924
Comment:
    V5VM5856 replace with</t>
      </text>
    </comment>
    <comment ref="P102" authorId="1" shapeId="0" xr:uid="{707C00F9-A695-47CA-AFA4-ABF67865B2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ZJZ0NPMB replacement -
Reply:
    repalacement agaist - ZJZ0NPMB </t>
      </text>
    </comment>
    <comment ref="P109" authorId="2" shapeId="0" xr:uid="{11BD8F05-27D3-4D6D-86AF-8C3A4948FFE3}">
      <text>
        <t>[Threaded comment]
Your version of Excel allows you to read this threaded comment; however, any edits to it will get removed if the file is opened in a newer version of Excel. Learn more: https://go.microsoft.com/fwlink/?linkid=870924
Comment:
    ZDZJ1S3R REPLACED</t>
      </text>
    </comment>
    <comment ref="P128" authorId="3" shapeId="0" xr:uid="{F610B050-4D77-4A90-A79E-7C569A1BE93E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 TO TIDONG</t>
      </text>
    </comment>
    <comment ref="P132" authorId="4" shapeId="0" xr:uid="{AD7B11F0-8872-47EF-A666-4C0CC3BF5578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 To Tidong</t>
      </text>
    </comment>
    <comment ref="P133" authorId="5" shapeId="0" xr:uid="{D90BA15B-1752-4E68-B53F-C2A1F0A9B5B4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 to Tidong</t>
      </text>
    </comment>
    <comment ref="C134" authorId="6" shapeId="0" xr:uid="{0A47DD37-5117-4643-A2A2-E1DA35EEFFBB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 to tidong</t>
      </text>
    </comment>
    <comment ref="P135" authorId="7" shapeId="0" xr:uid="{7DF7BCA7-4A7C-4965-9E31-A6C2224D394B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 to Tidong</t>
      </text>
    </comment>
    <comment ref="C136" authorId="8" shapeId="0" xr:uid="{3CF82B87-205D-4334-8157-CB7F15EEFA51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 to tidong</t>
      </text>
    </comment>
    <comment ref="P136" authorId="9" shapeId="0" xr:uid="{3E9E9F1B-AA45-40DA-B0EB-04EC9D379265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 to Tidong</t>
      </text>
    </comment>
    <comment ref="C137" authorId="10" shapeId="0" xr:uid="{4A3AB847-0E86-41A1-AF74-297DC581479A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 to Tidong</t>
      </text>
    </comment>
    <comment ref="C139" authorId="11" shapeId="0" xr:uid="{146BACD5-6634-4F4C-AAA0-47E71748847E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 to tiong</t>
      </text>
    </comment>
    <comment ref="C140" authorId="12" shapeId="0" xr:uid="{F7DEA3C1-A018-47EB-865C-EEAB8ABE6B7E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 to Tidong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tc={0E4E64C4-5C21-4038-AE78-D50975E983DC}</author>
    <author>tc={DEEB4C40-510D-4A97-A23F-C48A5F261FD9}</author>
    <author>tc={58FEBC00-842E-4B64-8C85-C208D3AC7051}</author>
    <author>tc={A091AE76-6FA3-4049-9FDA-248C15E4B0B8}</author>
    <author>tc={9DFC5B7B-E671-47AA-8B00-9955548FE9E6}</author>
    <author>tc={A722CA70-C1D8-4091-A636-547783B4E4E3}</author>
  </authors>
  <commentList>
    <comment ref="H8" authorId="0" shapeId="0" xr:uid="{0E4E64C4-5C21-4038-AE78-D50975E983DC}">
      <text>
        <t>[Threaded comment]
Your version of Excel allows you to read this threaded comment; however, any edits to it will get removed if the file is opened in a newer version of Excel. Learn more: https://go.microsoft.com/fwlink/?linkid=870924
Comment:
    still this laptop is the part of SKI</t>
      </text>
    </comment>
    <comment ref="H9" authorId="1" shapeId="0" xr:uid="{DEEB4C40-510D-4A97-A23F-C48A5F261FD9}">
      <text>
        <t>[Threaded comment]
Your version of Excel allows you to read this threaded comment; however, any edits to it will get removed if the file is opened in a newer version of Excel. Learn more: https://go.microsoft.com/fwlink/?linkid=870924
Comment:
    still this laptop is the part of SKI</t>
      </text>
    </comment>
    <comment ref="E11" authorId="2" shapeId="0" xr:uid="{58FEBC00-842E-4B64-8C85-C208D3AC7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Piyush Bhateja - old</t>
      </text>
    </comment>
    <comment ref="V24" authorId="3" shapeId="0" xr:uid="{A091AE76-6FA3-4049-9FDA-248C15E4B0B8}">
      <text>
        <t>[Threaded comment]
Your version of Excel allows you to read this threaded comment; however, any edits to it will get removed if the file is opened in a newer version of Excel. Learn more: https://go.microsoft.com/fwlink/?linkid=870924
Comment:
    SKI</t>
      </text>
    </comment>
    <comment ref="H25" authorId="4" shapeId="0" xr:uid="{9DFC5B7B-E671-47AA-8B00-9955548FE9E6}">
      <text>
        <t>[Threaded comment]
Your version of Excel allows you to read this threaded comment; however, any edits to it will get removed if the file is opened in a newer version of Excel. Learn more: https://go.microsoft.com/fwlink/?linkid=870924
Comment:
    SKI</t>
      </text>
    </comment>
    <comment ref="V25" authorId="5" shapeId="0" xr:uid="{A722CA70-C1D8-4091-A636-547783B4E4E3}">
      <text>
        <t>[Threaded comment]
Your version of Excel allows you to read this threaded comment; however, any edits to it will get removed if the file is opened in a newer version of Excel. Learn more: https://go.microsoft.com/fwlink/?linkid=870924
Comment:
    still this laptop is the part of SKI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tc={E7734835-A8EB-4884-A3BA-FBA44BA6AC86}</author>
    <author>tc={40674D9E-65D5-43C4-8BB0-CC3DD567A0F5}</author>
    <author>tc={BAF258E0-CACC-4463-AA26-E66C3788DD07}</author>
    <author>tc={9D5CBE9A-7AC1-4704-85B9-F0D00CFD8767}</author>
    <author>tc={933CCE4E-3FA7-4CFB-887C-789B69159974}</author>
    <author>tc={4EBDCAD3-B05A-480F-8627-4981852D7462}</author>
    <author>tc={7A8A7FFE-8C36-417D-8316-BDDD3EF5AAC6}</author>
    <author>tc={C507192D-A9A0-4B78-8784-E9CADEE9436F}</author>
    <author>tc={A696B97A-BD8B-4178-9DF0-76E7CB7BB4DB}</author>
    <author>tc={DFFAB686-1DDE-4E96-B4ED-57089720CEA2}</author>
    <author>tc={4B4EA526-8241-4D00-AA04-AC513A27DD07}</author>
    <author>tc={EF43EFA8-8A43-4E4B-85B5-C2CD79137875}</author>
    <author>tc={AE1EB4D0-624E-40BD-9461-2CDD02470589}</author>
    <author>tc={0539D77E-2ACC-4514-9E55-AD8D46FC9841}</author>
    <author>tc={7CA6D00B-CBDA-4467-A237-8B2CB8A53BFF}</author>
    <author>tc={771766B6-CCB4-4C1B-8378-32CC429DF30A}</author>
    <author>tc={44E26088-D30A-463A-972E-F9BF8BCA04A3}</author>
    <author>tc={90816128-5FDA-40C3-84EC-3ADB43A7A885}</author>
    <author>tc={4A2FD3AC-B6A7-4607-A2FF-36EFEF5F5585}</author>
    <author>tc={8C9B4A31-F16A-4888-A3CD-1F5E126E47E2}</author>
    <author>tc={7920221D-729A-4DFD-975D-39BA65A5B03D}</author>
    <author>tc={A2EEB3B7-38C0-4BA3-B9AE-15F01E9EE736}</author>
    <author>tc={BB86EB4E-E645-4B3E-80A6-BD8549845CA9}</author>
    <author>tc={D3F3CFFC-2B95-48E8-83DD-1D6835858286}</author>
    <author>tc={112B38AF-7C51-4EBE-8493-BD23D9AA5FBB}</author>
    <author>tc={29B383EF-1914-4E24-AC4B-DB68FA3E710A}</author>
    <author>tc={E0FED0B8-C7DE-4090-9F54-6AF8197A5E40}</author>
    <author>tc={A2DC264A-7E10-4AD0-86E5-9284BD78E250}</author>
    <author>tc={14E56727-D6FB-4DF7-9903-B084C2182E44}</author>
    <author>tc={8F1BFD2A-9466-4B0C-BAF4-256ECC792B6F}</author>
    <author>tc={2C1021AF-7171-4239-9A61-B98F03FCBFFE}</author>
    <author>tc={9BF5247C-371C-4405-883A-0F403ABC8C0F}</author>
    <author>tc={DEAB55F4-F5A8-4C39-8FDF-CD6F18928F76}</author>
    <author>tc={891F3ADC-92A0-47B8-8D95-E85D3E1429F3}</author>
    <author>tc={94547CD4-A022-43D5-9216-0935B19BB8AC}</author>
    <author>tc={B9AD186F-778C-4FC0-8903-96DD48645002}</author>
    <author>tc={0115C4EA-417D-4CCA-AD04-255BF77491F0}</author>
    <author>tc={D06DE886-A007-4437-A0AB-673C1C16DA7F}</author>
    <author>tc={768A20F9-BD66-4681-90F6-1039FFB0CCCB}</author>
    <author>tc={BD1CCDB9-60AE-45F9-948F-F4683A726555}</author>
    <author>tc={0F33E348-5939-4CEA-9C62-9CBF757F31FA}</author>
    <author>tc={FE566431-9AAC-4CCB-AA32-60F8A1820470}</author>
    <author>tc={5B5B4419-BC6A-4403-98B5-65FD287C0966}</author>
    <author>tc={53AE01A4-C73C-426F-A2D8-4645B70193B8}</author>
    <author>tc={45B8E4C4-08AB-44C1-A7B4-663EF82503B5}</author>
    <author>tc={D3D8E7FD-DD95-42FD-8CF5-930D700426DB}</author>
    <author>tc={E8B5269D-BB16-4FAB-98F4-B2689CB461BE}</author>
    <author>tc={36A5EEAC-09CC-4EDE-9D06-03F46D30A340}</author>
    <author>tc={A18EC9E3-E889-4A22-A81F-546FB7E74C10}</author>
    <author>tc={1046245A-44FA-4C83-9DD5-1F86A30B78FD}</author>
  </authors>
  <commentList>
    <comment ref="D2" authorId="0" shapeId="0" xr:uid="{E7734835-A8EB-4884-A3BA-FBA44BA6AC86}">
      <text>
        <t>[Threaded comment]
Your version of Excel allows you to read this threaded comment; however, any edits to it will get removed if the file is opened in a newer version of Excel. Learn more: https://go.microsoft.com/fwlink/?linkid=870924
Comment:
    Old SR NO -FDO1935A0E9</t>
      </text>
    </comment>
    <comment ref="D14" authorId="1" shapeId="0" xr:uid="{40674D9E-65D5-43C4-8BB0-CC3DD567A0F5}">
      <text>
        <t>[Threaded comment]
Your version of Excel allows you to read this threaded comment; however, any edits to it will get removed if the file is opened in a newer version of Excel. Learn more: https://go.microsoft.com/fwlink/?linkid=870924
Comment:
    Kumar Amit
SR no changed against CNDXJ0T922</t>
      </text>
    </comment>
    <comment ref="D18" authorId="2" shapeId="0" xr:uid="{BAF258E0-CACC-4463-AA26-E66C3788DD0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router- CM0551376 - 01 April 2022</t>
      </text>
    </comment>
    <comment ref="D27" authorId="3" shapeId="0" xr:uid="{9D5CBE9A-7AC1-4704-85B9-F0D00CFD8767}">
      <text>
        <t>[Threaded comment]
Your version of Excel allows you to read this threaded comment; however, any edits to it will get removed if the file is opened in a newer version of Excel. Learn more: https://go.microsoft.com/fwlink/?linkid=870924
Comment:
    FOC2251NDCT(FAULTY ITEM) REPLACE AT 05-12-2022</t>
      </text>
    </comment>
    <comment ref="D32" authorId="4" shapeId="0" xr:uid="{933CCE4E-3FA7-4CFB-887C-789B691599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Replace the  varun camera - FTT19320055 (old device)
</t>
      </text>
    </comment>
    <comment ref="G60" authorId="5" shapeId="0" xr:uid="{4EBDCAD3-B05A-480F-8627-4981852D7462}">
      <text>
        <t>[Threaded comment]
Your version of Excel allows you to read this threaded comment; however, any edits to it will get removed if the file is opened in a newer version of Excel. Learn more: https://go.microsoft.com/fwlink/?linkid=870924
Comment:
    Bangalore device</t>
      </text>
    </comment>
    <comment ref="G64" authorId="6" shapeId="0" xr:uid="{7A8A7FFE-8C36-417D-8316-BDDD3EF5AAC6}">
      <text>
        <t>[Threaded comment]
Your version of Excel allows you to read this threaded comment; however, any edits to it will get removed if the file is opened in a newer version of Excel. Learn more: https://go.microsoft.com/fwlink/?linkid=870924
Comment:
    Bangalore device</t>
      </text>
    </comment>
    <comment ref="G65" authorId="7" shapeId="0" xr:uid="{C507192D-A9A0-4B78-8784-E9CADEE9436F}">
      <text>
        <t>[Threaded comment]
Your version of Excel allows you to read this threaded comment; however, any edits to it will get removed if the file is opened in a newer version of Excel. Learn more: https://go.microsoft.com/fwlink/?linkid=870924
Comment:
    Bangalore device</t>
      </text>
    </comment>
    <comment ref="G69" authorId="8" shapeId="0" xr:uid="{A696B97A-BD8B-4178-9DF0-76E7CB7BB4DB}">
      <text>
        <t>[Threaded comment]
Your version of Excel allows you to read this threaded comment; however, any edits to it will get removed if the file is opened in a newer version of Excel. Learn more: https://go.microsoft.com/fwlink/?linkid=870924
Comment:
    Bangalore Device</t>
      </text>
    </comment>
    <comment ref="G70" authorId="9" shapeId="0" xr:uid="{DFFAB686-1DDE-4E96-B4ED-57089720CEA2}">
      <text>
        <t>[Threaded comment]
Your version of Excel allows you to read this threaded comment; however, any edits to it will get removed if the file is opened in a newer version of Excel. Learn more: https://go.microsoft.com/fwlink/?linkid=870924
Comment:
    Bangalore Device</t>
      </text>
    </comment>
    <comment ref="D71" authorId="10" shapeId="0" xr:uid="{4B4EA526-8241-4D00-AA04-AC513A27DD07}">
      <text>
        <t>[Threaded comment]
Your version of Excel allows you to read this threaded comment; however, any edits to it will get removed if the file is opened in a newer version of Excel. Learn more: https://go.microsoft.com/fwlink/?linkid=870924
Comment:
    STICKER SERIAL NUMBER IS FOC2225NDDH</t>
      </text>
    </comment>
    <comment ref="G71" authorId="11" shapeId="0" xr:uid="{EF43EFA8-8A43-4E4B-85B5-C2CD79137875}">
      <text>
        <t>[Threaded comment]
Your version of Excel allows you to read this threaded comment; however, any edits to it will get removed if the file is opened in a newer version of Excel. Learn more: https://go.microsoft.com/fwlink/?linkid=870924
Comment:
    Bangalore Device</t>
      </text>
    </comment>
    <comment ref="G72" authorId="12" shapeId="0" xr:uid="{AE1EB4D0-624E-40BD-9461-2CDD02470589}">
      <text>
        <t>[Threaded comment]
Your version of Excel allows you to read this threaded comment; however, any edits to it will get removed if the file is opened in a newer version of Excel. Learn more: https://go.microsoft.com/fwlink/?linkid=870924
Comment:
    Bangalore Device</t>
      </text>
    </comment>
    <comment ref="G73" authorId="13" shapeId="0" xr:uid="{0539D77E-2ACC-4514-9E55-AD8D46FC9841}">
      <text>
        <t>[Threaded comment]
Your version of Excel allows you to read this threaded comment; however, any edits to it will get removed if the file is opened in a newer version of Excel. Learn more: https://go.microsoft.com/fwlink/?linkid=870924
Comment:
    Bangalore office Device</t>
      </text>
    </comment>
    <comment ref="J83" authorId="14" shapeId="0" xr:uid="{7CA6D00B-CBDA-4467-A237-8B2CB8A53BFF}">
      <text>
        <t>[Threaded comment]
Your version of Excel allows you to read this threaded comment; however, any edits to it will get removed if the file is opened in a newer version of Excel. Learn more: https://go.microsoft.com/fwlink/?linkid=870924
Comment:
    22001064</t>
      </text>
    </comment>
    <comment ref="G84" authorId="15" shapeId="0" xr:uid="{771766B6-CCB4-4C1B-8378-32CC429DF30A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with old -</t>
      </text>
    </comment>
    <comment ref="D85" authorId="16" shapeId="0" xr:uid="{44E26088-D30A-463A-972E-F9BF8BCA04A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Replacment of GET252103TU</t>
      </text>
    </comment>
    <comment ref="G85" authorId="17" shapeId="0" xr:uid="{90816128-5FDA-40C3-84EC-3ADB43A7A885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with old -</t>
      </text>
    </comment>
    <comment ref="D88" authorId="18" shapeId="0" xr:uid="{4A2FD3AC-B6A7-4607-A2FF-36EFEF5F5585}">
      <text>
        <t>[Threaded comment]
Your version of Excel allows you to read this threaded comment; however, any edits to it will get removed if the file is opened in a newer version of Excel. Learn more: https://go.microsoft.com/fwlink/?linkid=870924
Comment:
    under- Quad camera, codec plus and touch panel</t>
      </text>
    </comment>
    <comment ref="G88" authorId="19" shapeId="0" xr:uid="{8C9B4A31-F16A-4888-A3CD-1F5E126E47E2}">
      <text>
        <t>[Threaded comment]
Your version of Excel allows you to read this threaded comment; however, any edits to it will get removed if the file is opened in a newer version of Excel. Learn more: https://go.microsoft.com/fwlink/?linkid=870924
Comment:
    Song assign but use in delhi office
Reply:
    BOX serial number</t>
      </text>
    </comment>
    <comment ref="N88" authorId="20" shapeId="0" xr:uid="{7920221D-729A-4DFD-975D-39BA65A5B03D}">
      <text>
        <t>[Threaded comment]
Your version of Excel allows you to read this threaded comment; however, any edits to it will get removed if the file is opened in a newer version of Excel. Learn more: https://go.microsoft.com/fwlink/?linkid=870924
Comment:
    Wall Mount Kit -5406.05
CAB 3m GREY HDMI - 1602.75
CAB 3m GREY ethernet - 814.71*2=1629.42</t>
      </text>
    </comment>
    <comment ref="D89" authorId="21" shapeId="0" xr:uid="{A2EEB3B7-38C0-4BA3-B9AE-15F01E9EE736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cisco mantan vc asset under FCZ2646R11K</t>
      </text>
    </comment>
    <comment ref="G89" authorId="22" shapeId="0" xr:uid="{BB86EB4E-E645-4B3E-80A6-BD8549845CA9}">
      <text>
        <t>[Threaded comment]
Your version of Excel allows you to read this threaded comment; however, any edits to it will get removed if the file is opened in a newer version of Excel. Learn more: https://go.microsoft.com/fwlink/?linkid=870924
Comment:
    purchace for song but use in delhi</t>
      </text>
    </comment>
    <comment ref="D90" authorId="23" shapeId="0" xr:uid="{D3F3CFFC-2B95-48E8-83DD-1D68358582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cisco mantan vc asset under FCZ2646R11K</t>
      </text>
    </comment>
    <comment ref="G90" authorId="24" shapeId="0" xr:uid="{112B38AF-7C51-4EBE-8493-BD23D9AA5FBB}">
      <text>
        <t>[Threaded comment]
Your version of Excel allows you to read this threaded comment; however, any edits to it will get removed if the file is opened in a newer version of Excel. Learn more: https://go.microsoft.com/fwlink/?linkid=870924
Comment:
    Purchase for largo use in mantha delhi</t>
      </text>
    </comment>
    <comment ref="D91" authorId="25" shapeId="0" xr:uid="{29B383EF-1914-4E24-AC4B-DB68FA3E710A}">
      <text>
        <t>[Threaded comment]
Your version of Excel allows you to read this threaded comment; however, any edits to it will get removed if the file is opened in a newer version of Excel. Learn more: https://go.microsoft.com/fwlink/?linkid=870924
Comment:
    FCZ2646R11P</t>
      </text>
    </comment>
    <comment ref="D92" authorId="26" shapeId="0" xr:uid="{E0FED0B8-C7DE-4090-9F54-6AF8197A5E40}">
      <text>
        <t>[Threaded comment]
Your version of Excel allows you to read this threaded comment; however, any edits to it will get removed if the file is opened in a newer version of Excel. Learn more: https://go.microsoft.com/fwlink/?linkid=870924
Comment:
    FCZ2646R11P</t>
      </text>
    </comment>
    <comment ref="D93" authorId="27" shapeId="0" xr:uid="{A2DC264A-7E10-4AD0-86E5-9284BD78E250}">
      <text>
        <t>[Threaded comment]
Your version of Excel allows you to read this threaded comment; however, any edits to it will get removed if the file is opened in a newer version of Excel. Learn more: https://go.microsoft.com/fwlink/?linkid=870924
Comment:
    FCZ2646R11P</t>
      </text>
    </comment>
    <comment ref="N93" authorId="28" shapeId="0" xr:uid="{14E56727-D6FB-4DF7-9903-B084C2182E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Wall Mount Kit -5406.05
CAB 3m GREY HDMI - 1602.75
CAB 3m GREY ethernet - 814.71*2=1629.42
</t>
      </text>
    </comment>
    <comment ref="D109" authorId="29" shapeId="0" xr:uid="{8F1BFD2A-9466-4B0C-BAF4-256ECC792B6F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cisco mantan vc asset under FCZ2646R11K</t>
      </text>
    </comment>
    <comment ref="G109" authorId="30" shapeId="0" xr:uid="{2C1021AF-7171-4239-9A61-B98F03FCBFFE}">
      <text>
        <t>[Threaded comment]
Your version of Excel allows you to read this threaded comment; however, any edits to it will get removed if the file is opened in a newer version of Excel. Learn more: https://go.microsoft.com/fwlink/?linkid=870924
Comment:
    Purchase for largo use in mantha delhi</t>
      </text>
    </comment>
    <comment ref="D110" authorId="31" shapeId="0" xr:uid="{9BF5247C-371C-4405-883A-0F403ABC8C0F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cisco mantan vc asset under FCZ2646R11K</t>
      </text>
    </comment>
    <comment ref="G110" authorId="32" shapeId="0" xr:uid="{DEAB55F4-F5A8-4C39-8FDF-CD6F18928F76}">
      <text>
        <t>[Threaded comment]
Your version of Excel allows you to read this threaded comment; however, any edits to it will get removed if the file is opened in a newer version of Excel. Learn more: https://go.microsoft.com/fwlink/?linkid=870924
Comment:
    Purchase for largo use in mantha delhi</t>
      </text>
    </comment>
    <comment ref="D111" authorId="33" shapeId="0" xr:uid="{891F3ADC-92A0-47B8-8D95-E85D3E1429F3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cisco mantan vc asset under FCZ2646R11K
Reply:
    FOC2626NFGJ replace with FOC2706N3CZ</t>
      </text>
    </comment>
    <comment ref="G111" authorId="34" shapeId="0" xr:uid="{94547CD4-A022-43D5-9216-0935B19B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Purchase for largo use in mantha delhi</t>
      </text>
    </comment>
    <comment ref="N112" authorId="35" shapeId="0" xr:uid="{B9AD186F-778C-4FC0-8903-96DD486450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marge with kit-k9</t>
      </text>
    </comment>
    <comment ref="N113" authorId="36" shapeId="0" xr:uid="{0115C4EA-417D-4CCA-AD04-255BF77491F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Cost marge with kit-k9
</t>
      </text>
    </comment>
    <comment ref="D121" authorId="37" shapeId="0" xr:uid="{D06DE886-A007-4437-A0AB-673C1C16DA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Main part serial number - FCZ2747R0HJ</t>
      </text>
    </comment>
    <comment ref="N121" authorId="38" shapeId="0" xr:uid="{768A20F9-BD66-4681-90F6-1039FFB0CC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CS-KITPLUS-K9  prize marge with CS-KITPLUS-K9 </t>
      </text>
    </comment>
    <comment ref="D122" authorId="39" shapeId="0" xr:uid="{BD1CCDB9-60AE-45F9-948F-F4683A726555}">
      <text>
        <t>[Threaded comment]
Your version of Excel allows you to read this threaded comment; however, any edits to it will get removed if the file is opened in a newer version of Excel. Learn more: https://go.microsoft.com/fwlink/?linkid=870924
Comment:
    Main part serial number - FCZ2747R0HJ</t>
      </text>
    </comment>
    <comment ref="D123" authorId="40" shapeId="0" xr:uid="{0F33E348-5939-4CEA-9C62-9CBF757F31FA}">
      <text>
        <t>[Threaded comment]
Your version of Excel allows you to read this threaded comment; however, any edits to it will get removed if the file is opened in a newer version of Excel. Learn more: https://go.microsoft.com/fwlink/?linkid=870924
Comment:
    Main part serial number - FCZ2747R0HJ</t>
      </text>
    </comment>
    <comment ref="B124" authorId="41" shapeId="0" xr:uid="{FE566431-9AAC-4CCB-AA32-60F8A18204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CS-T10-TS+ </t>
      </text>
    </comment>
    <comment ref="D124" authorId="42" shapeId="0" xr:uid="{5B5B4419-BC6A-4403-98B5-65FD287C0966}">
      <text>
        <t>[Threaded comment]
Your version of Excel allows you to read this threaded comment; however, any edits to it will get removed if the file is opened in a newer version of Excel. Learn more: https://go.microsoft.com/fwlink/?linkid=870924
Comment:
    Main part serial number - FCZ2747R0HJ</t>
      </text>
    </comment>
    <comment ref="N124" authorId="43" shapeId="0" xr:uid="{53AE01A4-C73C-426F-A2D8-4645B70193B8}">
      <text>
        <t>[Threaded comment]
Your version of Excel allows you to read this threaded comment; however, any edits to it will get removed if the file is opened in a newer version of Excel. Learn more: https://go.microsoft.com/fwlink/?linkid=870924
Comment:
    HDMI 1.4b (W/ REPEATER) cost</t>
      </text>
    </comment>
    <comment ref="B125" authorId="44" shapeId="0" xr:uid="{45B8E4C4-08AB-44C1-A7B4-663EF82503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CS-QUADCAM+ </t>
      </text>
    </comment>
    <comment ref="D125" authorId="45" shapeId="0" xr:uid="{D3D8E7FD-DD95-42FD-8CF5-930D700426DB}">
      <text>
        <t>[Threaded comment]
Your version of Excel allows you to read this threaded comment; however, any edits to it will get removed if the file is opened in a newer version of Excel. Learn more: https://go.microsoft.com/fwlink/?linkid=870924
Comment:
    Main part serial number - FCZ2747R0HJ</t>
      </text>
    </comment>
    <comment ref="N125" authorId="46" shapeId="0" xr:uid="{E8B5269D-BB16-4FAB-98F4-B2689CB461BE}">
      <text>
        <t>[Threaded comment]
Your version of Excel allows you to read this threaded comment; however, any edits to it will get removed if the file is opened in a newer version of Excel. Learn more: https://go.microsoft.com/fwlink/?linkid=870924
Comment:
    CS-KITPLUS-WMK Cisco Wall Mount Kit for Codec Plus Cost</t>
      </text>
    </comment>
    <comment ref="D132" authorId="47" shapeId="0" xr:uid="{36A5EEAC-09CC-4EDE-9D06-03F46D30A340}">
      <text>
        <t>[Threaded comment]
Your version of Excel allows you to read this threaded comment; however, any edits to it will get removed if the file is opened in a newer version of Excel. Learn more: https://go.microsoft.com/fwlink/?linkid=870924
Comment:
    FCZ2646R11P  under main asset FCZ2646R11P</t>
      </text>
    </comment>
    <comment ref="D133" authorId="48" shapeId="0" xr:uid="{A18EC9E3-E889-4A22-A81F-546FB7E74C10}">
      <text>
        <t>[Threaded comment]
Your version of Excel allows you to read this threaded comment; however, any edits to it will get removed if the file is opened in a newer version of Excel. Learn more: https://go.microsoft.com/fwlink/?linkid=870924
Comment:
    FCZ2646R11P under main assets</t>
      </text>
    </comment>
    <comment ref="D134" authorId="49" shapeId="0" xr:uid="{1046245A-44FA-4C83-9DD5-1F86A30B78FD}">
      <text>
        <t>[Threaded comment]
Your version of Excel allows you to read this threaded comment; however, any edits to it will get removed if the file is opened in a newer version of Excel. Learn more: https://go.microsoft.com/fwlink/?linkid=870924
Comment:
    Under Main assets FCZ2646R11P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tc={40029BC6-72DE-42F4-B495-1C18B446F4A3}</author>
    <author>tc={F309F3AF-EBB2-4479-830E-93D031C62A7D}</author>
    <author>tc={01C32555-05F9-48F2-BFE0-4BF39695C890}</author>
    <author>tc={04CD7FBB-0535-46B8-BDBE-A6D2974E8A9F}</author>
    <author>tc={6A443F57-B7FD-4139-97FB-F37FD5BEDAC3}</author>
    <author>tc={DA79B13B-83AE-48D4-BBDB-AB4774191C53}</author>
    <author>tc={97E1B337-50EB-4E2A-A81D-801A90126AA4}</author>
  </authors>
  <commentList>
    <comment ref="K10" authorId="0" shapeId="0" xr:uid="{40029BC6-72DE-42F4-B495-1C18B446F4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Assign date 02-04-2024
</t>
      </text>
    </comment>
    <comment ref="L10" authorId="1" shapeId="0" xr:uid="{F309F3AF-EBB2-4479-830E-93D031C62A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Assign date 02-04-2024
</t>
      </text>
    </comment>
    <comment ref="K54" authorId="2" shapeId="0" xr:uid="{01C32555-05F9-48F2-BFE0-4BF39695C89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11 April 2024
</t>
      </text>
    </comment>
    <comment ref="L54" authorId="3" shapeId="0" xr:uid="{04CD7FBB-0535-46B8-BDBE-A6D2974E8A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11 April 2024
</t>
      </text>
    </comment>
    <comment ref="K67" authorId="4" shapeId="0" xr:uid="{6A443F57-B7FD-4139-97FB-F37FD5BEDAC3}">
      <text>
        <t>[Threaded comment]
Your version of Excel allows you to read this threaded comment; however, any edits to it will get removed if the file is opened in a newer version of Excel. Learn more: https://go.microsoft.com/fwlink/?linkid=870924
Comment:
    22-03-2024 -Home</t>
      </text>
    </comment>
    <comment ref="L67" authorId="5" shapeId="0" xr:uid="{DA79B13B-83AE-48D4-BBDB-AB4774191C53}">
      <text>
        <t>[Threaded comment]
Your version of Excel allows you to read this threaded comment; however, any edits to it will get removed if the file is opened in a newer version of Excel. Learn more: https://go.microsoft.com/fwlink/?linkid=870924
Comment:
    22-03-2024 - Home</t>
      </text>
    </comment>
    <comment ref="K69" authorId="6" shapeId="0" xr:uid="{97E1B337-50EB-4E2A-A81D-801A90126AA4}">
      <text>
        <t>[Threaded comment]
Your version of Excel allows you to read this threaded comment; however, any edits to it will get removed if the file is opened in a newer version of Excel. Learn more: https://go.microsoft.com/fwlink/?linkid=870924
Comment:
    19/04/2024 Shimla</t>
      </text>
    </comment>
  </commentList>
</comments>
</file>

<file path=xl/sharedStrings.xml><?xml version="1.0" encoding="utf-8"?>
<sst xmlns="http://schemas.openxmlformats.org/spreadsheetml/2006/main" count="17023" uniqueCount="3864">
  <si>
    <t>UID</t>
  </si>
  <si>
    <t>first name</t>
  </si>
  <si>
    <t>second name</t>
  </si>
  <si>
    <t>full name</t>
  </si>
  <si>
    <t>Company Name</t>
  </si>
  <si>
    <t>u33657</t>
  </si>
  <si>
    <t>Ugur</t>
  </si>
  <si>
    <t>Ipek</t>
  </si>
  <si>
    <t>Ugur Ipek</t>
  </si>
  <si>
    <t>SKI</t>
  </si>
  <si>
    <t>1. CI Identifier: A unique identifier for each CI.</t>
  </si>
  <si>
    <t>Done</t>
  </si>
  <si>
    <t>u35178</t>
  </si>
  <si>
    <t>Margit Elisabeth</t>
  </si>
  <si>
    <t>Granheim</t>
  </si>
  <si>
    <t>Margit Elisabeth Granheim</t>
  </si>
  <si>
    <t>2. CI Type: The type of CI, such as hardware, software, service, etc.</t>
  </si>
  <si>
    <t>u37395</t>
  </si>
  <si>
    <t>Pradeep Kumar</t>
  </si>
  <si>
    <t>Yadav</t>
  </si>
  <si>
    <t>Pradeep Kumar Yadav</t>
  </si>
  <si>
    <t>3. CI Name: The name of the CI.</t>
  </si>
  <si>
    <t>u37398</t>
  </si>
  <si>
    <t>Suman</t>
  </si>
  <si>
    <t>Nehru</t>
  </si>
  <si>
    <t>Suman Nehru</t>
  </si>
  <si>
    <t>4. CI Description: A brief description of the CI.</t>
  </si>
  <si>
    <t xml:space="preserve">laptop \Desktop </t>
  </si>
  <si>
    <t>u37401</t>
  </si>
  <si>
    <t>Amit</t>
  </si>
  <si>
    <t>Kumar</t>
  </si>
  <si>
    <t>Amit Kumar</t>
  </si>
  <si>
    <t>5. CI Version: The version of the CI.</t>
  </si>
  <si>
    <t>u37411</t>
  </si>
  <si>
    <t>Rahul</t>
  </si>
  <si>
    <t>Varshney</t>
  </si>
  <si>
    <t>Rahul Varshney</t>
  </si>
  <si>
    <t>6. CI Status: The current status of the CI, such as active, inactive, retired, etc.</t>
  </si>
  <si>
    <t>Mention inactive and active</t>
  </si>
  <si>
    <t>U60826</t>
  </si>
  <si>
    <t>Sunny</t>
  </si>
  <si>
    <t>Dixit</t>
  </si>
  <si>
    <t>Sunny Dixit</t>
  </si>
  <si>
    <t>7. CI Owner: The person or team responsible for the CI.</t>
  </si>
  <si>
    <t>U60823</t>
  </si>
  <si>
    <t>Himani</t>
  </si>
  <si>
    <t>Bagga</t>
  </si>
  <si>
    <t>Himani Bagga</t>
  </si>
  <si>
    <t>8. CI Relationships: The relationships between the CI and other CIs.</t>
  </si>
  <si>
    <t>for network device</t>
  </si>
  <si>
    <t>U60824</t>
  </si>
  <si>
    <t>Amarjot</t>
  </si>
  <si>
    <t>Kaur</t>
  </si>
  <si>
    <t>Amarjot Kaur</t>
  </si>
  <si>
    <t>9. CI Attributes: Additional attributes of the CI, such as location, manufacturer, model, etc.</t>
  </si>
  <si>
    <t>U60656</t>
  </si>
  <si>
    <t>Bhawna</t>
  </si>
  <si>
    <t>Wadhwa</t>
  </si>
  <si>
    <t>Bhawna Wadhwa</t>
  </si>
  <si>
    <t>10. Purchase Date: The date the asset was purchased.</t>
  </si>
  <si>
    <t>Purchase date = Invoice date</t>
  </si>
  <si>
    <t>U60524</t>
  </si>
  <si>
    <t>Manohar</t>
  </si>
  <si>
    <t>Potnuru</t>
  </si>
  <si>
    <t>Manohar Potnuru</t>
  </si>
  <si>
    <t>11. Purchase Cost: The cost of the asset at the time of purchase.</t>
  </si>
  <si>
    <t>u38604</t>
  </si>
  <si>
    <t>Priyanka</t>
  </si>
  <si>
    <t>Singh</t>
  </si>
  <si>
    <t>Priyanka Singh</t>
  </si>
  <si>
    <t>12. Vendor: The vendor from whom the asset was purchased.</t>
  </si>
  <si>
    <t>status</t>
  </si>
  <si>
    <t>company</t>
  </si>
  <si>
    <t>U60395</t>
  </si>
  <si>
    <t>Digamber</t>
  </si>
  <si>
    <t>Kukreti</t>
  </si>
  <si>
    <t>Digamber Kukreti</t>
  </si>
  <si>
    <t>13. Warranty Expiration: The date the warranty for the asset expires.</t>
  </si>
  <si>
    <t>Inactive</t>
  </si>
  <si>
    <t>U60393</t>
  </si>
  <si>
    <t>Bharat</t>
  </si>
  <si>
    <t>Sharma</t>
  </si>
  <si>
    <t>Bharat Sharma</t>
  </si>
  <si>
    <t>14. Assigned To: The person or team to whom the asset is currently assigned.</t>
  </si>
  <si>
    <t>Active</t>
  </si>
  <si>
    <t>SKM</t>
  </si>
  <si>
    <t>U60350</t>
  </si>
  <si>
    <t xml:space="preserve">Vishal </t>
  </si>
  <si>
    <t>Vishal  Singh</t>
  </si>
  <si>
    <t>15. Assignment Date: The date the asset was assigned to the current user.</t>
  </si>
  <si>
    <t>not accpeted</t>
  </si>
  <si>
    <t>Missing</t>
  </si>
  <si>
    <t>Tidong</t>
  </si>
  <si>
    <t>U60284</t>
  </si>
  <si>
    <t>Siddharth</t>
  </si>
  <si>
    <t>Verma</t>
  </si>
  <si>
    <t>Siddharth Verma</t>
  </si>
  <si>
    <t>16. Assignment Location: The location where the asset is currently assigned.</t>
  </si>
  <si>
    <t>Retired</t>
  </si>
  <si>
    <t>Tidong-PFO</t>
  </si>
  <si>
    <t>U60182</t>
  </si>
  <si>
    <t>Pushkal</t>
  </si>
  <si>
    <t xml:space="preserve">Patidar </t>
  </si>
  <si>
    <t xml:space="preserve">Pushkal Patidar </t>
  </si>
  <si>
    <t>17. Department: The department responsible for the asset.</t>
  </si>
  <si>
    <t>Mandakini</t>
  </si>
  <si>
    <t>U60180</t>
  </si>
  <si>
    <t>Himanshu</t>
  </si>
  <si>
    <t xml:space="preserve">Sah </t>
  </si>
  <si>
    <t xml:space="preserve">Himanshu Sah </t>
  </si>
  <si>
    <t>Nellai</t>
  </si>
  <si>
    <t>U58708</t>
  </si>
  <si>
    <t>Ritika</t>
  </si>
  <si>
    <t>Pillai</t>
  </si>
  <si>
    <t>Ritika Pillai</t>
  </si>
  <si>
    <t>u40327</t>
  </si>
  <si>
    <t>Angita</t>
  </si>
  <si>
    <t>Madan</t>
  </si>
  <si>
    <t>Angita Madan</t>
  </si>
  <si>
    <t>u50028</t>
  </si>
  <si>
    <t>Virendra</t>
  </si>
  <si>
    <t>Chothe</t>
  </si>
  <si>
    <t>Virendra Chothe</t>
  </si>
  <si>
    <t>u50180</t>
  </si>
  <si>
    <t>Snigdha</t>
  </si>
  <si>
    <t>Nautiyal</t>
  </si>
  <si>
    <t>Snigdha Nautiyal</t>
  </si>
  <si>
    <t>U58704</t>
  </si>
  <si>
    <t>Priya</t>
  </si>
  <si>
    <t>Rozario</t>
  </si>
  <si>
    <t>Priya Rozario</t>
  </si>
  <si>
    <t>U58703</t>
  </si>
  <si>
    <t xml:space="preserve">Prabhat </t>
  </si>
  <si>
    <t>sharma</t>
  </si>
  <si>
    <t>Prabhat  sharma</t>
  </si>
  <si>
    <t>Laptop &amp; Desktop Details</t>
  </si>
  <si>
    <t>u50407</t>
  </si>
  <si>
    <t>Prasoon</t>
  </si>
  <si>
    <t>Mishra</t>
  </si>
  <si>
    <t>Prasoon Mishra</t>
  </si>
  <si>
    <t>Monitor &amp; Docking Details</t>
  </si>
  <si>
    <t>Department wise details (laptop\Desktop)</t>
  </si>
  <si>
    <t>u50616</t>
  </si>
  <si>
    <t>Ruchika</t>
  </si>
  <si>
    <t>Jain</t>
  </si>
  <si>
    <t>Ruchika Jain</t>
  </si>
  <si>
    <t>Network Device List</t>
  </si>
  <si>
    <t>Laptop count(spare\use)</t>
  </si>
  <si>
    <t xml:space="preserve">Total </t>
  </si>
  <si>
    <t>Status</t>
  </si>
  <si>
    <t>count</t>
  </si>
  <si>
    <t>u50634</t>
  </si>
  <si>
    <t>Niraj</t>
  </si>
  <si>
    <t>Niraj Kumar</t>
  </si>
  <si>
    <t xml:space="preserve">VC List </t>
  </si>
  <si>
    <t>U58609</t>
  </si>
  <si>
    <t>Amit kumar</t>
  </si>
  <si>
    <t>Soni</t>
  </si>
  <si>
    <t>Amit kumar Soni</t>
  </si>
  <si>
    <t>U58445</t>
  </si>
  <si>
    <t>Prince</t>
  </si>
  <si>
    <t>Prince Kumar</t>
  </si>
  <si>
    <t>U58276</t>
  </si>
  <si>
    <t>Shekhar</t>
  </si>
  <si>
    <t>jyoti Borah</t>
  </si>
  <si>
    <t>Shekhar jyoti Borah</t>
  </si>
  <si>
    <t>U58243</t>
  </si>
  <si>
    <t>Shankha</t>
  </si>
  <si>
    <t>Banerjee</t>
  </si>
  <si>
    <t>Shankha Banerjee</t>
  </si>
  <si>
    <t>U58142</t>
  </si>
  <si>
    <t>Shivam</t>
  </si>
  <si>
    <t>Jain Auditor</t>
  </si>
  <si>
    <t>Shivam Jain Auditor</t>
  </si>
  <si>
    <t>U58032</t>
  </si>
  <si>
    <t>Kiran</t>
  </si>
  <si>
    <t>.M</t>
  </si>
  <si>
    <t>Kiran .M</t>
  </si>
  <si>
    <t>U58031</t>
  </si>
  <si>
    <t xml:space="preserve">Karthikeyan </t>
  </si>
  <si>
    <t>Vinothrajan</t>
  </si>
  <si>
    <t>Karthikeyan  Vinothrajan</t>
  </si>
  <si>
    <t>U57986</t>
  </si>
  <si>
    <t>Yugandhar</t>
  </si>
  <si>
    <t>Duvvarapu</t>
  </si>
  <si>
    <t>Yugandhar Duvvarapu</t>
  </si>
  <si>
    <t>U57933</t>
  </si>
  <si>
    <t xml:space="preserve">Prakriti </t>
  </si>
  <si>
    <t>Agrawal</t>
  </si>
  <si>
    <t>Prakriti  Agrawal</t>
  </si>
  <si>
    <t>U57844</t>
  </si>
  <si>
    <t>Krishna</t>
  </si>
  <si>
    <t>Vamsi</t>
  </si>
  <si>
    <t>Krishna Vamsi</t>
  </si>
  <si>
    <t>U57810</t>
  </si>
  <si>
    <t>Rohit</t>
  </si>
  <si>
    <t>Gera</t>
  </si>
  <si>
    <t>Rohit Gera</t>
  </si>
  <si>
    <t>U57795</t>
  </si>
  <si>
    <t xml:space="preserve">Vidit </t>
  </si>
  <si>
    <t>Vidit  Dixit</t>
  </si>
  <si>
    <t>u57684</t>
  </si>
  <si>
    <t xml:space="preserve">Sharul </t>
  </si>
  <si>
    <t>Khan</t>
  </si>
  <si>
    <t>Sharul  Khan</t>
  </si>
  <si>
    <t>u57639</t>
  </si>
  <si>
    <t>Sanjay prasad</t>
  </si>
  <si>
    <t>Gairola</t>
  </si>
  <si>
    <t>Sanjay prasad Gairola</t>
  </si>
  <si>
    <t>u50938</t>
  </si>
  <si>
    <t>Saurabh</t>
  </si>
  <si>
    <t>Dubey</t>
  </si>
  <si>
    <t>Saurabh Dubey</t>
  </si>
  <si>
    <t>U57581</t>
  </si>
  <si>
    <t>Harsh</t>
  </si>
  <si>
    <t>Khanna</t>
  </si>
  <si>
    <t>Harsh Khanna</t>
  </si>
  <si>
    <t>U57501</t>
  </si>
  <si>
    <t>Sumit</t>
  </si>
  <si>
    <t>Sumit Kumar</t>
  </si>
  <si>
    <t>u51011</t>
  </si>
  <si>
    <t>Abhishikta Y.</t>
  </si>
  <si>
    <t>Ramanagoudar</t>
  </si>
  <si>
    <t>Abhishikta Y. Ramanagoudar</t>
  </si>
  <si>
    <t>u51012</t>
  </si>
  <si>
    <t>Pooja</t>
  </si>
  <si>
    <t>Charan</t>
  </si>
  <si>
    <t>Pooja Charan</t>
  </si>
  <si>
    <t>U57455</t>
  </si>
  <si>
    <t>Maumita</t>
  </si>
  <si>
    <t>Sinhamahapatra</t>
  </si>
  <si>
    <t>Maumita Sinhamahapatra</t>
  </si>
  <si>
    <t>u51017</t>
  </si>
  <si>
    <t>Piyush</t>
  </si>
  <si>
    <t>Bhatheja</t>
  </si>
  <si>
    <t>Piyush Bhatheja</t>
  </si>
  <si>
    <t>u51018</t>
  </si>
  <si>
    <t>Shakko</t>
  </si>
  <si>
    <t>Mukherjee</t>
  </si>
  <si>
    <t>Shakko Mukherjee</t>
  </si>
  <si>
    <t>u51022</t>
  </si>
  <si>
    <t>Kritika</t>
  </si>
  <si>
    <t>Mathur</t>
  </si>
  <si>
    <t>Kritika Mathur</t>
  </si>
  <si>
    <t>U57403</t>
  </si>
  <si>
    <t>Bhumika</t>
  </si>
  <si>
    <t>Chandra</t>
  </si>
  <si>
    <t>Bhumika Chandra</t>
  </si>
  <si>
    <t>u51027</t>
  </si>
  <si>
    <t>Rhea</t>
  </si>
  <si>
    <t>Jayant</t>
  </si>
  <si>
    <t>Rhea Jayant</t>
  </si>
  <si>
    <t>u51028</t>
  </si>
  <si>
    <t>Sabah</t>
  </si>
  <si>
    <t>Rubina</t>
  </si>
  <si>
    <t>Sabah Rubina</t>
  </si>
  <si>
    <t>U57402</t>
  </si>
  <si>
    <t>Shuchi</t>
  </si>
  <si>
    <t>Trivedi</t>
  </si>
  <si>
    <t>Shuchi Trivedi</t>
  </si>
  <si>
    <t>u50948</t>
  </si>
  <si>
    <t xml:space="preserve">Deepak </t>
  </si>
  <si>
    <t>Kakkar</t>
  </si>
  <si>
    <t>Deepak  Kakkar</t>
  </si>
  <si>
    <t>U57302</t>
  </si>
  <si>
    <t>Vaibhav</t>
  </si>
  <si>
    <t>Chopra</t>
  </si>
  <si>
    <t>Vaibhav Chopra</t>
  </si>
  <si>
    <t>U57345</t>
  </si>
  <si>
    <t>Anil</t>
  </si>
  <si>
    <t>kumar</t>
  </si>
  <si>
    <t>Anil kumar</t>
  </si>
  <si>
    <t>U57167</t>
  </si>
  <si>
    <t>PATTABIRAMAN</t>
  </si>
  <si>
    <t>THIRUNELLOY CHELLAPPA</t>
  </si>
  <si>
    <t>PATTABIRAMAN THIRUNELLOY CHELLAPPA</t>
  </si>
  <si>
    <t>u51044</t>
  </si>
  <si>
    <t>Lalit</t>
  </si>
  <si>
    <t>Mogha</t>
  </si>
  <si>
    <t>Lalit Mogha</t>
  </si>
  <si>
    <t>U37513</t>
  </si>
  <si>
    <t>Alfio</t>
  </si>
  <si>
    <t xml:space="preserve">Gutierrez </t>
  </si>
  <si>
    <t xml:space="preserve">Alfio Gutierrez </t>
  </si>
  <si>
    <t>u51048</t>
  </si>
  <si>
    <t>R</t>
  </si>
  <si>
    <t>Vijayaraj</t>
  </si>
  <si>
    <t>R Vijayaraj</t>
  </si>
  <si>
    <t>U56870</t>
  </si>
  <si>
    <t xml:space="preserve">Rohit </t>
  </si>
  <si>
    <t>Kalla</t>
  </si>
  <si>
    <t>Rohit  Kalla</t>
  </si>
  <si>
    <t>U56808</t>
  </si>
  <si>
    <t>Nikhil</t>
  </si>
  <si>
    <t>Prakash</t>
  </si>
  <si>
    <t>Nikhil Prakash</t>
  </si>
  <si>
    <t>u32314</t>
  </si>
  <si>
    <t>Bredo</t>
  </si>
  <si>
    <t>Erichsen</t>
  </si>
  <si>
    <t>Bredo Erichsen</t>
  </si>
  <si>
    <t>u37426</t>
  </si>
  <si>
    <t>pooja</t>
  </si>
  <si>
    <t>Malhotra</t>
  </si>
  <si>
    <t>pooja Malhotra</t>
  </si>
  <si>
    <t>u56718</t>
  </si>
  <si>
    <t>Ranjit</t>
  </si>
  <si>
    <t>Ranjit Kumar</t>
  </si>
  <si>
    <t>u56668</t>
  </si>
  <si>
    <t>Amar Pal</t>
  </si>
  <si>
    <t>Amar Pal Singh</t>
  </si>
  <si>
    <t>u56562</t>
  </si>
  <si>
    <t>Ghanasyam</t>
  </si>
  <si>
    <t>P</t>
  </si>
  <si>
    <t>Ghanasyam P</t>
  </si>
  <si>
    <t>u56511</t>
  </si>
  <si>
    <t>Harish Kumar</t>
  </si>
  <si>
    <t>Thakur</t>
  </si>
  <si>
    <t>Harish Kumar Thakur</t>
  </si>
  <si>
    <t>u56469</t>
  </si>
  <si>
    <t>Deepankar</t>
  </si>
  <si>
    <t>Bhattacharjee</t>
  </si>
  <si>
    <t>Deepankar Bhattacharjee</t>
  </si>
  <si>
    <t>u56212</t>
  </si>
  <si>
    <t>Animesh</t>
  </si>
  <si>
    <t>Kabra</t>
  </si>
  <si>
    <t>Animesh Kabra</t>
  </si>
  <si>
    <t>u51300</t>
  </si>
  <si>
    <t>Sudhir</t>
  </si>
  <si>
    <t>Naithani</t>
  </si>
  <si>
    <t>Sudhir Naithani</t>
  </si>
  <si>
    <t>u56109</t>
  </si>
  <si>
    <t>Aditya</t>
  </si>
  <si>
    <t>Pyasi</t>
  </si>
  <si>
    <t>Aditya Pyasi</t>
  </si>
  <si>
    <t>u56037</t>
  </si>
  <si>
    <t>Satish</t>
  </si>
  <si>
    <t>Chaturvedi</t>
  </si>
  <si>
    <t>Satish Chaturvedi</t>
  </si>
  <si>
    <t>u56016</t>
  </si>
  <si>
    <t>Nagendra Rao</t>
  </si>
  <si>
    <t>Atla</t>
  </si>
  <si>
    <t>Nagendra Rao Atla</t>
  </si>
  <si>
    <t>u51497</t>
  </si>
  <si>
    <t>Vikas</t>
  </si>
  <si>
    <t>Garg</t>
  </si>
  <si>
    <t>Vikas Garg</t>
  </si>
  <si>
    <t>u51600</t>
  </si>
  <si>
    <t>Setia</t>
  </si>
  <si>
    <t>Siddharth Setia</t>
  </si>
  <si>
    <t>u56014</t>
  </si>
  <si>
    <t>Sanjog</t>
  </si>
  <si>
    <t>Panday</t>
  </si>
  <si>
    <t>Sanjog Panday</t>
  </si>
  <si>
    <t>u56000</t>
  </si>
  <si>
    <t>Pramod Kumar</t>
  </si>
  <si>
    <t>Pramod Kumar Sharma</t>
  </si>
  <si>
    <t>u55364</t>
  </si>
  <si>
    <t>Gupta</t>
  </si>
  <si>
    <t>Vaibhav Gupta</t>
  </si>
  <si>
    <t>u51893</t>
  </si>
  <si>
    <t>Alok</t>
  </si>
  <si>
    <t>Alok Singh</t>
  </si>
  <si>
    <t>u55313</t>
  </si>
  <si>
    <t>Jyotiprakash</t>
  </si>
  <si>
    <t>Agarwal</t>
  </si>
  <si>
    <t>Jyotiprakash Agarwal</t>
  </si>
  <si>
    <t>u51905</t>
  </si>
  <si>
    <t>Mandeep</t>
  </si>
  <si>
    <t>Mandeep Singh</t>
  </si>
  <si>
    <t>u54767</t>
  </si>
  <si>
    <t>Sanskriti</t>
  </si>
  <si>
    <t>Dadhich</t>
  </si>
  <si>
    <t>Sanskriti Dadhich</t>
  </si>
  <si>
    <t>u54628</t>
  </si>
  <si>
    <t>Daanish</t>
  </si>
  <si>
    <t>Varma</t>
  </si>
  <si>
    <t>Daanish Varma</t>
  </si>
  <si>
    <t>u52095</t>
  </si>
  <si>
    <t>Sivakumar</t>
  </si>
  <si>
    <t>M</t>
  </si>
  <si>
    <t>Sivakumar M</t>
  </si>
  <si>
    <t>u54602</t>
  </si>
  <si>
    <t>Sankar</t>
  </si>
  <si>
    <t>A</t>
  </si>
  <si>
    <t>Sankar A</t>
  </si>
  <si>
    <t>u54559</t>
  </si>
  <si>
    <t>Priyanka Thareja</t>
  </si>
  <si>
    <t>Bibra</t>
  </si>
  <si>
    <t>Priyanka Thareja Bibra</t>
  </si>
  <si>
    <t>u53254</t>
  </si>
  <si>
    <t>Dipanjan</t>
  </si>
  <si>
    <t>Nath</t>
  </si>
  <si>
    <t>Dipanjan Nath</t>
  </si>
  <si>
    <t>u52556</t>
  </si>
  <si>
    <t>Chandrakar</t>
  </si>
  <si>
    <t>Himanshu Chandrakar</t>
  </si>
  <si>
    <t>Full Name</t>
  </si>
  <si>
    <t>Department</t>
  </si>
  <si>
    <t>BD</t>
  </si>
  <si>
    <t>Technical &amp; Project</t>
  </si>
  <si>
    <t>HR admin</t>
  </si>
  <si>
    <t>IT</t>
  </si>
  <si>
    <t>country head</t>
  </si>
  <si>
    <t>u37899</t>
  </si>
  <si>
    <t>Emmet</t>
  </si>
  <si>
    <t>Stewart</t>
  </si>
  <si>
    <t>Contracts &amp; Commercial Management</t>
  </si>
  <si>
    <t>u38165</t>
  </si>
  <si>
    <t>Erind</t>
  </si>
  <si>
    <t>Rroko</t>
  </si>
  <si>
    <t>Document Controller</t>
  </si>
  <si>
    <t>Company secretary</t>
  </si>
  <si>
    <t>u38858</t>
  </si>
  <si>
    <t>Gauri Shankar</t>
  </si>
  <si>
    <t>Legal</t>
  </si>
  <si>
    <t>u38968</t>
  </si>
  <si>
    <t>William</t>
  </si>
  <si>
    <t>Burstrom</t>
  </si>
  <si>
    <t>PDU</t>
  </si>
  <si>
    <t>u39822</t>
  </si>
  <si>
    <t>Rajesh</t>
  </si>
  <si>
    <t>Bhadarwahi</t>
  </si>
  <si>
    <t>Risk management</t>
  </si>
  <si>
    <t>u40141</t>
  </si>
  <si>
    <t>Mayuresh</t>
  </si>
  <si>
    <t>Krushnurkar</t>
  </si>
  <si>
    <t>Operation</t>
  </si>
  <si>
    <t>u40148</t>
  </si>
  <si>
    <t>Deepak</t>
  </si>
  <si>
    <t>Back Office</t>
  </si>
  <si>
    <t>HR</t>
  </si>
  <si>
    <t>Sustainability</t>
  </si>
  <si>
    <t>Finance</t>
  </si>
  <si>
    <t>u50692</t>
  </si>
  <si>
    <t>Yashpal Singh</t>
  </si>
  <si>
    <t>Negi</t>
  </si>
  <si>
    <t>u50697</t>
  </si>
  <si>
    <t>Sushil</t>
  </si>
  <si>
    <t>HSS</t>
  </si>
  <si>
    <t>u50720</t>
  </si>
  <si>
    <t>Kishore</t>
  </si>
  <si>
    <t>Nukala</t>
  </si>
  <si>
    <t>Energy management</t>
  </si>
  <si>
    <t>u50748</t>
  </si>
  <si>
    <t>Ajender</t>
  </si>
  <si>
    <t>Rathore</t>
  </si>
  <si>
    <t>Project condinator</t>
  </si>
  <si>
    <t>u50771</t>
  </si>
  <si>
    <t>Rajeev</t>
  </si>
  <si>
    <t xml:space="preserve">Electro $ Machnical </t>
  </si>
  <si>
    <t>u50798</t>
  </si>
  <si>
    <t>Princy</t>
  </si>
  <si>
    <t xml:space="preserve">Power Trading </t>
  </si>
  <si>
    <t>u50901</t>
  </si>
  <si>
    <t>Vivek</t>
  </si>
  <si>
    <t>Under ground Work</t>
  </si>
  <si>
    <t>u50906</t>
  </si>
  <si>
    <t>Vikrant</t>
  </si>
  <si>
    <t>Concrete Work</t>
  </si>
  <si>
    <t>u50910</t>
  </si>
  <si>
    <t>Sanjay</t>
  </si>
  <si>
    <t>u50912</t>
  </si>
  <si>
    <t>u50915</t>
  </si>
  <si>
    <t>V.Venkat</t>
  </si>
  <si>
    <t>Shamanthak</t>
  </si>
  <si>
    <t>Land,license &amp; permit</t>
  </si>
  <si>
    <t>u50933</t>
  </si>
  <si>
    <t>Walia</t>
  </si>
  <si>
    <t>u50934</t>
  </si>
  <si>
    <t>Bhawan</t>
  </si>
  <si>
    <t>u50947</t>
  </si>
  <si>
    <t>Aasma</t>
  </si>
  <si>
    <t>Claudius</t>
  </si>
  <si>
    <t>u51006</t>
  </si>
  <si>
    <t>Syed Ali</t>
  </si>
  <si>
    <t>Kakroo</t>
  </si>
  <si>
    <t>Logistics</t>
  </si>
  <si>
    <t>u51016</t>
  </si>
  <si>
    <t>Ravi Teja</t>
  </si>
  <si>
    <t>Malladi</t>
  </si>
  <si>
    <t xml:space="preserve">Procurement </t>
  </si>
  <si>
    <t>u51024</t>
  </si>
  <si>
    <t>Pradeep</t>
  </si>
  <si>
    <t>Shripad</t>
  </si>
  <si>
    <t>u51030</t>
  </si>
  <si>
    <t>Jayanand Popatarao</t>
  </si>
  <si>
    <t>Gharage</t>
  </si>
  <si>
    <t>u51032</t>
  </si>
  <si>
    <t>Seema</t>
  </si>
  <si>
    <t>Amithkumar</t>
  </si>
  <si>
    <t>u51033</t>
  </si>
  <si>
    <t>Prashanth Krishna</t>
  </si>
  <si>
    <t>Konakanchi</t>
  </si>
  <si>
    <t>u51036</t>
  </si>
  <si>
    <t>Regulatory and License &amp; Permits</t>
  </si>
  <si>
    <t>u51039</t>
  </si>
  <si>
    <t>Sandeep</t>
  </si>
  <si>
    <t>u51045</t>
  </si>
  <si>
    <t>Meenakshi</t>
  </si>
  <si>
    <t>Chauhan</t>
  </si>
  <si>
    <t>u51067</t>
  </si>
  <si>
    <t>Guruchanna</t>
  </si>
  <si>
    <t>basavaiah L R</t>
  </si>
  <si>
    <t>u51155</t>
  </si>
  <si>
    <t>Mohsin</t>
  </si>
  <si>
    <t>Qureshi</t>
  </si>
  <si>
    <t>u51167</t>
  </si>
  <si>
    <t>Anurag</t>
  </si>
  <si>
    <t>u51172</t>
  </si>
  <si>
    <t>Bo Christer Ingemar</t>
  </si>
  <si>
    <t>Gunnman</t>
  </si>
  <si>
    <t xml:space="preserve">Construction Management </t>
  </si>
  <si>
    <t>u51209</t>
  </si>
  <si>
    <t>Kamlesh</t>
  </si>
  <si>
    <t>Electro &amp; Mechanical</t>
  </si>
  <si>
    <t>u51241</t>
  </si>
  <si>
    <t>Mahesh</t>
  </si>
  <si>
    <t>Project controls</t>
  </si>
  <si>
    <t>u51263</t>
  </si>
  <si>
    <t>Rakesh</t>
  </si>
  <si>
    <t>u51271</t>
  </si>
  <si>
    <t>Swagat</t>
  </si>
  <si>
    <t>Patnaik</t>
  </si>
  <si>
    <t>Hydrologist</t>
  </si>
  <si>
    <t>u51338</t>
  </si>
  <si>
    <t>Yogender</t>
  </si>
  <si>
    <t>u51357</t>
  </si>
  <si>
    <t>Jaiprakash Kumar</t>
  </si>
  <si>
    <t>u51411</t>
  </si>
  <si>
    <t>Tax</t>
  </si>
  <si>
    <t>u51613</t>
  </si>
  <si>
    <t>Kuldeep</t>
  </si>
  <si>
    <t>u51622</t>
  </si>
  <si>
    <t>Bharat Bhushan</t>
  </si>
  <si>
    <t>Jatwani</t>
  </si>
  <si>
    <t>u51659</t>
  </si>
  <si>
    <t>u51898</t>
  </si>
  <si>
    <t>Puri</t>
  </si>
  <si>
    <t>Plant head</t>
  </si>
  <si>
    <t>u51911</t>
  </si>
  <si>
    <t>Brijesh Kumar</t>
  </si>
  <si>
    <t>u52075</t>
  </si>
  <si>
    <t>Nishtha</t>
  </si>
  <si>
    <t>Marwaha</t>
  </si>
  <si>
    <t>u52096</t>
  </si>
  <si>
    <t>Anandkumar</t>
  </si>
  <si>
    <t>Kinni</t>
  </si>
  <si>
    <t>u52193</t>
  </si>
  <si>
    <t>Sanjeev</t>
  </si>
  <si>
    <t>Mehra</t>
  </si>
  <si>
    <t>u52240</t>
  </si>
  <si>
    <t>Sonu</t>
  </si>
  <si>
    <t>u52279</t>
  </si>
  <si>
    <t>Dhanesh</t>
  </si>
  <si>
    <t>EDIPE - Electro &amp; Mechanical</t>
  </si>
  <si>
    <t>u52358</t>
  </si>
  <si>
    <t>u52440</t>
  </si>
  <si>
    <t>Monika</t>
  </si>
  <si>
    <t>u52487</t>
  </si>
  <si>
    <t>Navdeep</t>
  </si>
  <si>
    <t>u52502</t>
  </si>
  <si>
    <t>Ashish</t>
  </si>
  <si>
    <t>Abrol</t>
  </si>
  <si>
    <t>u52531</t>
  </si>
  <si>
    <t>u52555</t>
  </si>
  <si>
    <t>Shubham</t>
  </si>
  <si>
    <t>Rastogi</t>
  </si>
  <si>
    <t>u52639</t>
  </si>
  <si>
    <t>Konstantinos</t>
  </si>
  <si>
    <t>Bastis</t>
  </si>
  <si>
    <t>u52907</t>
  </si>
  <si>
    <t>Varun</t>
  </si>
  <si>
    <t>Vignesh Marimuthu</t>
  </si>
  <si>
    <t>u52939</t>
  </si>
  <si>
    <t>Manoj</t>
  </si>
  <si>
    <t>Plant Opearation</t>
  </si>
  <si>
    <t>u53081</t>
  </si>
  <si>
    <t>Ravi Kumar</t>
  </si>
  <si>
    <t>Rana</t>
  </si>
  <si>
    <t>u53082</t>
  </si>
  <si>
    <t>Jagdish</t>
  </si>
  <si>
    <t>Chand</t>
  </si>
  <si>
    <t>Quality</t>
  </si>
  <si>
    <t>u53083</t>
  </si>
  <si>
    <t>Raj narayan</t>
  </si>
  <si>
    <t>Environmental &amp; Social</t>
  </si>
  <si>
    <t>u53228</t>
  </si>
  <si>
    <t>u53303</t>
  </si>
  <si>
    <t>Asesh</t>
  </si>
  <si>
    <t>Kumar Nayak</t>
  </si>
  <si>
    <t>u53532</t>
  </si>
  <si>
    <t>Aneesh</t>
  </si>
  <si>
    <t>Bhatt</t>
  </si>
  <si>
    <t>u53556</t>
  </si>
  <si>
    <t>Vishal</t>
  </si>
  <si>
    <t>u54022</t>
  </si>
  <si>
    <t>Bhaskara rao</t>
  </si>
  <si>
    <t>yarramshetty</t>
  </si>
  <si>
    <t>u54097</t>
  </si>
  <si>
    <t>Prem</t>
  </si>
  <si>
    <t>u54121</t>
  </si>
  <si>
    <t>Ravi</t>
  </si>
  <si>
    <t>u54256</t>
  </si>
  <si>
    <t>Vennapusa</t>
  </si>
  <si>
    <t>Maheshwara Reddy</t>
  </si>
  <si>
    <t>u54268</t>
  </si>
  <si>
    <t>Shoib</t>
  </si>
  <si>
    <t>Iqbal</t>
  </si>
  <si>
    <t>u54505</t>
  </si>
  <si>
    <t>VIkramaditya Singh</t>
  </si>
  <si>
    <t>Chandel</t>
  </si>
  <si>
    <t>u54506</t>
  </si>
  <si>
    <t>Nitin</t>
  </si>
  <si>
    <t>Kaundal</t>
  </si>
  <si>
    <t>u54615</t>
  </si>
  <si>
    <t>Ramasamy</t>
  </si>
  <si>
    <t>Viswanathan</t>
  </si>
  <si>
    <t>u54672</t>
  </si>
  <si>
    <t>Mallika</t>
  </si>
  <si>
    <t>Gulati</t>
  </si>
  <si>
    <t>SKI External personnel</t>
  </si>
  <si>
    <t>Compliance</t>
  </si>
  <si>
    <t>u54775</t>
  </si>
  <si>
    <t>u54914</t>
  </si>
  <si>
    <t>Ajay Singh</t>
  </si>
  <si>
    <t>Solanki</t>
  </si>
  <si>
    <t>u54981</t>
  </si>
  <si>
    <t>Kaliraj</t>
  </si>
  <si>
    <t>Sankaralingam</t>
  </si>
  <si>
    <t>u54982</t>
  </si>
  <si>
    <t>Prabhakar</t>
  </si>
  <si>
    <t>Andikkalai</t>
  </si>
  <si>
    <t>u55028</t>
  </si>
  <si>
    <t>Joginder</t>
  </si>
  <si>
    <t>u55154</t>
  </si>
  <si>
    <t>Ranjan</t>
  </si>
  <si>
    <t>u55191</t>
  </si>
  <si>
    <t>Sahil</t>
  </si>
  <si>
    <t>Kotwal</t>
  </si>
  <si>
    <t>u55355</t>
  </si>
  <si>
    <t>u55404</t>
  </si>
  <si>
    <t>Bharath Kumar</t>
  </si>
  <si>
    <t>Thotakura</t>
  </si>
  <si>
    <t xml:space="preserve">Market operation </t>
  </si>
  <si>
    <t>u55557</t>
  </si>
  <si>
    <t>Abhijeet</t>
  </si>
  <si>
    <t>Rajendra</t>
  </si>
  <si>
    <t>u55635</t>
  </si>
  <si>
    <t>Susheel</t>
  </si>
  <si>
    <t>u55641</t>
  </si>
  <si>
    <t>Yogesh</t>
  </si>
  <si>
    <t>Kumar Dewangan</t>
  </si>
  <si>
    <t>u55654</t>
  </si>
  <si>
    <t>Debjyoti</t>
  </si>
  <si>
    <t>Technical Services</t>
  </si>
  <si>
    <t>u55879</t>
  </si>
  <si>
    <t>Naresh</t>
  </si>
  <si>
    <t>u55925</t>
  </si>
  <si>
    <t>Ved Prakash</t>
  </si>
  <si>
    <t>u55932</t>
  </si>
  <si>
    <t>S Julies</t>
  </si>
  <si>
    <t>Kingsley</t>
  </si>
  <si>
    <t>document controller</t>
  </si>
  <si>
    <t>u56121</t>
  </si>
  <si>
    <t>Ajit</t>
  </si>
  <si>
    <t>Dwivedi</t>
  </si>
  <si>
    <t>u56170</t>
  </si>
  <si>
    <t>Umesh</t>
  </si>
  <si>
    <t>Saini</t>
  </si>
  <si>
    <t>u56171</t>
  </si>
  <si>
    <t>Govind</t>
  </si>
  <si>
    <t>Giri</t>
  </si>
  <si>
    <t>u56190</t>
  </si>
  <si>
    <t>Tanuj</t>
  </si>
  <si>
    <t>u56314</t>
  </si>
  <si>
    <t>Chandan Kumar</t>
  </si>
  <si>
    <t>u56315</t>
  </si>
  <si>
    <t>Rajat</t>
  </si>
  <si>
    <t>Bansal</t>
  </si>
  <si>
    <t>u56357</t>
  </si>
  <si>
    <t>Rangilal</t>
  </si>
  <si>
    <t>.</t>
  </si>
  <si>
    <t>u56432</t>
  </si>
  <si>
    <t>Dharamvir</t>
  </si>
  <si>
    <t>u56459</t>
  </si>
  <si>
    <t>Muhammad Abdul Fatah</t>
  </si>
  <si>
    <t>Bin Shaik Fari</t>
  </si>
  <si>
    <t>u56482</t>
  </si>
  <si>
    <t>Sachin</t>
  </si>
  <si>
    <t>u56510</t>
  </si>
  <si>
    <t>Jaspreet</t>
  </si>
  <si>
    <t>Latawa</t>
  </si>
  <si>
    <t>u56586</t>
  </si>
  <si>
    <t>u56678</t>
  </si>
  <si>
    <t>Hari</t>
  </si>
  <si>
    <t>Prasath</t>
  </si>
  <si>
    <t>u56728</t>
  </si>
  <si>
    <t>u56729</t>
  </si>
  <si>
    <t>Tarun</t>
  </si>
  <si>
    <t>u56730</t>
  </si>
  <si>
    <t>Vashishtha</t>
  </si>
  <si>
    <t>u56740</t>
  </si>
  <si>
    <t>Garvit</t>
  </si>
  <si>
    <t>Arora</t>
  </si>
  <si>
    <t>country</t>
  </si>
  <si>
    <t>u38127</t>
  </si>
  <si>
    <t>Amrendra</t>
  </si>
  <si>
    <t>U56807</t>
  </si>
  <si>
    <t>Ishant</t>
  </si>
  <si>
    <t>U56900</t>
  </si>
  <si>
    <t>singh shahi</t>
  </si>
  <si>
    <t>U56956</t>
  </si>
  <si>
    <t xml:space="preserve">Pratinjay </t>
  </si>
  <si>
    <t>U57048</t>
  </si>
  <si>
    <t>Antesh Kumar</t>
  </si>
  <si>
    <t>U57061</t>
  </si>
  <si>
    <t>Prateek</t>
  </si>
  <si>
    <t xml:space="preserve"> Gupta</t>
  </si>
  <si>
    <t>U57116</t>
  </si>
  <si>
    <t>Sanjay Noel</t>
  </si>
  <si>
    <t>Charles</t>
  </si>
  <si>
    <t>Paramedical</t>
  </si>
  <si>
    <t>U57415</t>
  </si>
  <si>
    <t xml:space="preserve">Prateek </t>
  </si>
  <si>
    <t>U57443</t>
  </si>
  <si>
    <t>Bipin</t>
  </si>
  <si>
    <t>vedwal chandra</t>
  </si>
  <si>
    <t>U57549</t>
  </si>
  <si>
    <t>Punit</t>
  </si>
  <si>
    <t>Bajaj</t>
  </si>
  <si>
    <t>U57781</t>
  </si>
  <si>
    <t>Kanav Dev</t>
  </si>
  <si>
    <t>Sing</t>
  </si>
  <si>
    <t>Construction Management</t>
  </si>
  <si>
    <t>u54729</t>
  </si>
  <si>
    <t xml:space="preserve">Abhishek </t>
  </si>
  <si>
    <t>Upamanyu</t>
  </si>
  <si>
    <t>U57819</t>
  </si>
  <si>
    <t>Kanav</t>
  </si>
  <si>
    <t>Dev</t>
  </si>
  <si>
    <t>U57814</t>
  </si>
  <si>
    <t>Sunil Kumar</t>
  </si>
  <si>
    <t>Technical Assistant</t>
  </si>
  <si>
    <t>u57966</t>
  </si>
  <si>
    <t>u57972</t>
  </si>
  <si>
    <t>Rawat</t>
  </si>
  <si>
    <t>u57973</t>
  </si>
  <si>
    <t>Prashant</t>
  </si>
  <si>
    <t>u57974</t>
  </si>
  <si>
    <t>Rajesh Kumar</t>
  </si>
  <si>
    <t>Srivastav</t>
  </si>
  <si>
    <t>u57975</t>
  </si>
  <si>
    <t>Virender</t>
  </si>
  <si>
    <t>Dahiya</t>
  </si>
  <si>
    <t>u57976</t>
  </si>
  <si>
    <t>Gyanesh Kumar</t>
  </si>
  <si>
    <t>Shukla</t>
  </si>
  <si>
    <t>u57977</t>
  </si>
  <si>
    <t>Manish</t>
  </si>
  <si>
    <t>u57978</t>
  </si>
  <si>
    <t>u57979</t>
  </si>
  <si>
    <t>Gajwan</t>
  </si>
  <si>
    <t>u57980</t>
  </si>
  <si>
    <t>u57981</t>
  </si>
  <si>
    <t>u57982</t>
  </si>
  <si>
    <t>Sanchay Kumar</t>
  </si>
  <si>
    <t>Dey</t>
  </si>
  <si>
    <t>u57983</t>
  </si>
  <si>
    <t>Satendra Kumar</t>
  </si>
  <si>
    <t>u57985</t>
  </si>
  <si>
    <t>MOTI</t>
  </si>
  <si>
    <t>KURMANCHALI</t>
  </si>
  <si>
    <t>U58140</t>
  </si>
  <si>
    <t>Mayank</t>
  </si>
  <si>
    <t>U58141</t>
  </si>
  <si>
    <t xml:space="preserve">Rahul </t>
  </si>
  <si>
    <t>Agarwal Audito</t>
  </si>
  <si>
    <t xml:space="preserve">SKI </t>
  </si>
  <si>
    <t>U58242</t>
  </si>
  <si>
    <t>Prathvi</t>
  </si>
  <si>
    <t xml:space="preserve"> Singh</t>
  </si>
  <si>
    <t>U58321</t>
  </si>
  <si>
    <t>Shakeel</t>
  </si>
  <si>
    <t xml:space="preserve">Tidong </t>
  </si>
  <si>
    <t>Electrical</t>
  </si>
  <si>
    <t>U58327</t>
  </si>
  <si>
    <t>satish</t>
  </si>
  <si>
    <t>U58442</t>
  </si>
  <si>
    <t>Andreas Raimud</t>
  </si>
  <si>
    <t>Wallschuss</t>
  </si>
  <si>
    <t>U58403</t>
  </si>
  <si>
    <t>Gulshan</t>
  </si>
  <si>
    <t>UI58407</t>
  </si>
  <si>
    <t>Gautam kumar</t>
  </si>
  <si>
    <t>sha</t>
  </si>
  <si>
    <t>U58408</t>
  </si>
  <si>
    <t>Shammi</t>
  </si>
  <si>
    <t>U58416</t>
  </si>
  <si>
    <t>Jitendra</t>
  </si>
  <si>
    <t>singh</t>
  </si>
  <si>
    <t>U58417</t>
  </si>
  <si>
    <t>Zafar</t>
  </si>
  <si>
    <t>imam</t>
  </si>
  <si>
    <t>U58425</t>
  </si>
  <si>
    <t>Sasntanu kumar</t>
  </si>
  <si>
    <t>Panda</t>
  </si>
  <si>
    <t>U58428</t>
  </si>
  <si>
    <t>kishore chand</t>
  </si>
  <si>
    <t>Vishwakarma</t>
  </si>
  <si>
    <t>U58443</t>
  </si>
  <si>
    <t>Pankaj kumar</t>
  </si>
  <si>
    <t xml:space="preserve">singh </t>
  </si>
  <si>
    <t>U58474</t>
  </si>
  <si>
    <t>Syam sunder</t>
  </si>
  <si>
    <t>Khidrat Renewable Energy</t>
  </si>
  <si>
    <t>U58713</t>
  </si>
  <si>
    <t>Jyotish</t>
  </si>
  <si>
    <t>Kumar Singh</t>
  </si>
  <si>
    <t>u58718</t>
  </si>
  <si>
    <t>Suresh</t>
  </si>
  <si>
    <t>U58737</t>
  </si>
  <si>
    <t>Sharve</t>
  </si>
  <si>
    <t>U58744</t>
  </si>
  <si>
    <t xml:space="preserve">Anup </t>
  </si>
  <si>
    <t>U58766</t>
  </si>
  <si>
    <t xml:space="preserve">Harpreet </t>
  </si>
  <si>
    <t>U58831</t>
  </si>
  <si>
    <t xml:space="preserve">Manjeet </t>
  </si>
  <si>
    <t>U00000</t>
  </si>
  <si>
    <t xml:space="preserve">Stock </t>
  </si>
  <si>
    <t>in IT</t>
  </si>
  <si>
    <t xml:space="preserve">Delhi </t>
  </si>
  <si>
    <t>Stock In IT</t>
  </si>
  <si>
    <t>U60181</t>
  </si>
  <si>
    <t>Sumant</t>
  </si>
  <si>
    <t>U60300</t>
  </si>
  <si>
    <t>Babloo</t>
  </si>
  <si>
    <t>U60301</t>
  </si>
  <si>
    <t>Thailaikumar</t>
  </si>
  <si>
    <t>v</t>
  </si>
  <si>
    <t>u60364</t>
  </si>
  <si>
    <t>Barbaros</t>
  </si>
  <si>
    <t>Bozkut</t>
  </si>
  <si>
    <t xml:space="preserve">Engineering </t>
  </si>
  <si>
    <t>U60392</t>
  </si>
  <si>
    <t>Komal</t>
  </si>
  <si>
    <t>U60494</t>
  </si>
  <si>
    <t>Raj</t>
  </si>
  <si>
    <t>U60574</t>
  </si>
  <si>
    <t>Devender</t>
  </si>
  <si>
    <t>U58202</t>
  </si>
  <si>
    <t>Masiwal</t>
  </si>
  <si>
    <t>U60623</t>
  </si>
  <si>
    <t xml:space="preserve">Vikas </t>
  </si>
  <si>
    <t>Dhiman</t>
  </si>
  <si>
    <t>U60642</t>
  </si>
  <si>
    <t>Aravinth</t>
  </si>
  <si>
    <t>a</t>
  </si>
  <si>
    <t>SkI</t>
  </si>
  <si>
    <t>U60734</t>
  </si>
  <si>
    <t>Kernathia</t>
  </si>
  <si>
    <t>U58441</t>
  </si>
  <si>
    <t>Shubham kumar</t>
  </si>
  <si>
    <t>Ojha</t>
  </si>
  <si>
    <t>U60762</t>
  </si>
  <si>
    <t>U60942</t>
  </si>
  <si>
    <t>Samudrala</t>
  </si>
  <si>
    <t>Sampath</t>
  </si>
  <si>
    <t>Sua_Reception</t>
  </si>
  <si>
    <t>reception</t>
  </si>
  <si>
    <t>U60997</t>
  </si>
  <si>
    <t>Goel</t>
  </si>
  <si>
    <t>U60938</t>
  </si>
  <si>
    <t>Nikola</t>
  </si>
  <si>
    <t>Gluic</t>
  </si>
  <si>
    <t>Construction Manager</t>
  </si>
  <si>
    <t>U61016</t>
  </si>
  <si>
    <t xml:space="preserve">Naveen </t>
  </si>
  <si>
    <t>U61017</t>
  </si>
  <si>
    <t>Juneja</t>
  </si>
  <si>
    <t>U61030</t>
  </si>
  <si>
    <t>U32226</t>
  </si>
  <si>
    <t>Tima iyer</t>
  </si>
  <si>
    <t>Utne</t>
  </si>
  <si>
    <t>SVP</t>
  </si>
  <si>
    <t>U61036</t>
  </si>
  <si>
    <t>Thapa</t>
  </si>
  <si>
    <t xml:space="preserve">Construction </t>
  </si>
  <si>
    <t>U61031</t>
  </si>
  <si>
    <t>Satender</t>
  </si>
  <si>
    <t>Pandit</t>
  </si>
  <si>
    <t>Account</t>
  </si>
  <si>
    <t>U61032</t>
  </si>
  <si>
    <t>Chandra Bhushan</t>
  </si>
  <si>
    <t>U61123</t>
  </si>
  <si>
    <t>Sunil</t>
  </si>
  <si>
    <t>U58446</t>
  </si>
  <si>
    <t>Vipan</t>
  </si>
  <si>
    <t>Sua_secret</t>
  </si>
  <si>
    <t>Secretary</t>
  </si>
  <si>
    <t xml:space="preserve">Priyanka </t>
  </si>
  <si>
    <t>U0000T</t>
  </si>
  <si>
    <t>Spare IT</t>
  </si>
  <si>
    <t>Spare at Tidong</t>
  </si>
  <si>
    <t>U61587</t>
  </si>
  <si>
    <t>Nidhi Malik</t>
  </si>
  <si>
    <t>Dhingra</t>
  </si>
  <si>
    <t>U61588</t>
  </si>
  <si>
    <t xml:space="preserve">Lakhan </t>
  </si>
  <si>
    <t>U61589</t>
  </si>
  <si>
    <t>Dinesh</t>
  </si>
  <si>
    <t>U61592</t>
  </si>
  <si>
    <t>Mittal</t>
  </si>
  <si>
    <t>U61599</t>
  </si>
  <si>
    <t>Mohit</t>
  </si>
  <si>
    <t>Uniyal</t>
  </si>
  <si>
    <t>U61600</t>
  </si>
  <si>
    <t>Employee name</t>
  </si>
  <si>
    <t>Employee Name</t>
  </si>
  <si>
    <t>PA Desc</t>
  </si>
  <si>
    <t>Asset Owner</t>
  </si>
  <si>
    <t>Asset Type</t>
  </si>
  <si>
    <t xml:space="preserve">Computer Name </t>
  </si>
  <si>
    <t xml:space="preserve">Brand </t>
  </si>
  <si>
    <t>Current Model</t>
  </si>
  <si>
    <t xml:space="preserve">Serial </t>
  </si>
  <si>
    <t xml:space="preserve">Location </t>
  </si>
  <si>
    <t>Purchase Number</t>
  </si>
  <si>
    <t>Invocie Number</t>
  </si>
  <si>
    <t>Invoice Date</t>
  </si>
  <si>
    <t>Warranty end</t>
  </si>
  <si>
    <t>Vendor name</t>
  </si>
  <si>
    <t>ASSET COST</t>
  </si>
  <si>
    <t>MAC address-wireless</t>
  </si>
  <si>
    <t>U38165</t>
  </si>
  <si>
    <t xml:space="preserve">Rroko Erind </t>
  </si>
  <si>
    <t xml:space="preserve">Laptop </t>
  </si>
  <si>
    <t>N37659</t>
  </si>
  <si>
    <t>Lenovo</t>
  </si>
  <si>
    <t>P51s</t>
  </si>
  <si>
    <t>R90QQ2Y5</t>
  </si>
  <si>
    <t>UK</t>
  </si>
  <si>
    <t>SKI/PO/20180426/IT/P1</t>
  </si>
  <si>
    <t>GST1819DL-03940</t>
  </si>
  <si>
    <t>Handover in delhi</t>
  </si>
  <si>
    <t>N37662</t>
  </si>
  <si>
    <t>R90QQ2Y4</t>
  </si>
  <si>
    <t>Delhi</t>
  </si>
  <si>
    <t>U51036</t>
  </si>
  <si>
    <t>Rohit Sharma</t>
  </si>
  <si>
    <t>N37644</t>
  </si>
  <si>
    <t>T490s Gen 1</t>
  </si>
  <si>
    <t>PC1EPLTX</t>
  </si>
  <si>
    <t>Shimla</t>
  </si>
  <si>
    <t>PVR/20-21/G/209</t>
  </si>
  <si>
    <t xml:space="preserve">PVR system </t>
  </si>
  <si>
    <t>5C:80:B6:33:0F:CC</t>
  </si>
  <si>
    <t>U52075</t>
  </si>
  <si>
    <t>Nishtha Marwaha</t>
  </si>
  <si>
    <t>N37645</t>
  </si>
  <si>
    <t>PC1EPLTW</t>
  </si>
  <si>
    <t>5C:80:B6:32:EB:32
5C:80:B6:32:EB:32</t>
  </si>
  <si>
    <t>U54982</t>
  </si>
  <si>
    <t xml:space="preserve">Prabhakar Andikkalai </t>
  </si>
  <si>
    <t>N37646</t>
  </si>
  <si>
    <t>PC1EPLTV</t>
  </si>
  <si>
    <t>5C:80:B6:33:0F:68</t>
  </si>
  <si>
    <t>N37648</t>
  </si>
  <si>
    <t>PC1EPLTT</t>
  </si>
  <si>
    <t>5C:80:B6:33:AB:D5</t>
  </si>
  <si>
    <t>U54981</t>
  </si>
  <si>
    <t xml:space="preserve"> Kaliraj Sankaralingam </t>
  </si>
  <si>
    <t>N37654</t>
  </si>
  <si>
    <t>PC1EPLTY</t>
  </si>
  <si>
    <t>5C:80:B6:33:8D:76</t>
  </si>
  <si>
    <t>Shivam Jain extrnal auditor</t>
  </si>
  <si>
    <t>N39425</t>
  </si>
  <si>
    <t xml:space="preserve">T14s Gen 1 </t>
  </si>
  <si>
    <t>PC1TKY4J</t>
  </si>
  <si>
    <t>PVR/20-21/G/3408</t>
  </si>
  <si>
    <t>A4:6B:B6:55:D0:ED</t>
  </si>
  <si>
    <t>Sanjay Noel charles</t>
  </si>
  <si>
    <t>N39499</t>
  </si>
  <si>
    <t>PC1P03BJ</t>
  </si>
  <si>
    <t>EG-735</t>
  </si>
  <si>
    <t>EVOKE GLOBAL</t>
  </si>
  <si>
    <t>Desktop</t>
  </si>
  <si>
    <t>D37324</t>
  </si>
  <si>
    <t>HP</t>
  </si>
  <si>
    <t>Z6G4</t>
  </si>
  <si>
    <t>4CE93820MH</t>
  </si>
  <si>
    <t>EG-126</t>
  </si>
  <si>
    <t>Evoke Global</t>
  </si>
  <si>
    <t>C8:D9:D2:2B:20:45</t>
  </si>
  <si>
    <t>N39800</t>
  </si>
  <si>
    <t>PC1JSCEZ</t>
  </si>
  <si>
    <t>GST2021DL-07478</t>
  </si>
  <si>
    <t>Team Computer</t>
  </si>
  <si>
    <t>14:F6:D8:71:CF:64</t>
  </si>
  <si>
    <t>Rajat Kumar</t>
  </si>
  <si>
    <t>N39801</t>
  </si>
  <si>
    <t>PC1JSCF6</t>
  </si>
  <si>
    <t>GST2021DL-07477</t>
  </si>
  <si>
    <t>14:F6:D8:71:CA:C8</t>
  </si>
  <si>
    <t>Ishant Arora</t>
  </si>
  <si>
    <t>N39802</t>
  </si>
  <si>
    <t>PC1JSCFC</t>
  </si>
  <si>
    <t>U52939</t>
  </si>
  <si>
    <t>Manoj Kumar</t>
  </si>
  <si>
    <t>N39803</t>
  </si>
  <si>
    <t>PC1JSCFM</t>
  </si>
  <si>
    <t>14:F6:D8:72:CC:E3</t>
  </si>
  <si>
    <t>U38858</t>
  </si>
  <si>
    <t>N39804</t>
  </si>
  <si>
    <t>PC1JSCFH</t>
  </si>
  <si>
    <t>14:F6:D8:72:94:AD</t>
  </si>
  <si>
    <t>Prabhat sharma</t>
  </si>
  <si>
    <t>N39805</t>
  </si>
  <si>
    <t>PC1JSCF3</t>
  </si>
  <si>
    <t>14:F6:D8:72:CD:51</t>
  </si>
  <si>
    <t>Vishal Singh</t>
  </si>
  <si>
    <t>N39806</t>
  </si>
  <si>
    <t>PC1JSCEV</t>
  </si>
  <si>
    <t xml:space="preserve">	
74:D8:3E:3B:E2:23</t>
  </si>
  <si>
    <t>Priyanka singh (Secretarial)</t>
  </si>
  <si>
    <t>N39807</t>
  </si>
  <si>
    <t>PC1JSCFJ</t>
  </si>
  <si>
    <t>78:2B:46:7E:C9:2B</t>
  </si>
  <si>
    <t>U55313</t>
  </si>
  <si>
    <t>JyotiPrakash Agarwal</t>
  </si>
  <si>
    <t>N39808</t>
  </si>
  <si>
    <t>PC1JSCFL</t>
  </si>
  <si>
    <t>14:F6:D8:72:A2:63</t>
  </si>
  <si>
    <t>Prathvi singh</t>
  </si>
  <si>
    <t>N39809</t>
  </si>
  <si>
    <t>PC1JSCEW</t>
  </si>
  <si>
    <t>14:F6:D8:71:BC:18</t>
  </si>
  <si>
    <t>U51905</t>
  </si>
  <si>
    <t>Mandeep singh</t>
  </si>
  <si>
    <t>N39810</t>
  </si>
  <si>
    <t>PC1JSCFF</t>
  </si>
  <si>
    <t>U53228</t>
  </si>
  <si>
    <t>Amit Kumar-3</t>
  </si>
  <si>
    <t>N39811</t>
  </si>
  <si>
    <t>PC1JSCFE</t>
  </si>
  <si>
    <t>14:F6:D8:71:E2:15</t>
  </si>
  <si>
    <t>U38604</t>
  </si>
  <si>
    <t>Priyanka singh</t>
  </si>
  <si>
    <t>N39812</t>
  </si>
  <si>
    <t>PC1JSCFG</t>
  </si>
  <si>
    <t>9C:FC:E8:5C:A0:7B</t>
  </si>
  <si>
    <t>Himashu sah</t>
  </si>
  <si>
    <t>N39813</t>
  </si>
  <si>
    <t>PC1JSCF8</t>
  </si>
  <si>
    <t>BC:54:2F:4A:07:E5</t>
  </si>
  <si>
    <t>Dinesh Kalla</t>
  </si>
  <si>
    <t>N39814</t>
  </si>
  <si>
    <t>PC1JSCF4</t>
  </si>
  <si>
    <t xml:space="preserve">Rajasthan </t>
  </si>
  <si>
    <t>N39815</t>
  </si>
  <si>
    <t>PC1JSCFK</t>
  </si>
  <si>
    <t>D8:3B:BF:84:8F:EB</t>
  </si>
  <si>
    <t>Garvit Arora</t>
  </si>
  <si>
    <t>N39816</t>
  </si>
  <si>
    <t>PC1JSCFD</t>
  </si>
  <si>
    <t>14:F6:D8:72:DB:3E</t>
  </si>
  <si>
    <t>U55557</t>
  </si>
  <si>
    <t>Abhijeet Rajendra</t>
  </si>
  <si>
    <t>N39817</t>
  </si>
  <si>
    <t>PC1JSCFP</t>
  </si>
  <si>
    <t>14:F6:D8:71:BC:2C</t>
  </si>
  <si>
    <t>Prakriti Agarwal</t>
  </si>
  <si>
    <t>N39818</t>
  </si>
  <si>
    <t>PC1JSCF5</t>
  </si>
  <si>
    <t>4C:1D:96:22:DC:D3</t>
  </si>
  <si>
    <t>Rajat Goel</t>
  </si>
  <si>
    <t>N39819</t>
  </si>
  <si>
    <t>PC1JSCFA</t>
  </si>
  <si>
    <t>14:F6:D8:72:CD:2E</t>
  </si>
  <si>
    <t>U55932</t>
  </si>
  <si>
    <t>sjulies kingsley</t>
  </si>
  <si>
    <t>N39820</t>
  </si>
  <si>
    <t>PC1JSCF2</t>
  </si>
  <si>
    <t xml:space="preserve">Tamilnadu </t>
  </si>
  <si>
    <t>14:F6:D8:72:34:4F</t>
  </si>
  <si>
    <t>U40148</t>
  </si>
  <si>
    <t>Deepak Khanna</t>
  </si>
  <si>
    <t>N39821</t>
  </si>
  <si>
    <t>PC1JSCF7</t>
  </si>
  <si>
    <t>14:F6:D8:71:CB:81</t>
  </si>
  <si>
    <t>Prem Delhi</t>
  </si>
  <si>
    <t>N39822</t>
  </si>
  <si>
    <t>PC1JSCET</t>
  </si>
  <si>
    <t>U52440</t>
  </si>
  <si>
    <t>Monika sharma</t>
  </si>
  <si>
    <t>N39823</t>
  </si>
  <si>
    <t>PC1JSCEY</t>
  </si>
  <si>
    <t>94:E7:0B:66:35:50</t>
  </si>
  <si>
    <t>U53254</t>
  </si>
  <si>
    <t>N39824</t>
  </si>
  <si>
    <t>PC1JSCFN</t>
  </si>
  <si>
    <t>Bangalore</t>
  </si>
  <si>
    <t>14:F6:D8:72:BE:6F</t>
  </si>
  <si>
    <t>U53303</t>
  </si>
  <si>
    <t>Asesh Kumar Nayak</t>
  </si>
  <si>
    <t>N39825</t>
  </si>
  <si>
    <t>PC1JSCFB</t>
  </si>
  <si>
    <t>14:F6:D8:72:CC:E8</t>
  </si>
  <si>
    <t>N39826</t>
  </si>
  <si>
    <t>PC1JSCF0</t>
  </si>
  <si>
    <t>U50948</t>
  </si>
  <si>
    <t>Deepak Kakkar</t>
  </si>
  <si>
    <t>N39827</t>
  </si>
  <si>
    <t>PC1JSCF9</t>
  </si>
  <si>
    <t>Oslo</t>
  </si>
  <si>
    <t>U51893</t>
  </si>
  <si>
    <t>Alok singh</t>
  </si>
  <si>
    <t>N39828</t>
  </si>
  <si>
    <t>PC1JSCEX</t>
  </si>
  <si>
    <t>U54672</t>
  </si>
  <si>
    <t>Mallika Gulati</t>
  </si>
  <si>
    <t>N39829</t>
  </si>
  <si>
    <t>PC1JSCF1</t>
  </si>
  <si>
    <t>Amit kumar soni</t>
  </si>
  <si>
    <t>N39830</t>
  </si>
  <si>
    <t>PC1TKY4D</t>
  </si>
  <si>
    <t>PVR/20-21/G/3407</t>
  </si>
  <si>
    <t>50:2F:9B:1E:49:A7</t>
  </si>
  <si>
    <t>U51659</t>
  </si>
  <si>
    <t>YATRA- IT</t>
  </si>
  <si>
    <t>N39831</t>
  </si>
  <si>
    <t>PC1TKY4M</t>
  </si>
  <si>
    <t>A4:6B:B6:55:D1:6A</t>
  </si>
  <si>
    <t>U50692</t>
  </si>
  <si>
    <t>Yashpal Singh Negi</t>
  </si>
  <si>
    <t>N39832</t>
  </si>
  <si>
    <t>PC1P03BN</t>
  </si>
  <si>
    <t>68:54:5A:72:33:32</t>
  </si>
  <si>
    <t>U51622</t>
  </si>
  <si>
    <t>Bharat Bhushan Jatwani</t>
  </si>
  <si>
    <t>N39833</t>
  </si>
  <si>
    <t>PC1TKY4E</t>
  </si>
  <si>
    <t>B4:0E:DE:54:CF:CC</t>
  </si>
  <si>
    <t>U56109</t>
  </si>
  <si>
    <t>N39834</t>
  </si>
  <si>
    <t>PC1TKY4S</t>
  </si>
  <si>
    <t>Sharve Kumar</t>
  </si>
  <si>
    <t>N39835</t>
  </si>
  <si>
    <t>PC1TKY4K</t>
  </si>
  <si>
    <t>U40141</t>
  </si>
  <si>
    <t>Mayuresh krushnkar</t>
  </si>
  <si>
    <t>N39836</t>
  </si>
  <si>
    <t>PC1TKY4X</t>
  </si>
  <si>
    <t>A4:6B:B6:56:69:90</t>
  </si>
  <si>
    <t>N39837</t>
  </si>
  <si>
    <t>PC1TKY4T</t>
  </si>
  <si>
    <t>U56668</t>
  </si>
  <si>
    <t>Amar pal singh</t>
  </si>
  <si>
    <t>N39838</t>
  </si>
  <si>
    <t>PC1TKY4W</t>
  </si>
  <si>
    <t>50:2F:9B:1E:75:0D</t>
  </si>
  <si>
    <t>spare at Tidong</t>
  </si>
  <si>
    <t>N39839</t>
  </si>
  <si>
    <t>PC1P03BL</t>
  </si>
  <si>
    <t>68:54:5A:71:8B:B2</t>
  </si>
  <si>
    <t>Bhaskara yarramshetty rao</t>
  </si>
  <si>
    <t>N39840</t>
  </si>
  <si>
    <t>PC1P03BM</t>
  </si>
  <si>
    <t>U50634</t>
  </si>
  <si>
    <t>N39841</t>
  </si>
  <si>
    <t>PC1TKY4N</t>
  </si>
  <si>
    <t>A4:6B:B6:55:DB:F1</t>
  </si>
  <si>
    <t>Pushkal Patidar</t>
  </si>
  <si>
    <t>N39842</t>
  </si>
  <si>
    <t>PC1TKY4P</t>
  </si>
  <si>
    <t>F4:7B:09:C2:64:47</t>
  </si>
  <si>
    <t>U54256</t>
  </si>
  <si>
    <t>Maheshwara Reddy Vennapusa</t>
  </si>
  <si>
    <t>N39843</t>
  </si>
  <si>
    <t>PC1TKY4Q</t>
  </si>
  <si>
    <t>B4:0E:DE:55:E2:45</t>
  </si>
  <si>
    <t>N39844</t>
  </si>
  <si>
    <t>PC1TKY4R</t>
  </si>
  <si>
    <t>B4:0E:DE:54:BC:B2</t>
  </si>
  <si>
    <t>U54505</t>
  </si>
  <si>
    <t>VIkramaditya Singh Chandel</t>
  </si>
  <si>
    <t>TIdong</t>
  </si>
  <si>
    <t>N39845</t>
  </si>
  <si>
    <t>PC1P03BK</t>
  </si>
  <si>
    <t>68:54:5A:71:7E:06</t>
  </si>
  <si>
    <t>U54506</t>
  </si>
  <si>
    <t>Kaundal Nitin</t>
  </si>
  <si>
    <t>N39846</t>
  </si>
  <si>
    <t>PC1WHBEE</t>
  </si>
  <si>
    <t>PVR/21-22/G/0161</t>
  </si>
  <si>
    <t>A4:42:3B:72:EE:85</t>
  </si>
  <si>
    <t>U51898</t>
  </si>
  <si>
    <t>Himanshu puri</t>
  </si>
  <si>
    <t>N39847</t>
  </si>
  <si>
    <t>PC1WHBEG</t>
  </si>
  <si>
    <t>U55028</t>
  </si>
  <si>
    <t>Joginder Kumar</t>
  </si>
  <si>
    <t>N39848</t>
  </si>
  <si>
    <t>PC1WHBED</t>
  </si>
  <si>
    <t>A4:42:3B:71:B9:84</t>
  </si>
  <si>
    <t>U56432</t>
  </si>
  <si>
    <t>Dharamvir singh</t>
  </si>
  <si>
    <t>N39849</t>
  </si>
  <si>
    <t>PC1WHBEC</t>
  </si>
  <si>
    <t>F4:7B:09:C4:A5:AE</t>
  </si>
  <si>
    <t>U55641</t>
  </si>
  <si>
    <t>Yogesh Dewangan</t>
  </si>
  <si>
    <t>N39850</t>
  </si>
  <si>
    <t>PC1WHBEF</t>
  </si>
  <si>
    <t>A4:42:3B:71:B9:6B</t>
  </si>
  <si>
    <t>U37411</t>
  </si>
  <si>
    <t>N39463</t>
  </si>
  <si>
    <t>Yoga X1 Gen 5</t>
  </si>
  <si>
    <t>PF2XBAFW</t>
  </si>
  <si>
    <t>GST2122DL-08556</t>
  </si>
  <si>
    <t>14:85:7F:71:A7:E1</t>
  </si>
  <si>
    <t>U50180</t>
  </si>
  <si>
    <t>N39851</t>
  </si>
  <si>
    <t>PF2XB8SG</t>
  </si>
  <si>
    <t>U56000</t>
  </si>
  <si>
    <t>PramodKumar Sharma</t>
  </si>
  <si>
    <t>N39852</t>
  </si>
  <si>
    <t>PF2XB8TY</t>
  </si>
  <si>
    <t>14:85:7F:74:28:C2</t>
  </si>
  <si>
    <t>U52193</t>
  </si>
  <si>
    <t>Sanjeev Mehra</t>
  </si>
  <si>
    <t>N39853</t>
  </si>
  <si>
    <t>PF2XB8WN</t>
  </si>
  <si>
    <t>GST2122DL-08577</t>
  </si>
  <si>
    <t>0C:9A:3C:6A:4E:BF</t>
  </si>
  <si>
    <t>N39854</t>
  </si>
  <si>
    <t>PF2XBAGM</t>
  </si>
  <si>
    <t>14:85:7F:73:C2:A6</t>
  </si>
  <si>
    <t>Bhawna wadhwa</t>
  </si>
  <si>
    <t>N39855</t>
  </si>
  <si>
    <t>PC1TKY4H</t>
  </si>
  <si>
    <t>29-02-2026</t>
  </si>
  <si>
    <t>B4:0E:DE:55:87:7D</t>
  </si>
  <si>
    <t>U51167</t>
  </si>
  <si>
    <t>Anurag singh</t>
  </si>
  <si>
    <t>Tunnel</t>
  </si>
  <si>
    <t>HP Z Book Power G8</t>
  </si>
  <si>
    <t>5CD135209N</t>
  </si>
  <si>
    <t>PVR/21-22/G/3170</t>
  </si>
  <si>
    <t>PVR System Pvt Ltd</t>
  </si>
  <si>
    <t>U50616</t>
  </si>
  <si>
    <t>Ruchika jain</t>
  </si>
  <si>
    <t>N39856</t>
  </si>
  <si>
    <t>PC1TKY4V</t>
  </si>
  <si>
    <t>84:5C:F3:3D:80:C4</t>
  </si>
  <si>
    <t>U33657</t>
  </si>
  <si>
    <t>Ipek ugur</t>
  </si>
  <si>
    <t>N39857</t>
  </si>
  <si>
    <t>PC1TKY4Z</t>
  </si>
  <si>
    <t>B4:0E:DE:55:87:46</t>
  </si>
  <si>
    <t>Spare</t>
  </si>
  <si>
    <t>Tidong -PFO</t>
  </si>
  <si>
    <t>N39858</t>
  </si>
  <si>
    <t>T14 Gen 2</t>
  </si>
  <si>
    <t>PF3NAP3H</t>
  </si>
  <si>
    <t>PVR/22-23/G/1186</t>
  </si>
  <si>
    <t>N39859</t>
  </si>
  <si>
    <t>PF3NALRT</t>
  </si>
  <si>
    <t>U56469</t>
  </si>
  <si>
    <t>N39860</t>
  </si>
  <si>
    <t>PF3NAP16</t>
  </si>
  <si>
    <t>88:D8:2E:06:F1:B2</t>
  </si>
  <si>
    <t>N39861</t>
  </si>
  <si>
    <t>PF3NALS3</t>
  </si>
  <si>
    <t>88:D8:2E:81:09:F7</t>
  </si>
  <si>
    <t>N39862</t>
  </si>
  <si>
    <t>PF3NALRB</t>
  </si>
  <si>
    <t>88:D8:2E:81:0B:0A</t>
  </si>
  <si>
    <t>U51011</t>
  </si>
  <si>
    <t>Abhishikta Y Ramanagoudar</t>
  </si>
  <si>
    <t>N39863</t>
  </si>
  <si>
    <t>PF3NAP2D</t>
  </si>
  <si>
    <t>70:1A:B8:63:48:CC</t>
  </si>
  <si>
    <t>N39864</t>
  </si>
  <si>
    <t>PF3NAR9Y</t>
  </si>
  <si>
    <t>88:D8:2E:56:09:AF</t>
  </si>
  <si>
    <t>U56729</t>
  </si>
  <si>
    <t>Tarun Dubey</t>
  </si>
  <si>
    <t>N39865</t>
  </si>
  <si>
    <t>PF3NAP0M</t>
  </si>
  <si>
    <t>70:1A:B8:60:FC:AC</t>
  </si>
  <si>
    <t>N39866</t>
  </si>
  <si>
    <t>PF3NAP1L</t>
  </si>
  <si>
    <t>N39867</t>
  </si>
  <si>
    <t>PF3NAJGY</t>
  </si>
  <si>
    <t>Missing form site</t>
  </si>
  <si>
    <t>N39868</t>
  </si>
  <si>
    <t>PF408MSA</t>
  </si>
  <si>
    <t>GST2223DL-24284</t>
  </si>
  <si>
    <t>TEAM COMPUTER PVT LTD</t>
  </si>
  <si>
    <t>U51263</t>
  </si>
  <si>
    <t>Rakesh Kumar</t>
  </si>
  <si>
    <t>N39869</t>
  </si>
  <si>
    <t>PF407N15</t>
  </si>
  <si>
    <t>U50934</t>
  </si>
  <si>
    <t>Bhawan Kishore</t>
  </si>
  <si>
    <t>N39870</t>
  </si>
  <si>
    <t>PF408MGB</t>
  </si>
  <si>
    <t>N39871</t>
  </si>
  <si>
    <t>PF408MG0</t>
  </si>
  <si>
    <t>N39872</t>
  </si>
  <si>
    <t>PF408MFE</t>
  </si>
  <si>
    <t>U56357</t>
  </si>
  <si>
    <t>N39873</t>
  </si>
  <si>
    <t>PF3ZRZVW</t>
  </si>
  <si>
    <t>Rahul Kernathia</t>
  </si>
  <si>
    <t>N39874</t>
  </si>
  <si>
    <t>PF408MSL</t>
  </si>
  <si>
    <t>Sunil Kumar Thakur</t>
  </si>
  <si>
    <t>N39875</t>
  </si>
  <si>
    <t>PF408MSZ</t>
  </si>
  <si>
    <t>Rohit kalla</t>
  </si>
  <si>
    <t>N39876</t>
  </si>
  <si>
    <t>PC1TKY4G</t>
  </si>
  <si>
    <t>Krishna singh shahi</t>
  </si>
  <si>
    <t>N39877</t>
  </si>
  <si>
    <t>PC1TKY4F</t>
  </si>
  <si>
    <t>Alfio Gutierrez</t>
  </si>
  <si>
    <t>N39878</t>
  </si>
  <si>
    <t>PC1TKY4Y</t>
  </si>
  <si>
    <t>N39879</t>
  </si>
  <si>
    <t>PC1TKY4L</t>
  </si>
  <si>
    <t>Mohit Uniyal</t>
  </si>
  <si>
    <t>N39880</t>
  </si>
  <si>
    <t>T14 Gen 3</t>
  </si>
  <si>
    <t>PF44CKZL</t>
  </si>
  <si>
    <t>15294/GGN</t>
  </si>
  <si>
    <t>SHREE IT SOLUTIONS</t>
  </si>
  <si>
    <t>N39881</t>
  </si>
  <si>
    <t>PF44D2WH</t>
  </si>
  <si>
    <t>15295/GGN</t>
  </si>
  <si>
    <t>N39882</t>
  </si>
  <si>
    <t>PF44D747</t>
  </si>
  <si>
    <t>U54729</t>
  </si>
  <si>
    <t>Abhishek Upamanyu</t>
  </si>
  <si>
    <t>N39883</t>
  </si>
  <si>
    <t>PF44D74K</t>
  </si>
  <si>
    <t xml:space="preserve">Aravinth a </t>
  </si>
  <si>
    <t>N39884</t>
  </si>
  <si>
    <t>PF44D732</t>
  </si>
  <si>
    <t>U50938</t>
  </si>
  <si>
    <t>Saurbh Dubey</t>
  </si>
  <si>
    <t>N39885</t>
  </si>
  <si>
    <t>PF44D2WB</t>
  </si>
  <si>
    <t>N39886</t>
  </si>
  <si>
    <t>PF44A762</t>
  </si>
  <si>
    <t>Vidit Dixit</t>
  </si>
  <si>
    <t>N39887</t>
  </si>
  <si>
    <t>PF44A79M</t>
  </si>
  <si>
    <t>U57982</t>
  </si>
  <si>
    <t>Sanshay kumar Dey</t>
  </si>
  <si>
    <t>N39888</t>
  </si>
  <si>
    <t>PF44CKZ1</t>
  </si>
  <si>
    <t>U55154</t>
  </si>
  <si>
    <t>Vishal Ranjan</t>
  </si>
  <si>
    <t>N39889</t>
  </si>
  <si>
    <t>PF44D751</t>
  </si>
  <si>
    <t>active</t>
  </si>
  <si>
    <t>U50798</t>
  </si>
  <si>
    <t>Princy Agarwal</t>
  </si>
  <si>
    <t>N39890</t>
  </si>
  <si>
    <t>PF44D72G</t>
  </si>
  <si>
    <t>U56678</t>
  </si>
  <si>
    <t>Hari Prasath</t>
  </si>
  <si>
    <t>N39891</t>
  </si>
  <si>
    <t>PF44D73J</t>
  </si>
  <si>
    <t>U51271</t>
  </si>
  <si>
    <t>Swagat Patnaik</t>
  </si>
  <si>
    <t>N39892</t>
  </si>
  <si>
    <t>PF44CL00</t>
  </si>
  <si>
    <t>U50720</t>
  </si>
  <si>
    <t>Kishore Nukala</t>
  </si>
  <si>
    <t>N39893</t>
  </si>
  <si>
    <t>PF44D2VN</t>
  </si>
  <si>
    <t>Andreas Raimud Wallschuss</t>
  </si>
  <si>
    <t>N39894</t>
  </si>
  <si>
    <t>PF44A76S</t>
  </si>
  <si>
    <t>yugandhar Duvavarapu</t>
  </si>
  <si>
    <t>N39895</t>
  </si>
  <si>
    <t>PF44A75G</t>
  </si>
  <si>
    <t>U57985</t>
  </si>
  <si>
    <t>Moti Kurmanchali</t>
  </si>
  <si>
    <t>N39896</t>
  </si>
  <si>
    <t>PF44D75W</t>
  </si>
  <si>
    <t>U57976</t>
  </si>
  <si>
    <t>Gyanesh Kumar shukla</t>
  </si>
  <si>
    <t>N39897</t>
  </si>
  <si>
    <t>PF44D2X4</t>
  </si>
  <si>
    <t>Lakhan Singh</t>
  </si>
  <si>
    <t>N39898</t>
  </si>
  <si>
    <t>PF44A7AX</t>
  </si>
  <si>
    <t>00:D4:9E:23:42:E0</t>
  </si>
  <si>
    <t>N39899</t>
  </si>
  <si>
    <t>PF44D76G</t>
  </si>
  <si>
    <t>U57981</t>
  </si>
  <si>
    <t>N39900</t>
  </si>
  <si>
    <t>PF44A78L</t>
  </si>
  <si>
    <t>Samudrala Sampath</t>
  </si>
  <si>
    <t>N39901</t>
  </si>
  <si>
    <t>PF44A74Y</t>
  </si>
  <si>
    <t>U57977</t>
  </si>
  <si>
    <t>Manish Bansal</t>
  </si>
  <si>
    <t>N39902</t>
  </si>
  <si>
    <t>PF44D2VZ</t>
  </si>
  <si>
    <t>U57973</t>
  </si>
  <si>
    <t>Prashant Rawat</t>
  </si>
  <si>
    <t>N39903</t>
  </si>
  <si>
    <t>PF44D75J</t>
  </si>
  <si>
    <t>Vaibhav junja</t>
  </si>
  <si>
    <t>N39904</t>
  </si>
  <si>
    <t>PF44D76T</t>
  </si>
  <si>
    <t>U37899</t>
  </si>
  <si>
    <t>Emmet stewart</t>
  </si>
  <si>
    <t>TIDONG</t>
  </si>
  <si>
    <t>N39905</t>
  </si>
  <si>
    <t>X12 Gen 1</t>
  </si>
  <si>
    <t>PW06FX37</t>
  </si>
  <si>
    <t>18034/GGN</t>
  </si>
  <si>
    <t>N39906</t>
  </si>
  <si>
    <t>PW06FX36</t>
  </si>
  <si>
    <t>U56562</t>
  </si>
  <si>
    <t>Ghanasyam p</t>
  </si>
  <si>
    <t>N39907</t>
  </si>
  <si>
    <t>P16 Gen 1</t>
  </si>
  <si>
    <t>PF4E0HBD</t>
  </si>
  <si>
    <t>Bagalore</t>
  </si>
  <si>
    <t>INV23-005665</t>
  </si>
  <si>
    <t>TECH4LOGIC PRIVATE LIMITED</t>
  </si>
  <si>
    <t>U54559</t>
  </si>
  <si>
    <t>N39908</t>
  </si>
  <si>
    <t>PF4E0HAM</t>
  </si>
  <si>
    <t>U60364</t>
  </si>
  <si>
    <t>Barbaros Bozkut</t>
  </si>
  <si>
    <t>N39909</t>
  </si>
  <si>
    <t>PF4E0H7R</t>
  </si>
  <si>
    <t>INV23-005953</t>
  </si>
  <si>
    <t>U57975</t>
  </si>
  <si>
    <t>Virender Dahiya</t>
  </si>
  <si>
    <t>N39910</t>
  </si>
  <si>
    <t>PF4E0HA0</t>
  </si>
  <si>
    <t>Shekar Jyoti Borah</t>
  </si>
  <si>
    <t>N39911</t>
  </si>
  <si>
    <t>PF4E0H9H</t>
  </si>
  <si>
    <t>U52096</t>
  </si>
  <si>
    <t>Anandkumar Kinni</t>
  </si>
  <si>
    <t>N39912</t>
  </si>
  <si>
    <t>PF4E0H8B</t>
  </si>
  <si>
    <t>U56037</t>
  </si>
  <si>
    <t>N39914</t>
  </si>
  <si>
    <t>Microsoft</t>
  </si>
  <si>
    <t>Surface Pro 9</t>
  </si>
  <si>
    <t>0F00BNU23353BF</t>
  </si>
  <si>
    <t>INV23-006264</t>
  </si>
  <si>
    <t>N39915</t>
  </si>
  <si>
    <t>0F00BTW23353BF</t>
  </si>
  <si>
    <t>N39916</t>
  </si>
  <si>
    <t>0F00BTX23353BF</t>
  </si>
  <si>
    <t>N39917</t>
  </si>
  <si>
    <t>0F00BUU23353BF</t>
  </si>
  <si>
    <t>74:3A:F4:91:84:C1</t>
  </si>
  <si>
    <t>U38127</t>
  </si>
  <si>
    <t>Amrendra Kumar</t>
  </si>
  <si>
    <t>N39918</t>
  </si>
  <si>
    <t>0F00BV023353BF</t>
  </si>
  <si>
    <t>U50028</t>
  </si>
  <si>
    <t>N39919</t>
  </si>
  <si>
    <t xml:space="preserve">T14 Gen 4 </t>
  </si>
  <si>
    <t>GM0CLT3J</t>
  </si>
  <si>
    <t>Mumbai</t>
  </si>
  <si>
    <t>GST2324DL-18193</t>
  </si>
  <si>
    <t>U52095</t>
  </si>
  <si>
    <t>N39920</t>
  </si>
  <si>
    <t>GM0CLT35</t>
  </si>
  <si>
    <t>N39921</t>
  </si>
  <si>
    <t>GM0CLT3D</t>
  </si>
  <si>
    <t>U56212</t>
  </si>
  <si>
    <t>N39922</t>
  </si>
  <si>
    <t>GM0CLT37</t>
  </si>
  <si>
    <t>U57684</t>
  </si>
  <si>
    <t>Sharul Khan</t>
  </si>
  <si>
    <t>N39923</t>
  </si>
  <si>
    <t>GM0CLT3H</t>
  </si>
  <si>
    <t>U50407</t>
  </si>
  <si>
    <t>N39924</t>
  </si>
  <si>
    <t>GM0CLT31</t>
  </si>
  <si>
    <t>U57974</t>
  </si>
  <si>
    <t>Rajesh Kumar Srivastav</t>
  </si>
  <si>
    <t>N39925</t>
  </si>
  <si>
    <t>GM0CLT2Y</t>
  </si>
  <si>
    <t>Anil Kumar</t>
  </si>
  <si>
    <t>N39926</t>
  </si>
  <si>
    <t>GM0CLT39</t>
  </si>
  <si>
    <t>N39927</t>
  </si>
  <si>
    <t>GM0CLT3B</t>
  </si>
  <si>
    <t>N39928</t>
  </si>
  <si>
    <t>GM0CLT3N</t>
  </si>
  <si>
    <t>Babloo Sharma</t>
  </si>
  <si>
    <t>N39929</t>
  </si>
  <si>
    <t>GM0CLT2V</t>
  </si>
  <si>
    <t>U51300</t>
  </si>
  <si>
    <t>Sudhir Nathani</t>
  </si>
  <si>
    <t>N39930</t>
  </si>
  <si>
    <t>GM0CLT33</t>
  </si>
  <si>
    <t>N39931</t>
  </si>
  <si>
    <t>GM0CLT3G</t>
  </si>
  <si>
    <t>N39932</t>
  </si>
  <si>
    <t>GM0CLT30</t>
  </si>
  <si>
    <t>N39933</t>
  </si>
  <si>
    <t>GM0CLT3E</t>
  </si>
  <si>
    <t>U55191</t>
  </si>
  <si>
    <t>Sahil Kotwal</t>
  </si>
  <si>
    <t>N39934</t>
  </si>
  <si>
    <t>GM0CLT3A</t>
  </si>
  <si>
    <t>Nidhi Malik Dhingra</t>
  </si>
  <si>
    <t>N39935</t>
  </si>
  <si>
    <t>GM0CLT3P</t>
  </si>
  <si>
    <t>E4:0D:36:5C:26:14</t>
  </si>
  <si>
    <t>U51017</t>
  </si>
  <si>
    <t>N39936</t>
  </si>
  <si>
    <t>GM0CLT32</t>
  </si>
  <si>
    <t>U37395</t>
  </si>
  <si>
    <t>N39937</t>
  </si>
  <si>
    <t>GM0CLT3M</t>
  </si>
  <si>
    <t>U54767</t>
  </si>
  <si>
    <t>N39938</t>
  </si>
  <si>
    <t>GM0CLT2T</t>
  </si>
  <si>
    <t>N39939</t>
  </si>
  <si>
    <t>GM0CLT3L</t>
  </si>
  <si>
    <t>U56718</t>
  </si>
  <si>
    <t>N39940</t>
  </si>
  <si>
    <t>GM0CLT2W</t>
  </si>
  <si>
    <t>U51030</t>
  </si>
  <si>
    <t>N39941</t>
  </si>
  <si>
    <t>GM0CLT36</t>
  </si>
  <si>
    <t>N39942</t>
  </si>
  <si>
    <t>GM0CLT3C</t>
  </si>
  <si>
    <t>U51028</t>
  </si>
  <si>
    <t>N39943</t>
  </si>
  <si>
    <t>GM0CLT34</t>
  </si>
  <si>
    <t>Thailaikumar v</t>
  </si>
  <si>
    <t>N39944</t>
  </si>
  <si>
    <t>GM0CLT3F</t>
  </si>
  <si>
    <t>U39822</t>
  </si>
  <si>
    <t>Rajesh Bhadarwahi</t>
  </si>
  <si>
    <t>N39945</t>
  </si>
  <si>
    <t>GM0CLT2Z</t>
  </si>
  <si>
    <t>U51338</t>
  </si>
  <si>
    <t>Yogender Kumar</t>
  </si>
  <si>
    <t>N39946</t>
  </si>
  <si>
    <t>GM0CLT38</t>
  </si>
  <si>
    <t>N39947</t>
  </si>
  <si>
    <t>GM0CLT2X</t>
  </si>
  <si>
    <t>N39948</t>
  </si>
  <si>
    <t>GM0CLT3K</t>
  </si>
  <si>
    <t>Stock in IT</t>
  </si>
  <si>
    <t>N39949</t>
  </si>
  <si>
    <t>Yoga X1 Gen 8</t>
  </si>
  <si>
    <t>PF4PB3F2</t>
  </si>
  <si>
    <t>GST2324DL-18823</t>
  </si>
  <si>
    <t>U54628</t>
  </si>
  <si>
    <t>Danish Varma</t>
  </si>
  <si>
    <t>N39950</t>
  </si>
  <si>
    <t>PF4PB5KM</t>
  </si>
  <si>
    <t>U37401</t>
  </si>
  <si>
    <t>N39951</t>
  </si>
  <si>
    <t>PF4PB5KZ</t>
  </si>
  <si>
    <t>SKm</t>
  </si>
  <si>
    <t>N39952</t>
  </si>
  <si>
    <t>PF4PB5LA</t>
  </si>
  <si>
    <t>U51497</t>
  </si>
  <si>
    <t>N39953</t>
  </si>
  <si>
    <t>PF4PB5LY</t>
  </si>
  <si>
    <t>Satender Pandit</t>
  </si>
  <si>
    <t>N39954</t>
  </si>
  <si>
    <t>GM0D4PBP</t>
  </si>
  <si>
    <t>GST2324DL-19332</t>
  </si>
  <si>
    <t>C0:A5:E8:29:6E:40</t>
  </si>
  <si>
    <t>U51024</t>
  </si>
  <si>
    <t>Pradeep shripad</t>
  </si>
  <si>
    <t>N39955</t>
  </si>
  <si>
    <t>GM0D4PBQ</t>
  </si>
  <si>
    <t>U51022</t>
  </si>
  <si>
    <t>N39956</t>
  </si>
  <si>
    <t>GM0D4PBR</t>
  </si>
  <si>
    <t>U52531</t>
  </si>
  <si>
    <t>Anurag Sharma</t>
  </si>
  <si>
    <t>N39957</t>
  </si>
  <si>
    <t>GM0D4PBS</t>
  </si>
  <si>
    <t>U55404</t>
  </si>
  <si>
    <t>Bharath Kumar Thotakura</t>
  </si>
  <si>
    <t>N39958</t>
  </si>
  <si>
    <t>GM0D4PBT</t>
  </si>
  <si>
    <t>U50947</t>
  </si>
  <si>
    <t>Aasma Claudius</t>
  </si>
  <si>
    <t>N39959</t>
  </si>
  <si>
    <t>GM0D4PBV</t>
  </si>
  <si>
    <t>Prateek Jain</t>
  </si>
  <si>
    <t>N39960</t>
  </si>
  <si>
    <t>GM0D4PBW</t>
  </si>
  <si>
    <t>U51045</t>
  </si>
  <si>
    <t>Meenakshi Chauhan</t>
  </si>
  <si>
    <t>N39961</t>
  </si>
  <si>
    <t>GM0D4PBX</t>
  </si>
  <si>
    <t>U56586</t>
  </si>
  <si>
    <t>Vivek Sharma</t>
  </si>
  <si>
    <t>N39962</t>
  </si>
  <si>
    <t>GM0D4PBY</t>
  </si>
  <si>
    <t>U52907</t>
  </si>
  <si>
    <t>Varun Vignesh Marimuthu</t>
  </si>
  <si>
    <t>N39963</t>
  </si>
  <si>
    <t>GM0D4PBZ</t>
  </si>
  <si>
    <t>Chennai</t>
  </si>
  <si>
    <t>Prateek Gupta</t>
  </si>
  <si>
    <t>N39964</t>
  </si>
  <si>
    <t>GM0D4PC0</t>
  </si>
  <si>
    <t>Mayank singh</t>
  </si>
  <si>
    <t>N39965</t>
  </si>
  <si>
    <t>GM0D4PC1</t>
  </si>
  <si>
    <t>U56510</t>
  </si>
  <si>
    <t>Jaspreet latawa</t>
  </si>
  <si>
    <t>N39966</t>
  </si>
  <si>
    <t>GM0D4PC2</t>
  </si>
  <si>
    <t>Komal Gupta</t>
  </si>
  <si>
    <t>N39967</t>
  </si>
  <si>
    <t>GM0D4PC3</t>
  </si>
  <si>
    <t>Pratinjay sharma</t>
  </si>
  <si>
    <t>N39968</t>
  </si>
  <si>
    <t>GM0D4PC4</t>
  </si>
  <si>
    <t>N39969</t>
  </si>
  <si>
    <t>GM0D4PC5</t>
  </si>
  <si>
    <t>U37398</t>
  </si>
  <si>
    <t>N39970</t>
  </si>
  <si>
    <t>GM0D4PC6</t>
  </si>
  <si>
    <t>E4:0D:36:5E:7A:9A</t>
  </si>
  <si>
    <t>N39971</t>
  </si>
  <si>
    <t>GM0D4PC7</t>
  </si>
  <si>
    <t>E4:0D:36:5E:88:32</t>
  </si>
  <si>
    <t>U52555</t>
  </si>
  <si>
    <t>Shubham Rastogi</t>
  </si>
  <si>
    <t>N39972</t>
  </si>
  <si>
    <t>GM0D4PC8</t>
  </si>
  <si>
    <t>Punit Bajaj</t>
  </si>
  <si>
    <t>N39973</t>
  </si>
  <si>
    <t>GM0D4PC9</t>
  </si>
  <si>
    <t>N39974</t>
  </si>
  <si>
    <t>GM0DHCM5</t>
  </si>
  <si>
    <t>INV23-006524</t>
  </si>
  <si>
    <t>Gulshan Kumar</t>
  </si>
  <si>
    <t>N39975</t>
  </si>
  <si>
    <t>GM0DHCM1</t>
  </si>
  <si>
    <t>N39976</t>
  </si>
  <si>
    <t>GM0DHH12</t>
  </si>
  <si>
    <t>N39977</t>
  </si>
  <si>
    <t>GM0DHH0Z</t>
  </si>
  <si>
    <t>N39978</t>
  </si>
  <si>
    <t>GM0DHCM2</t>
  </si>
  <si>
    <t>Vikas Dhiman</t>
  </si>
  <si>
    <t>N39979</t>
  </si>
  <si>
    <t>GM0DHFZH</t>
  </si>
  <si>
    <t>INV23-006523</t>
  </si>
  <si>
    <t>N39980</t>
  </si>
  <si>
    <t>GM0DHCM3</t>
  </si>
  <si>
    <t>U53083</t>
  </si>
  <si>
    <t>Raj narayan singh</t>
  </si>
  <si>
    <t>N39981</t>
  </si>
  <si>
    <t>GM0DHFZW</t>
  </si>
  <si>
    <t>Kishore chand vishwakarma</t>
  </si>
  <si>
    <t>N39982</t>
  </si>
  <si>
    <t>GM0DHFZP</t>
  </si>
  <si>
    <t>U50906</t>
  </si>
  <si>
    <t>Vikrant Gupta</t>
  </si>
  <si>
    <t>N39983</t>
  </si>
  <si>
    <t>GM0DHFYV</t>
  </si>
  <si>
    <t>U54615</t>
  </si>
  <si>
    <t>Ramasamy Viswanathan</t>
  </si>
  <si>
    <t>N39984</t>
  </si>
  <si>
    <t>GM0DHFZV</t>
  </si>
  <si>
    <t>U52502</t>
  </si>
  <si>
    <t>Ashish Abrol</t>
  </si>
  <si>
    <t>N39985</t>
  </si>
  <si>
    <t>GM0DHFZ4</t>
  </si>
  <si>
    <t>Syam sunder Sharma</t>
  </si>
  <si>
    <t>N39986</t>
  </si>
  <si>
    <t>GM0DHFZE</t>
  </si>
  <si>
    <t>U50771</t>
  </si>
  <si>
    <t>Rajeev Kumar</t>
  </si>
  <si>
    <t>N39987</t>
  </si>
  <si>
    <t>GM0DHFYX</t>
  </si>
  <si>
    <t>U50933</t>
  </si>
  <si>
    <t>Sumit Walia</t>
  </si>
  <si>
    <t>N39988</t>
  </si>
  <si>
    <t>GM0DHFZD</t>
  </si>
  <si>
    <t>U50912</t>
  </si>
  <si>
    <t>Harish kumar Sharma \ kanav dev</t>
  </si>
  <si>
    <t>N39989</t>
  </si>
  <si>
    <t>GM0DHFYS</t>
  </si>
  <si>
    <t>N39990</t>
  </si>
  <si>
    <t>GM0DHFZ0</t>
  </si>
  <si>
    <t>U51209</t>
  </si>
  <si>
    <t>Kamlesh singh</t>
  </si>
  <si>
    <t>N39991</t>
  </si>
  <si>
    <t>GM0DHFZX</t>
  </si>
  <si>
    <t>U51172</t>
  </si>
  <si>
    <t>Bo Christer Ingemar Gunnman</t>
  </si>
  <si>
    <t>N39992</t>
  </si>
  <si>
    <t>GM0DHFZT</t>
  </si>
  <si>
    <t>U54775</t>
  </si>
  <si>
    <t>Vishal Thakur</t>
  </si>
  <si>
    <t>N39993</t>
  </si>
  <si>
    <t>GM0DHFYW</t>
  </si>
  <si>
    <t>U50901</t>
  </si>
  <si>
    <t>Vivek kumar</t>
  </si>
  <si>
    <t>N39994</t>
  </si>
  <si>
    <t>GM0DHFYQ</t>
  </si>
  <si>
    <t>U51411</t>
  </si>
  <si>
    <t>Deepak Kumar</t>
  </si>
  <si>
    <t>N39995</t>
  </si>
  <si>
    <t>GM0DHFYR</t>
  </si>
  <si>
    <t>N39996</t>
  </si>
  <si>
    <t>GM0DHFZ2</t>
  </si>
  <si>
    <t>U52240</t>
  </si>
  <si>
    <t>Sonu Kumar</t>
  </si>
  <si>
    <t>N39997</t>
  </si>
  <si>
    <t>GM0DHFZ6</t>
  </si>
  <si>
    <t>U52279</t>
  </si>
  <si>
    <t>Dhanesh Kumar</t>
  </si>
  <si>
    <t>N39998</t>
  </si>
  <si>
    <t>GM0DHFZJ</t>
  </si>
  <si>
    <t>U51241</t>
  </si>
  <si>
    <t>Mahesh Kumar</t>
  </si>
  <si>
    <t>N39999</t>
  </si>
  <si>
    <t>GM0DHFZR</t>
  </si>
  <si>
    <t>Anup Kumar</t>
  </si>
  <si>
    <t>N44400</t>
  </si>
  <si>
    <t>GM0DHFZB</t>
  </si>
  <si>
    <t>U50748</t>
  </si>
  <si>
    <t>Ajender Rathore</t>
  </si>
  <si>
    <t>N44401</t>
  </si>
  <si>
    <t>GM0DHFZN</t>
  </si>
  <si>
    <t>U51613</t>
  </si>
  <si>
    <t>Kuldeep singh</t>
  </si>
  <si>
    <t>N44402</t>
  </si>
  <si>
    <t>GM0DHFZL</t>
  </si>
  <si>
    <t>U52639</t>
  </si>
  <si>
    <t>Konstantinos Bastis</t>
  </si>
  <si>
    <t>N44403</t>
  </si>
  <si>
    <t>GM0DHFZ8</t>
  </si>
  <si>
    <t>U50915</t>
  </si>
  <si>
    <t>V.venket shamanthak</t>
  </si>
  <si>
    <t>N44404</t>
  </si>
  <si>
    <t>GM0DHFYN</t>
  </si>
  <si>
    <t>U50910</t>
  </si>
  <si>
    <t>Sanjay sharma</t>
  </si>
  <si>
    <t>N44405</t>
  </si>
  <si>
    <t>GM0DHFYP</t>
  </si>
  <si>
    <t>Shammi\devender\zafar</t>
  </si>
  <si>
    <t>N44406</t>
  </si>
  <si>
    <t>GM0DHFZS</t>
  </si>
  <si>
    <t>U54914</t>
  </si>
  <si>
    <t>Ajay singh solanki</t>
  </si>
  <si>
    <t>N44407</t>
  </si>
  <si>
    <t>GM0DHFYM</t>
  </si>
  <si>
    <t>U55654</t>
  </si>
  <si>
    <t>N44408</t>
  </si>
  <si>
    <t>GM0DHFZA</t>
  </si>
  <si>
    <t>U51911</t>
  </si>
  <si>
    <t xml:space="preserve">Brijesh kumar sharma </t>
  </si>
  <si>
    <t>N44409</t>
  </si>
  <si>
    <t>GM0DHFZY</t>
  </si>
  <si>
    <t>Bipin Vedwal Chandra</t>
  </si>
  <si>
    <t>N44410</t>
  </si>
  <si>
    <t>GM0DHFZQ</t>
  </si>
  <si>
    <t>N44411</t>
  </si>
  <si>
    <t>GM0DHFZG</t>
  </si>
  <si>
    <t>N44412</t>
  </si>
  <si>
    <t>GM0DHFZ9</t>
  </si>
  <si>
    <t>N44413</t>
  </si>
  <si>
    <t>GM0DHFZM</t>
  </si>
  <si>
    <t>U56459</t>
  </si>
  <si>
    <t>Muhammad Abdul Fatah Bin Shaik Fari</t>
  </si>
  <si>
    <t>N44414</t>
  </si>
  <si>
    <t>GM0DHFZ3</t>
  </si>
  <si>
    <t>D4:E9:8A:5A:77:38</t>
  </si>
  <si>
    <t>N44415</t>
  </si>
  <si>
    <t>GM0DHFYZ</t>
  </si>
  <si>
    <t>U54097</t>
  </si>
  <si>
    <t>Prem Kumar</t>
  </si>
  <si>
    <t>N44416</t>
  </si>
  <si>
    <t>GM0DHFZ1</t>
  </si>
  <si>
    <t>Vipan Kumar</t>
  </si>
  <si>
    <t>N44417</t>
  </si>
  <si>
    <t>GM0DHFZF</t>
  </si>
  <si>
    <t>30:F6:EF:CF:BD:E0</t>
  </si>
  <si>
    <t>U55925</t>
  </si>
  <si>
    <t>Ved prakash Dubey</t>
  </si>
  <si>
    <t>N44418</t>
  </si>
  <si>
    <t>GM0DHFYL</t>
  </si>
  <si>
    <t>u58441</t>
  </si>
  <si>
    <t>Shubham kumar ojha</t>
  </si>
  <si>
    <t>N44419</t>
  </si>
  <si>
    <t>GM0DHFZK</t>
  </si>
  <si>
    <t>N44420</t>
  </si>
  <si>
    <t>GM0DHFYY</t>
  </si>
  <si>
    <t>U51155</t>
  </si>
  <si>
    <t>Mohsin\Antesh Kumar</t>
  </si>
  <si>
    <t>N44421</t>
  </si>
  <si>
    <t>GM0DHFZC</t>
  </si>
  <si>
    <t>30:F6:EF:CE:81:F0</t>
  </si>
  <si>
    <t>Sunil kumar</t>
  </si>
  <si>
    <t>N44422</t>
  </si>
  <si>
    <t>GM0DHCM4</t>
  </si>
  <si>
    <t>D4:E9:8A:26:82:4D</t>
  </si>
  <si>
    <t>N44423</t>
  </si>
  <si>
    <t>GM0DHFYT</t>
  </si>
  <si>
    <t>N44424</t>
  </si>
  <si>
    <t>GM0DHFZ5</t>
  </si>
  <si>
    <t>N44425</t>
  </si>
  <si>
    <t>GM0DHFZ7</t>
  </si>
  <si>
    <t xml:space="preserve">Devender singh </t>
  </si>
  <si>
    <t>N44426</t>
  </si>
  <si>
    <t>GM0DHH0Y</t>
  </si>
  <si>
    <t>INV23-006542</t>
  </si>
  <si>
    <t>Rahul Thapa</t>
  </si>
  <si>
    <t>N44427</t>
  </si>
  <si>
    <t>GM0DHH14</t>
  </si>
  <si>
    <t>Nikola Gluic</t>
  </si>
  <si>
    <t>N44428</t>
  </si>
  <si>
    <t>GM0DHH10</t>
  </si>
  <si>
    <t>D4:E9:8A:27:86:93</t>
  </si>
  <si>
    <t>Kuldeep Raj</t>
  </si>
  <si>
    <t>N44429</t>
  </si>
  <si>
    <t>GM0DHH13</t>
  </si>
  <si>
    <t>Naveen Singh</t>
  </si>
  <si>
    <t>N44430</t>
  </si>
  <si>
    <t>GM0DHH11</t>
  </si>
  <si>
    <t>D4:E9:8A:26:9D:64</t>
  </si>
  <si>
    <t>Moti Kurmanchali \Anil Kumar</t>
  </si>
  <si>
    <t>N44431</t>
  </si>
  <si>
    <t>Panasonic</t>
  </si>
  <si>
    <t>FZ-40 Panasonic Toughbook</t>
  </si>
  <si>
    <t>3LTSA66846</t>
  </si>
  <si>
    <t>INV23-007082</t>
  </si>
  <si>
    <t>U57978</t>
  </si>
  <si>
    <t>Prakash Singh</t>
  </si>
  <si>
    <t>D37325</t>
  </si>
  <si>
    <t>P3 TINY Gen 1</t>
  </si>
  <si>
    <t>GM0G8XHV</t>
  </si>
  <si>
    <t>INV23-007490</t>
  </si>
  <si>
    <t>A0:47:D7:30:93:44</t>
  </si>
  <si>
    <t>N44432</t>
  </si>
  <si>
    <t>P16 Gen 2</t>
  </si>
  <si>
    <t>PF4YN5L8</t>
  </si>
  <si>
    <t>INV24-008170</t>
  </si>
  <si>
    <t>D37326</t>
  </si>
  <si>
    <t>P5 workstation</t>
  </si>
  <si>
    <t>GM0JSR0N</t>
  </si>
  <si>
    <t>INV24-008373</t>
  </si>
  <si>
    <t>N44433</t>
  </si>
  <si>
    <t>GM0KSHCH</t>
  </si>
  <si>
    <t>INV24-008461</t>
  </si>
  <si>
    <t>N44434</t>
  </si>
  <si>
    <t>GM0KSHCN</t>
  </si>
  <si>
    <t>N44435</t>
  </si>
  <si>
    <t>GM0KSHCL</t>
  </si>
  <si>
    <t>N44436</t>
  </si>
  <si>
    <t>GM0KSHCR</t>
  </si>
  <si>
    <t>N44437</t>
  </si>
  <si>
    <t>GM0KSHCP</t>
  </si>
  <si>
    <t>N44438</t>
  </si>
  <si>
    <t>GM0KSHCM</t>
  </si>
  <si>
    <t>N44439</t>
  </si>
  <si>
    <t>GM0KSHCJ</t>
  </si>
  <si>
    <t>N44440</t>
  </si>
  <si>
    <t>GM0KSHCQ</t>
  </si>
  <si>
    <t>N44441</t>
  </si>
  <si>
    <t>GM0KSHCK</t>
  </si>
  <si>
    <t>N44442</t>
  </si>
  <si>
    <t>GM0KSHJF</t>
  </si>
  <si>
    <t>INV24-008510</t>
  </si>
  <si>
    <t>N44443</t>
  </si>
  <si>
    <t>GM0KSHJL</t>
  </si>
  <si>
    <t>N44444</t>
  </si>
  <si>
    <t>GM0KSHJK</t>
  </si>
  <si>
    <t>N44445</t>
  </si>
  <si>
    <t>GM0KSHJP</t>
  </si>
  <si>
    <t>N44446</t>
  </si>
  <si>
    <t>GM0KSHJS</t>
  </si>
  <si>
    <t>N44447</t>
  </si>
  <si>
    <t>GM0KSHJT</t>
  </si>
  <si>
    <t>N44448</t>
  </si>
  <si>
    <t>GM0KSHJJ</t>
  </si>
  <si>
    <t>N44449</t>
  </si>
  <si>
    <t>GM0KSHJH</t>
  </si>
  <si>
    <t>N44450</t>
  </si>
  <si>
    <t>GM0KSHJQ</t>
  </si>
  <si>
    <t>N44451</t>
  </si>
  <si>
    <t>GM0KSHJN</t>
  </si>
  <si>
    <t>N44452</t>
  </si>
  <si>
    <t>GM0KSHJM</t>
  </si>
  <si>
    <t>N44453</t>
  </si>
  <si>
    <t>GM0KSHJD</t>
  </si>
  <si>
    <t>N44454</t>
  </si>
  <si>
    <t>GM0KSHJE</t>
  </si>
  <si>
    <t>N44455</t>
  </si>
  <si>
    <t>GM0KSHJG</t>
  </si>
  <si>
    <t>N44456</t>
  </si>
  <si>
    <t>GM0KSHJR</t>
  </si>
  <si>
    <t> </t>
  </si>
  <si>
    <t>Surface</t>
  </si>
  <si>
    <t>T490s 1st Gen</t>
  </si>
  <si>
    <t>u60284</t>
  </si>
  <si>
    <t>Rohit sharma</t>
  </si>
  <si>
    <t>Amarjot kaur</t>
  </si>
  <si>
    <t>Amrendra kumar</t>
  </si>
  <si>
    <t xml:space="preserve">Yoga X1 8th Gen </t>
  </si>
  <si>
    <t>shivam Auditor</t>
  </si>
  <si>
    <t xml:space="preserve">T14s 1st Gen </t>
  </si>
  <si>
    <t xml:space="preserve">T14 4th Gen </t>
  </si>
  <si>
    <t>Pradeep Shripad</t>
  </si>
  <si>
    <t>Prateek  Jain</t>
  </si>
  <si>
    <t>spare</t>
  </si>
  <si>
    <t>Prateek  Gupta</t>
  </si>
  <si>
    <t>Mayank Singh</t>
  </si>
  <si>
    <t>Jaspreet Latawa</t>
  </si>
  <si>
    <t>Deepak Kumar (IT)</t>
  </si>
  <si>
    <t>T14 1st Gen</t>
  </si>
  <si>
    <t>Pratinjay  Sharma</t>
  </si>
  <si>
    <t xml:space="preserve">Yoga X1 5th Gen </t>
  </si>
  <si>
    <t>Amit kumar IT</t>
  </si>
  <si>
    <t>T14 3rd Gen</t>
  </si>
  <si>
    <t xml:space="preserve">Rajat Kumar </t>
  </si>
  <si>
    <t>oslo</t>
  </si>
  <si>
    <t>Rahul Sharma</t>
  </si>
  <si>
    <t>TECH4LOGIC PRIVATE LTD</t>
  </si>
  <si>
    <t>Amit kumar singh</t>
  </si>
  <si>
    <t>P16 1st Gen</t>
  </si>
  <si>
    <t>Year</t>
  </si>
  <si>
    <t>Spare - Delhi server room</t>
  </si>
  <si>
    <t>D37310</t>
  </si>
  <si>
    <t>M910Q</t>
  </si>
  <si>
    <t>PG018WP2</t>
  </si>
  <si>
    <t>D37311</t>
  </si>
  <si>
    <t>PG018SGF</t>
  </si>
  <si>
    <t>D37313</t>
  </si>
  <si>
    <t>PG018WP3</t>
  </si>
  <si>
    <t>D37314</t>
  </si>
  <si>
    <t>PG018WNY</t>
  </si>
  <si>
    <t>N37650</t>
  </si>
  <si>
    <t>X270</t>
  </si>
  <si>
    <t>PC0PDMYT</t>
  </si>
  <si>
    <t>Giuseppe Mazzoccoli</t>
  </si>
  <si>
    <t>N37652</t>
  </si>
  <si>
    <t>PC0NLGJB</t>
  </si>
  <si>
    <t>Khushveer Khanna</t>
  </si>
  <si>
    <t>N37697</t>
  </si>
  <si>
    <t>PC0PDMZ1</t>
  </si>
  <si>
    <t>Harsh kumar verma</t>
  </si>
  <si>
    <t>N37661</t>
  </si>
  <si>
    <t>PC0TA2AQ</t>
  </si>
  <si>
    <t xml:space="preserve">Viswanathan Ramasamy </t>
  </si>
  <si>
    <t>N37663</t>
  </si>
  <si>
    <t>X280</t>
  </si>
  <si>
    <t>PF18NQ76</t>
  </si>
  <si>
    <t>Replaced</t>
  </si>
  <si>
    <t>Ravi Kumar -Hr</t>
  </si>
  <si>
    <t>SKi</t>
  </si>
  <si>
    <t>N37664</t>
  </si>
  <si>
    <t>PF18NYP0</t>
  </si>
  <si>
    <t>Hassan Ammari</t>
  </si>
  <si>
    <t>N37667</t>
  </si>
  <si>
    <t>PF18NWMM</t>
  </si>
  <si>
    <t>Sushil SINGH</t>
  </si>
  <si>
    <t>N37668</t>
  </si>
  <si>
    <t>PF18NQ7H</t>
  </si>
  <si>
    <t>Sanjay Kumar</t>
  </si>
  <si>
    <t>N37669</t>
  </si>
  <si>
    <t>PF18PDVK</t>
  </si>
  <si>
    <t>skI</t>
  </si>
  <si>
    <t>N37670</t>
  </si>
  <si>
    <t>PF19VNTK</t>
  </si>
  <si>
    <t>Ajender Rathor</t>
  </si>
  <si>
    <t>N37676</t>
  </si>
  <si>
    <t>PF194XP7</t>
  </si>
  <si>
    <t>Bipin vedwal candra</t>
  </si>
  <si>
    <t>N37677</t>
  </si>
  <si>
    <t>PF194XXM</t>
  </si>
  <si>
    <t>Pawan kumar singh</t>
  </si>
  <si>
    <t>N37678</t>
  </si>
  <si>
    <t>PF1954YR</t>
  </si>
  <si>
    <t>Mohsin Qureshi</t>
  </si>
  <si>
    <t>N37679</t>
  </si>
  <si>
    <t>PF1951BT</t>
  </si>
  <si>
    <t>Vikas Thakur</t>
  </si>
  <si>
    <t>N37680</t>
  </si>
  <si>
    <t>PF194XTY</t>
  </si>
  <si>
    <t>N37689</t>
  </si>
  <si>
    <t>PF19VNX0</t>
  </si>
  <si>
    <t>Gaosh Mohammad Gulam</t>
  </si>
  <si>
    <t>N37690</t>
  </si>
  <si>
    <t>PF17AXM8</t>
  </si>
  <si>
    <t>Vivek Thakur</t>
  </si>
  <si>
    <t>N37691</t>
  </si>
  <si>
    <t>PF127RBK</t>
  </si>
  <si>
    <t>Ashish abrol</t>
  </si>
  <si>
    <t>N37692</t>
  </si>
  <si>
    <t>PC0XDH93</t>
  </si>
  <si>
    <t>V.Venkat Shamanthak</t>
  </si>
  <si>
    <t>N37693</t>
  </si>
  <si>
    <t>PC0XDH92</t>
  </si>
  <si>
    <t>Raj Narayan singh</t>
  </si>
  <si>
    <t>N37694</t>
  </si>
  <si>
    <t>PF17B0TH</t>
  </si>
  <si>
    <t>Harish Kumar Sharma</t>
  </si>
  <si>
    <t>N37695</t>
  </si>
  <si>
    <t>PF17AZMQ</t>
  </si>
  <si>
    <t>Aijaz Umar</t>
  </si>
  <si>
    <t>N37697 (LOST)</t>
  </si>
  <si>
    <t>PC0XDH95 (LOST)</t>
  </si>
  <si>
    <t>Varun Gupta</t>
  </si>
  <si>
    <t>N37698</t>
  </si>
  <si>
    <t>PF17B0SY</t>
  </si>
  <si>
    <t>Brijesh Kumar Sharma</t>
  </si>
  <si>
    <t>N37699</t>
  </si>
  <si>
    <t>PF17AXMS</t>
  </si>
  <si>
    <t>Repalce</t>
  </si>
  <si>
    <t>SyedAli Kakkro</t>
  </si>
  <si>
    <t>N39400</t>
  </si>
  <si>
    <t>PC0XDH96</t>
  </si>
  <si>
    <t>Sandeep Kumar</t>
  </si>
  <si>
    <t>N39401</t>
  </si>
  <si>
    <t>x280</t>
  </si>
  <si>
    <t>PF17B2X5</t>
  </si>
  <si>
    <t xml:space="preserve">Ingemar Gunnman </t>
  </si>
  <si>
    <t>N39403</t>
  </si>
  <si>
    <t>PC0Z0A1J</t>
  </si>
  <si>
    <t>Tanuj sharma</t>
  </si>
  <si>
    <t>N39405</t>
  </si>
  <si>
    <t>PC0Z0A1H</t>
  </si>
  <si>
    <t>SUNIL KUMAR</t>
  </si>
  <si>
    <t>N39408</t>
  </si>
  <si>
    <t>PC0Z0A1K</t>
  </si>
  <si>
    <t>N39440</t>
  </si>
  <si>
    <t>PC10ZN91</t>
  </si>
  <si>
    <t>Mahesh Kumar-old</t>
  </si>
  <si>
    <t>N39441</t>
  </si>
  <si>
    <t>PC10ZN92</t>
  </si>
  <si>
    <t>Ajay solanki</t>
  </si>
  <si>
    <t>N39442</t>
  </si>
  <si>
    <t>PC10ZN8X</t>
  </si>
  <si>
    <t>Ashish singh</t>
  </si>
  <si>
    <t>N39443</t>
  </si>
  <si>
    <t>PC10ZN8Y</t>
  </si>
  <si>
    <t>Anurag Singh</t>
  </si>
  <si>
    <t>N39444</t>
  </si>
  <si>
    <t>PC10ZN8W</t>
  </si>
  <si>
    <t>Bastis Konstantinos</t>
  </si>
  <si>
    <t>N39445</t>
  </si>
  <si>
    <t>PC10ZN93</t>
  </si>
  <si>
    <t>Ved Prakash dubey</t>
  </si>
  <si>
    <t>N39446</t>
  </si>
  <si>
    <t xml:space="preserve"> PC10ZN90</t>
  </si>
  <si>
    <t>Tarik Tanriverdi</t>
  </si>
  <si>
    <t>N39453</t>
  </si>
  <si>
    <t>PC10ZN8Z</t>
  </si>
  <si>
    <t>Kamlesh Singh</t>
  </si>
  <si>
    <t>N39457</t>
  </si>
  <si>
    <t>PC10ZN95</t>
  </si>
  <si>
    <t>Antesh Kumar Dubey</t>
  </si>
  <si>
    <t>N39458</t>
  </si>
  <si>
    <t>PC10ZN94</t>
  </si>
  <si>
    <t xml:space="preserve">Kuldeep Singh </t>
  </si>
  <si>
    <t>N39465</t>
  </si>
  <si>
    <t>PC13DFPP</t>
  </si>
  <si>
    <t>Moshin \Antesh Kumar</t>
  </si>
  <si>
    <t>Sachin Kumar</t>
  </si>
  <si>
    <t>N39466</t>
  </si>
  <si>
    <t>PC13DFPW</t>
  </si>
  <si>
    <t>Naresh Kumar</t>
  </si>
  <si>
    <t>N39467</t>
  </si>
  <si>
    <t>PC13DFPQ</t>
  </si>
  <si>
    <t>Jai Prakesh Singh</t>
  </si>
  <si>
    <t>N39468</t>
  </si>
  <si>
    <t>PC13DFPV</t>
  </si>
  <si>
    <t>N39471</t>
  </si>
  <si>
    <t>PC13DFPT</t>
  </si>
  <si>
    <t>Debjyoti Kumar</t>
  </si>
  <si>
    <t>N39472</t>
  </si>
  <si>
    <t>PC13DFPS</t>
  </si>
  <si>
    <t>N39474</t>
  </si>
  <si>
    <t>PC13DFPM</t>
  </si>
  <si>
    <t>N39475</t>
  </si>
  <si>
    <t>PC13DFPN</t>
  </si>
  <si>
    <t>N39476</t>
  </si>
  <si>
    <t>PC13DFPR</t>
  </si>
  <si>
    <t>N39486</t>
  </si>
  <si>
    <t>PC16KG5T</t>
  </si>
  <si>
    <t>N39491</t>
  </si>
  <si>
    <t>PC13DFPL</t>
  </si>
  <si>
    <t>Sanjay Noel Charles</t>
  </si>
  <si>
    <t>T14</t>
  </si>
  <si>
    <t>D37312</t>
  </si>
  <si>
    <t>PG018WNZ</t>
  </si>
  <si>
    <t xml:space="preserve">ARCHNA </t>
  </si>
  <si>
    <t>D37315</t>
  </si>
  <si>
    <t>PG018WNX</t>
  </si>
  <si>
    <t>Sanjay Sharma</t>
  </si>
  <si>
    <t>N37696</t>
  </si>
  <si>
    <t>PF17AWCL</t>
  </si>
  <si>
    <t>Statkraft Markets Pvt Ltd (SkI)</t>
  </si>
  <si>
    <t>N37627</t>
  </si>
  <si>
    <t>X250</t>
  </si>
  <si>
    <t>PC07WR7U</t>
  </si>
  <si>
    <t>T420</t>
  </si>
  <si>
    <t>R8TBN5R</t>
  </si>
  <si>
    <t>Dinesh kumari</t>
  </si>
  <si>
    <t>D37321</t>
  </si>
  <si>
    <t>PG018WP4</t>
  </si>
  <si>
    <t>D37322</t>
  </si>
  <si>
    <t>PG018WNW</t>
  </si>
  <si>
    <t>D37318</t>
  </si>
  <si>
    <t>PG018WP1</t>
  </si>
  <si>
    <t>D37317</t>
  </si>
  <si>
    <t>PG018WP0</t>
  </si>
  <si>
    <t>T490</t>
  </si>
  <si>
    <t>Haldun</t>
  </si>
  <si>
    <t xml:space="preserve">in stock </t>
  </si>
  <si>
    <t>Dharmvir singh</t>
  </si>
  <si>
    <t>HP Z Book</t>
  </si>
  <si>
    <t>Gyanesh Shukla</t>
  </si>
  <si>
    <t>skm</t>
  </si>
  <si>
    <t>ski</t>
  </si>
  <si>
    <t>Abhishikta</t>
  </si>
  <si>
    <t>Prince KUmar</t>
  </si>
  <si>
    <t>mandakini</t>
  </si>
  <si>
    <t>X12</t>
  </si>
  <si>
    <t>P16</t>
  </si>
  <si>
    <t>Laptop</t>
  </si>
  <si>
    <t>S Julies Kingsley</t>
  </si>
  <si>
    <t>T490 1st gen</t>
  </si>
  <si>
    <t>Vennapusa Maheshwara Reddy</t>
  </si>
  <si>
    <t>U51016</t>
  </si>
  <si>
    <t>Ravi Teja Malladi</t>
  </si>
  <si>
    <t>Rajesh kumar</t>
  </si>
  <si>
    <t>Dinesh kalla</t>
  </si>
  <si>
    <t>Invoice Number</t>
  </si>
  <si>
    <t>Vendor Name</t>
  </si>
  <si>
    <t>T14 Gen 4</t>
  </si>
  <si>
    <t>2029-02-18</t>
  </si>
  <si>
    <t>Pradeep Rawat</t>
  </si>
  <si>
    <t>U57972</t>
  </si>
  <si>
    <t>Largo prashant or pradeep</t>
  </si>
  <si>
    <t>N37674</t>
  </si>
  <si>
    <t>PF194XNX</t>
  </si>
  <si>
    <t>Jyotish Kumar Singh</t>
  </si>
  <si>
    <t>N39418</t>
  </si>
  <si>
    <t>T480s</t>
  </si>
  <si>
    <t>PC0Y5BUZ</t>
  </si>
  <si>
    <t>Rahul Thappa</t>
  </si>
  <si>
    <t>Naveen  Singh</t>
  </si>
  <si>
    <t>MOTI KURMANCHALI</t>
  </si>
  <si>
    <t>S.no</t>
  </si>
  <si>
    <t xml:space="preserve">Company </t>
  </si>
  <si>
    <t>Serial Number</t>
  </si>
  <si>
    <t>Asset type</t>
  </si>
  <si>
    <t>Model</t>
  </si>
  <si>
    <t>PURCHASE NUMBER</t>
  </si>
  <si>
    <t>invoice number</t>
  </si>
  <si>
    <t>INVOICE DATE</t>
  </si>
  <si>
    <t>Assets cost</t>
  </si>
  <si>
    <t>VENDOR NAME</t>
  </si>
  <si>
    <t>Seat</t>
  </si>
  <si>
    <t>Dept.</t>
  </si>
  <si>
    <t>Docking station Model</t>
  </si>
  <si>
    <t>Purchase No</t>
  </si>
  <si>
    <t>invoce no</t>
  </si>
  <si>
    <t>Invoice date</t>
  </si>
  <si>
    <t>Cost</t>
  </si>
  <si>
    <t>Location</t>
  </si>
  <si>
    <t>S.NO</t>
  </si>
  <si>
    <t>Purchase No.</t>
  </si>
  <si>
    <t>Invoice no.</t>
  </si>
  <si>
    <t>VENDOR</t>
  </si>
  <si>
    <t>Seat no.</t>
  </si>
  <si>
    <t>Username</t>
  </si>
  <si>
    <t>V5VM5981</t>
  </si>
  <si>
    <t>Monitor</t>
  </si>
  <si>
    <t>61A9MAR1WWLenovo Monitor 21.5"</t>
  </si>
  <si>
    <t>GST2021DL-05277</t>
  </si>
  <si>
    <t>Team Computer Pvt. Ltd</t>
  </si>
  <si>
    <t>Box5</t>
  </si>
  <si>
    <t>Delhi Store room</t>
  </si>
  <si>
    <t>ZJZ0FXJA</t>
  </si>
  <si>
    <t>Docking station</t>
  </si>
  <si>
    <t>THUNDERBOLT 3 DOCK</t>
  </si>
  <si>
    <t>G.F.20</t>
  </si>
  <si>
    <t>Ground Floor</t>
  </si>
  <si>
    <t>V90D5B5R</t>
  </si>
  <si>
    <t>ThinkVision P40w-20 - Type 62C1</t>
  </si>
  <si>
    <t>GST2324DL-30866</t>
  </si>
  <si>
    <t>4th floor Delhi</t>
  </si>
  <si>
    <t>V5VM5837</t>
  </si>
  <si>
    <t>Ruchika Home</t>
  </si>
  <si>
    <t>Ruchikha Home</t>
  </si>
  <si>
    <t>ZJZ0FXF6</t>
  </si>
  <si>
    <t>G.F.9</t>
  </si>
  <si>
    <t>V90D5B5V</t>
  </si>
  <si>
    <t>V5VM5861</t>
  </si>
  <si>
    <t>Box16</t>
  </si>
  <si>
    <t>ZJZ0FXGH</t>
  </si>
  <si>
    <t>G.F.8</t>
  </si>
  <si>
    <t>Ground Floor -Amit-RPA</t>
  </si>
  <si>
    <t>V90D5B5Y</t>
  </si>
  <si>
    <t>V5VM5963</t>
  </si>
  <si>
    <t>Deepak Kakker Home</t>
  </si>
  <si>
    <t>ZJZ0FXFR</t>
  </si>
  <si>
    <t>BOX1</t>
  </si>
  <si>
    <t>Delhi store Room</t>
  </si>
  <si>
    <t>V90D5B5Z</t>
  </si>
  <si>
    <t>V5VM5860</t>
  </si>
  <si>
    <t>Box4</t>
  </si>
  <si>
    <t>ZJZ0FXEG</t>
  </si>
  <si>
    <t>G.F.11</t>
  </si>
  <si>
    <t>V90D5B60</t>
  </si>
  <si>
    <t>V5VM5844</t>
  </si>
  <si>
    <t>Box10</t>
  </si>
  <si>
    <t>ZJZ0FXE0</t>
  </si>
  <si>
    <t>G.F.13</t>
  </si>
  <si>
    <t>V90D5B64</t>
  </si>
  <si>
    <t>V5VM5847</t>
  </si>
  <si>
    <t>seat 14</t>
  </si>
  <si>
    <t>4th Floor</t>
  </si>
  <si>
    <t>ZJZ0FXE6</t>
  </si>
  <si>
    <t>G.F.15</t>
  </si>
  <si>
    <t>V90D5B65</t>
  </si>
  <si>
    <t>V5VM5985</t>
  </si>
  <si>
    <t>Suman Home</t>
  </si>
  <si>
    <t>ZJZ0FXGD</t>
  </si>
  <si>
    <t>BOX2</t>
  </si>
  <si>
    <t>V90D5B66</t>
  </si>
  <si>
    <t>V5VM5976</t>
  </si>
  <si>
    <t>Box15</t>
  </si>
  <si>
    <t>Delhi store room</t>
  </si>
  <si>
    <t>ZJZ0FXDK</t>
  </si>
  <si>
    <t>SUMAN HOME</t>
  </si>
  <si>
    <t>V90D5B67</t>
  </si>
  <si>
    <t>V5NL8527  \V5VM5856-replaced</t>
  </si>
  <si>
    <t>ZJZ0FVN9</t>
  </si>
  <si>
    <t>G.F.12</t>
  </si>
  <si>
    <t>V90D5B69</t>
  </si>
  <si>
    <t>V5VM5967</t>
  </si>
  <si>
    <t>Box13</t>
  </si>
  <si>
    <t xml:space="preserve">Delhi store room </t>
  </si>
  <si>
    <t>ZJZ0FVSN</t>
  </si>
  <si>
    <t>V90D5B6E</t>
  </si>
  <si>
    <t>V5VM5835</t>
  </si>
  <si>
    <t>Box11</t>
  </si>
  <si>
    <t>ZJZ0FVSM</t>
  </si>
  <si>
    <t>G.F.14</t>
  </si>
  <si>
    <t>V90D5B6G</t>
  </si>
  <si>
    <t>V5VM5986</t>
  </si>
  <si>
    <t>Box1</t>
  </si>
  <si>
    <t>ZJZ0FVN7</t>
  </si>
  <si>
    <t>V90D5B6H</t>
  </si>
  <si>
    <t>Sidhhart home</t>
  </si>
  <si>
    <t>siddhart sir</t>
  </si>
  <si>
    <t>Siddhart Verma sir Home</t>
  </si>
  <si>
    <t>V5VM5843</t>
  </si>
  <si>
    <t>Box14</t>
  </si>
  <si>
    <t>ZJZ0FVVP</t>
  </si>
  <si>
    <t xml:space="preserve">Server Room </t>
  </si>
  <si>
    <t>4th floor</t>
  </si>
  <si>
    <t>V90D5B6K</t>
  </si>
  <si>
    <t>V5RR1721</t>
  </si>
  <si>
    <t>Rohit sharma shimla office</t>
  </si>
  <si>
    <t>ZJZ0FVSS</t>
  </si>
  <si>
    <t>V90D5B6L</t>
  </si>
  <si>
    <t>V30AADCF</t>
  </si>
  <si>
    <t>ThinkVision T34w-20 - Type 61F3</t>
  </si>
  <si>
    <t>15419/GGN</t>
  </si>
  <si>
    <t>Shree IT Solutions Pvt.Ltd</t>
  </si>
  <si>
    <t>Seat -5</t>
  </si>
  <si>
    <t>ZJZ0NPJP</t>
  </si>
  <si>
    <t>PVR System Pvt.Ltd</t>
  </si>
  <si>
    <t>V90D5B6X</t>
  </si>
  <si>
    <t>V309RWNT</t>
  </si>
  <si>
    <t>G.F. 19</t>
  </si>
  <si>
    <t>ZJZ0NPJX</t>
  </si>
  <si>
    <t>V90D5B6Z</t>
  </si>
  <si>
    <t>V30AADG1</t>
  </si>
  <si>
    <t>G.F. 12</t>
  </si>
  <si>
    <t>ZJZ0NPJB</t>
  </si>
  <si>
    <t>V90D5B7C</t>
  </si>
  <si>
    <t>V30AADC3</t>
  </si>
  <si>
    <t>G.F. 9</t>
  </si>
  <si>
    <t>ZJZ0NPFN</t>
  </si>
  <si>
    <t>V90D5B7F</t>
  </si>
  <si>
    <t>V30AADBZ</t>
  </si>
  <si>
    <t>G.F. 11</t>
  </si>
  <si>
    <t>ZJZ0NPHB</t>
  </si>
  <si>
    <t>G.F.19</t>
  </si>
  <si>
    <t>V90D5B7H</t>
  </si>
  <si>
    <t>Anurag sharma</t>
  </si>
  <si>
    <t>V309RWNN</t>
  </si>
  <si>
    <t>G.F. 20</t>
  </si>
  <si>
    <t>ZDZJ1RFR</t>
  </si>
  <si>
    <t xml:space="preserve"> Thunderbolt 4 Workstation Dock- 40B00300IN</t>
  </si>
  <si>
    <t>15118/GGN</t>
  </si>
  <si>
    <t>G.F.18</t>
  </si>
  <si>
    <t>V90D5B7R</t>
  </si>
  <si>
    <t>V309RWM2</t>
  </si>
  <si>
    <t>G.F. 7</t>
  </si>
  <si>
    <t>ZDZJ1V6V</t>
  </si>
  <si>
    <t>V90D5B7Z</t>
  </si>
  <si>
    <t>V309RWM1</t>
  </si>
  <si>
    <t>seat -44</t>
  </si>
  <si>
    <t>ZDZJ1XA6</t>
  </si>
  <si>
    <t>V90D5B88</t>
  </si>
  <si>
    <t>V309RWMR</t>
  </si>
  <si>
    <t>G.F. 8</t>
  </si>
  <si>
    <t>ZDZJ1X6G</t>
  </si>
  <si>
    <t>seat -10</t>
  </si>
  <si>
    <t>V90D5B8C</t>
  </si>
  <si>
    <t>V30A99WZ</t>
  </si>
  <si>
    <t>G.F. 13</t>
  </si>
  <si>
    <t>ZDZJ1X6E</t>
  </si>
  <si>
    <t>V90D5B8H</t>
  </si>
  <si>
    <t>V5VM5833</t>
  </si>
  <si>
    <t>GST2021DL-05279</t>
  </si>
  <si>
    <t>ZDZJ1VQ0</t>
  </si>
  <si>
    <t>seat -43</t>
  </si>
  <si>
    <t>V90D5B8K</t>
  </si>
  <si>
    <t>V5VM5848</t>
  </si>
  <si>
    <t>Saurabh Dubey Home</t>
  </si>
  <si>
    <t>ZDZJ1VNQ</t>
  </si>
  <si>
    <t>seat-40</t>
  </si>
  <si>
    <t>V90D5B8N</t>
  </si>
  <si>
    <t>V5VM5846</t>
  </si>
  <si>
    <t>ZDZJ1VNP</t>
  </si>
  <si>
    <t>V90D5B8R</t>
  </si>
  <si>
    <t>V5VM5839</t>
  </si>
  <si>
    <t>Box7</t>
  </si>
  <si>
    <t>ZDZJ1VNT</t>
  </si>
  <si>
    <t>V90D5B8X</t>
  </si>
  <si>
    <t>V5VM5852</t>
  </si>
  <si>
    <t>ZDZJ1XH4</t>
  </si>
  <si>
    <t>V90D5B8Y</t>
  </si>
  <si>
    <t>V5VM5961</t>
  </si>
  <si>
    <t>Box17</t>
  </si>
  <si>
    <t>ZDZJ1XL1</t>
  </si>
  <si>
    <t>Seat - 89</t>
  </si>
  <si>
    <t>V90D5B94</t>
  </si>
  <si>
    <t>V5VM5851</t>
  </si>
  <si>
    <t>box13</t>
  </si>
  <si>
    <t>ZDZJ1V6P</t>
  </si>
  <si>
    <t>V90D5B97</t>
  </si>
  <si>
    <t>V5VM5964 replace with V908Z0TL</t>
  </si>
  <si>
    <t>Deepak IT Home</t>
  </si>
  <si>
    <t>ZDZJ1XH8</t>
  </si>
  <si>
    <t>V90D5B9B</t>
  </si>
  <si>
    <t>V5VM5849</t>
  </si>
  <si>
    <t>Box3</t>
  </si>
  <si>
    <t>ZDZJ1YG8</t>
  </si>
  <si>
    <t>Uttrakhand</t>
  </si>
  <si>
    <t>V90D5B9C</t>
  </si>
  <si>
    <t>V5VM5980</t>
  </si>
  <si>
    <t>Box8</t>
  </si>
  <si>
    <t>ZDZJ1VPL</t>
  </si>
  <si>
    <t>V90D5B9M</t>
  </si>
  <si>
    <t>V5VM5854</t>
  </si>
  <si>
    <t>Virendera chote home</t>
  </si>
  <si>
    <t>Mumbai Virender chote home</t>
  </si>
  <si>
    <t>ZDZJ1RJD</t>
  </si>
  <si>
    <t>INV23-006612</t>
  </si>
  <si>
    <t>Tech 4 Logic Pvt.Ltd</t>
  </si>
  <si>
    <t>V90D5B9X</t>
  </si>
  <si>
    <t>V5VM5845</t>
  </si>
  <si>
    <t>Priyanka Home</t>
  </si>
  <si>
    <t>ZDZJ1YP5</t>
  </si>
  <si>
    <t>V90D5B9Y</t>
  </si>
  <si>
    <t>V5VM5855</t>
  </si>
  <si>
    <t>ZDZG0CAE</t>
  </si>
  <si>
    <t>Priyanka singh Home</t>
  </si>
  <si>
    <t>V90D5BA0</t>
  </si>
  <si>
    <t>V5VM5858</t>
  </si>
  <si>
    <t>Amit RPA Home</t>
  </si>
  <si>
    <t>ZDZJ1RGH</t>
  </si>
  <si>
    <t>V90D9MGD</t>
  </si>
  <si>
    <t>V5VM5850</t>
  </si>
  <si>
    <t>Virender chote home</t>
  </si>
  <si>
    <t>ZDZJ1YQD</t>
  </si>
  <si>
    <t>V90D9MGX</t>
  </si>
  <si>
    <t>V309RWNL</t>
  </si>
  <si>
    <t>15418/GGN</t>
  </si>
  <si>
    <t>G. F. 18</t>
  </si>
  <si>
    <t>Groud Floor</t>
  </si>
  <si>
    <t>ZDZJ1YPQ</t>
  </si>
  <si>
    <t>V90D9MGZ</t>
  </si>
  <si>
    <t>V30A99VC</t>
  </si>
  <si>
    <t>G. F. 15</t>
  </si>
  <si>
    <t>ZDZJ1VM5</t>
  </si>
  <si>
    <t>V90D9MH0</t>
  </si>
  <si>
    <t>V309RWN7</t>
  </si>
  <si>
    <t>G.F. 17</t>
  </si>
  <si>
    <t>ZDZJ1XF7</t>
  </si>
  <si>
    <t>V90D9MH1</t>
  </si>
  <si>
    <t>V30A99W8</t>
  </si>
  <si>
    <t>G.F. 14</t>
  </si>
  <si>
    <t>ZDZJ1VK5</t>
  </si>
  <si>
    <t>V90D9MH3</t>
  </si>
  <si>
    <t>V309R91C</t>
  </si>
  <si>
    <t>G.F. 16</t>
  </si>
  <si>
    <t>ZDZJ1WMP</t>
  </si>
  <si>
    <t>V90D9MH4</t>
  </si>
  <si>
    <t>V309RWLZ</t>
  </si>
  <si>
    <t>G.F. 10</t>
  </si>
  <si>
    <t>ZDZG0EBS</t>
  </si>
  <si>
    <t>V90D9MH6</t>
  </si>
  <si>
    <t>V309RWNP</t>
  </si>
  <si>
    <t>Seat 43</t>
  </si>
  <si>
    <t>ZDZG0EEB</t>
  </si>
  <si>
    <t>V90D9MH7</t>
  </si>
  <si>
    <t>V30AADF9</t>
  </si>
  <si>
    <t>Alpha meeting room</t>
  </si>
  <si>
    <t>ZDZG0K6H</t>
  </si>
  <si>
    <t>V90D9MHC</t>
  </si>
  <si>
    <t>V30AADBY</t>
  </si>
  <si>
    <t>seat 36</t>
  </si>
  <si>
    <t>ZDZJ1VYN</t>
  </si>
  <si>
    <t>V90D9MHD</t>
  </si>
  <si>
    <t>V309RWM0</t>
  </si>
  <si>
    <t>seat 89</t>
  </si>
  <si>
    <t>ZDZG0K6V</t>
  </si>
  <si>
    <t>V90D9MHF</t>
  </si>
  <si>
    <t>VVQ09598</t>
  </si>
  <si>
    <t>P34w-20(F213403P0)</t>
  </si>
  <si>
    <t>GST2324DL-20391</t>
  </si>
  <si>
    <t>Vivek sharma</t>
  </si>
  <si>
    <t>Vivek Home</t>
  </si>
  <si>
    <t>ZDZJ1WMT</t>
  </si>
  <si>
    <t>V90D9MHG</t>
  </si>
  <si>
    <t>VVQ09546</t>
  </si>
  <si>
    <t>Sahil Home</t>
  </si>
  <si>
    <t>sahil Home</t>
  </si>
  <si>
    <t>ZDZD0XDB</t>
  </si>
  <si>
    <t>V90D9MHH</t>
  </si>
  <si>
    <t>Rahul sir</t>
  </si>
  <si>
    <t>VVQ09554</t>
  </si>
  <si>
    <t>Deepak Home</t>
  </si>
  <si>
    <t>ZDZG0H5E</t>
  </si>
  <si>
    <t>V90D9MHK</t>
  </si>
  <si>
    <t>VVQ09596</t>
  </si>
  <si>
    <t>Home</t>
  </si>
  <si>
    <t>ZDZJ1WDF</t>
  </si>
  <si>
    <t>V90D9MHL</t>
  </si>
  <si>
    <t>VVQ09549</t>
  </si>
  <si>
    <t>sharve verma</t>
  </si>
  <si>
    <t>G.F. 21</t>
  </si>
  <si>
    <t>ZDZJ1TPD</t>
  </si>
  <si>
    <t>V90D9MHM</t>
  </si>
  <si>
    <t>VVQ09595</t>
  </si>
  <si>
    <t>ZDZJ1W0L</t>
  </si>
  <si>
    <t>V90D9MHN</t>
  </si>
  <si>
    <t>VVQ09589</t>
  </si>
  <si>
    <t>ZDZG0K1G</t>
  </si>
  <si>
    <t>seat -36</t>
  </si>
  <si>
    <t>V90D9MHP</t>
  </si>
  <si>
    <t>Amit -IT</t>
  </si>
  <si>
    <t>VVQ09594</t>
  </si>
  <si>
    <t>ZDZC03M4</t>
  </si>
  <si>
    <t>G.F.10</t>
  </si>
  <si>
    <t>V90D9MHR</t>
  </si>
  <si>
    <t>VVQ09599</t>
  </si>
  <si>
    <t>G.F. 05</t>
  </si>
  <si>
    <t>ZDZC03LW</t>
  </si>
  <si>
    <t>V90D9MHT</t>
  </si>
  <si>
    <t>VVQ09545</t>
  </si>
  <si>
    <t>ZDZJ1WE2</t>
  </si>
  <si>
    <t>V90D9MHX</t>
  </si>
  <si>
    <t>VVQ09556</t>
  </si>
  <si>
    <t>GST2324DL-20393</t>
  </si>
  <si>
    <t>Amit kumar RPA</t>
  </si>
  <si>
    <t>ZDZC04HM</t>
  </si>
  <si>
    <t>V90D9MHE</t>
  </si>
  <si>
    <t>GST2324DL-30865</t>
  </si>
  <si>
    <t>VVQ09592</t>
  </si>
  <si>
    <t>ZDZC0428</t>
  </si>
  <si>
    <t>Bangalore Ananad</t>
  </si>
  <si>
    <t>V90D5B6V</t>
  </si>
  <si>
    <t>VVQ09550</t>
  </si>
  <si>
    <t xml:space="preserve">Prateek Jain </t>
  </si>
  <si>
    <t>ZDZJ1VW1</t>
  </si>
  <si>
    <t>V90D5B86</t>
  </si>
  <si>
    <t>VVQ09597</t>
  </si>
  <si>
    <t>G.F. 4</t>
  </si>
  <si>
    <t>ZDZJ1WH9</t>
  </si>
  <si>
    <t>V90D5B8B</t>
  </si>
  <si>
    <t>VVQ09602</t>
  </si>
  <si>
    <t>G.F 6</t>
  </si>
  <si>
    <t>ZDZJ1XW6</t>
  </si>
  <si>
    <t>V90D5BA1</t>
  </si>
  <si>
    <t>VVQ09601</t>
  </si>
  <si>
    <t>Ishant arora</t>
  </si>
  <si>
    <t>ZDZC049F</t>
  </si>
  <si>
    <t>V90D5B6W</t>
  </si>
  <si>
    <t>VVQ09600</t>
  </si>
  <si>
    <t>Shubham rastogi</t>
  </si>
  <si>
    <t>ZDZG0ED1</t>
  </si>
  <si>
    <t>V90D5B80</t>
  </si>
  <si>
    <t>VVQ09593</t>
  </si>
  <si>
    <t>Pratinjay Sharma</t>
  </si>
  <si>
    <t>ZDZJ1WG0</t>
  </si>
  <si>
    <t>V90D5B5T</t>
  </si>
  <si>
    <t>VVQ09590</t>
  </si>
  <si>
    <t>Punit bajaj</t>
  </si>
  <si>
    <t>ZDZG0K79</t>
  </si>
  <si>
    <t>V90D5B8D</t>
  </si>
  <si>
    <t>VVQ09591</t>
  </si>
  <si>
    <t>Bharat Jatwani</t>
  </si>
  <si>
    <t>ZDZJ1WM9</t>
  </si>
  <si>
    <t>V90D5B85</t>
  </si>
  <si>
    <t>V5KM3647</t>
  </si>
  <si>
    <t>TFT Lenovo 21.5</t>
  </si>
  <si>
    <t>Box19</t>
  </si>
  <si>
    <t>ZDZG0EEH</t>
  </si>
  <si>
    <t>V90D5B9W</t>
  </si>
  <si>
    <t>V5KM3644</t>
  </si>
  <si>
    <t>ZDZJ1TNX</t>
  </si>
  <si>
    <t>V90D5B9V</t>
  </si>
  <si>
    <t>V5KM3652</t>
  </si>
  <si>
    <t>Box2</t>
  </si>
  <si>
    <t>ZDZG0DWN</t>
  </si>
  <si>
    <t>Amit-IT Home</t>
  </si>
  <si>
    <t>V90D5B9G</t>
  </si>
  <si>
    <t>V5KM3653</t>
  </si>
  <si>
    <t>ZDZJ1VTF</t>
  </si>
  <si>
    <t>V90D5B6P</t>
  </si>
  <si>
    <t>V5KM3667</t>
  </si>
  <si>
    <t>ZDZJ1WP3</t>
  </si>
  <si>
    <t>V90D5B8A</t>
  </si>
  <si>
    <t>VT934156</t>
  </si>
  <si>
    <t xml:space="preserve">TFT Lenovo 23.8" inch </t>
  </si>
  <si>
    <t>ZJZ0FVR9</t>
  </si>
  <si>
    <t>Tean Computer Pvt.Ltd</t>
  </si>
  <si>
    <t>V90D5B6R</t>
  </si>
  <si>
    <t>VT934228</t>
  </si>
  <si>
    <t>ZJZ0FVSL</t>
  </si>
  <si>
    <t>V90D5B6F</t>
  </si>
  <si>
    <t>VT934200</t>
  </si>
  <si>
    <t>BOX17</t>
  </si>
  <si>
    <t>ZJZ0FVRM</t>
  </si>
  <si>
    <t>V90D5B6T</t>
  </si>
  <si>
    <t>VT934201</t>
  </si>
  <si>
    <t>BOX6</t>
  </si>
  <si>
    <t>ZJZ0FVRH</t>
  </si>
  <si>
    <t>V90D5B6Y</t>
  </si>
  <si>
    <t>V5CP8397</t>
  </si>
  <si>
    <t>BOX9</t>
  </si>
  <si>
    <t>ZJZ0FVR7</t>
  </si>
  <si>
    <t>V90D5B7M</t>
  </si>
  <si>
    <t>V5CP8398</t>
  </si>
  <si>
    <t>ZJZ0FVPK</t>
  </si>
  <si>
    <t>V90D5B99</t>
  </si>
  <si>
    <t>V5CP8399</t>
  </si>
  <si>
    <t>BOX7</t>
  </si>
  <si>
    <t>ZJZ0FVN4</t>
  </si>
  <si>
    <t>Bharat jatwani Home</t>
  </si>
  <si>
    <t>V90D5B7K</t>
  </si>
  <si>
    <t>V5CP8400</t>
  </si>
  <si>
    <t>BOX3</t>
  </si>
  <si>
    <t>ZJZ0FVVB</t>
  </si>
  <si>
    <t>V90D5B7L</t>
  </si>
  <si>
    <t>Rohit sharma Shimla</t>
  </si>
  <si>
    <t xml:space="preserve">Rohit sharma </t>
  </si>
  <si>
    <t>V5CP8401</t>
  </si>
  <si>
    <t>GST1819-14666</t>
  </si>
  <si>
    <t>Seat - 10</t>
  </si>
  <si>
    <t>ZJZ0FVSF</t>
  </si>
  <si>
    <t>V90D5B6N</t>
  </si>
  <si>
    <t>3CQ8151WG1</t>
  </si>
  <si>
    <t xml:space="preserve">HP Elite Display E223 21.5 </t>
  </si>
  <si>
    <t>ZJZ0FVRB</t>
  </si>
  <si>
    <t>V90D5B6B</t>
  </si>
  <si>
    <t>3CQ8151WF2</t>
  </si>
  <si>
    <t>ZJZ0FVSC</t>
  </si>
  <si>
    <t>V90D5B9T</t>
  </si>
  <si>
    <t>3CQ8151WD3</t>
  </si>
  <si>
    <t>ZJZ0FVN5</t>
  </si>
  <si>
    <t>V90D5B8E</t>
  </si>
  <si>
    <t>3CQ8151WDT</t>
  </si>
  <si>
    <t>ZJZ0FXPT</t>
  </si>
  <si>
    <t>V90D5B7B</t>
  </si>
  <si>
    <t>3CQ8151WFV</t>
  </si>
  <si>
    <t>ZJZ0FXG6</t>
  </si>
  <si>
    <t>V90D5BA2</t>
  </si>
  <si>
    <t>3CQ8151WCS</t>
  </si>
  <si>
    <t>Amit Home</t>
  </si>
  <si>
    <t>ZJZ0FXG7</t>
  </si>
  <si>
    <t>V90D5B9P</t>
  </si>
  <si>
    <t>3CQ8151WCR</t>
  </si>
  <si>
    <t>ZJZ0NPS3</t>
  </si>
  <si>
    <t>PVR SYSTEMS PVT LTD</t>
  </si>
  <si>
    <t>G.F.16</t>
  </si>
  <si>
    <t>V90D5B92</t>
  </si>
  <si>
    <t>3CQ8151WCW</t>
  </si>
  <si>
    <t>Dipanjan Home</t>
  </si>
  <si>
    <t>ZJZ0NPF6</t>
  </si>
  <si>
    <t>G.F.17</t>
  </si>
  <si>
    <t>V90D5B8V</t>
  </si>
  <si>
    <t>3CQ8151WDS</t>
  </si>
  <si>
    <t>ZJZ0NPJH</t>
  </si>
  <si>
    <t>V90D5B84</t>
  </si>
  <si>
    <t>Vaibhav Juneja</t>
  </si>
  <si>
    <t>3CQ82106T3</t>
  </si>
  <si>
    <t>ZJZ0NPSD</t>
  </si>
  <si>
    <t>V90D5B87</t>
  </si>
  <si>
    <t>3CQ82106SB</t>
  </si>
  <si>
    <t>ZJZ0NPTD</t>
  </si>
  <si>
    <t>V90D5B9Z</t>
  </si>
  <si>
    <t>3CQ82106SS</t>
  </si>
  <si>
    <t>ZJZ0NPW7</t>
  </si>
  <si>
    <t>V90D5B8W</t>
  </si>
  <si>
    <t>3CQ82106S7</t>
  </si>
  <si>
    <t>ZJZ0NPN2</t>
  </si>
  <si>
    <t>V90D5B8Z</t>
  </si>
  <si>
    <t>3CQ82106SW</t>
  </si>
  <si>
    <t>ZJZ0NPTV</t>
  </si>
  <si>
    <t>Seat-11</t>
  </si>
  <si>
    <t>V90D5B91</t>
  </si>
  <si>
    <t>3CQ82106T2</t>
  </si>
  <si>
    <t>ZJZ0NPP9</t>
  </si>
  <si>
    <t>V90D5B8G</t>
  </si>
  <si>
    <t>3CQ82106T7</t>
  </si>
  <si>
    <t>ZJZ0NPRX</t>
  </si>
  <si>
    <t>V90D5B7G</t>
  </si>
  <si>
    <t>3CQ82106SK</t>
  </si>
  <si>
    <t>ZJZ07HTZ</t>
  </si>
  <si>
    <t>Saurabh dubey Home</t>
  </si>
  <si>
    <t>V90D5B7Y</t>
  </si>
  <si>
    <t>3CQ821071F</t>
  </si>
  <si>
    <t>ZJZ0NPKL</t>
  </si>
  <si>
    <t>V90D5B8P</t>
  </si>
  <si>
    <t xml:space="preserve">YOGENDER </t>
  </si>
  <si>
    <t>3CQ82106LP</t>
  </si>
  <si>
    <t>Prince home</t>
  </si>
  <si>
    <t>ZJZ0NPM2</t>
  </si>
  <si>
    <t>V90D5B81</t>
  </si>
  <si>
    <t>3CQ821072J</t>
  </si>
  <si>
    <t>ZJZ0NPVG</t>
  </si>
  <si>
    <t>V90D9MHB</t>
  </si>
  <si>
    <t>3CQ8210715</t>
  </si>
  <si>
    <t>ZJZ0NPTS</t>
  </si>
  <si>
    <t>Seat -29</t>
  </si>
  <si>
    <t>V90D5B5N</t>
  </si>
  <si>
    <t>3CQ8210720</t>
  </si>
  <si>
    <t>ZDZJ1VPJ</t>
  </si>
  <si>
    <t>15133/GGN</t>
  </si>
  <si>
    <t>V90D5B82</t>
  </si>
  <si>
    <t>3CQ8210722</t>
  </si>
  <si>
    <t>ZDZJ1VP1</t>
  </si>
  <si>
    <t>V90D5B83</t>
  </si>
  <si>
    <t>3CQ821071X</t>
  </si>
  <si>
    <t>Mandkakini</t>
  </si>
  <si>
    <t>ZDZA0F5B</t>
  </si>
  <si>
    <t>Seat 32</t>
  </si>
  <si>
    <t>V90D5B61</t>
  </si>
  <si>
    <t>3CQ8210724</t>
  </si>
  <si>
    <t>ZDZJ1VP2</t>
  </si>
  <si>
    <t>V90D5B9E</t>
  </si>
  <si>
    <t>3CQ821071W</t>
  </si>
  <si>
    <t>ZDZJ1VS3</t>
  </si>
  <si>
    <t>V90D5B93</t>
  </si>
  <si>
    <t>3CQ821071N</t>
  </si>
  <si>
    <t>ZDZJ1S3J</t>
  </si>
  <si>
    <t>V90D5B98</t>
  </si>
  <si>
    <t>3CQ821071S</t>
  </si>
  <si>
    <t>ZDZJ1S3X</t>
  </si>
  <si>
    <t>V90D5B7P</t>
  </si>
  <si>
    <t>3CQ821071H</t>
  </si>
  <si>
    <t>ZDZJ1S1L</t>
  </si>
  <si>
    <t>V90D5B89</t>
  </si>
  <si>
    <t>3CQ82106N2</t>
  </si>
  <si>
    <t>ZDZJ1S79</t>
  </si>
  <si>
    <t>V90D5B63</t>
  </si>
  <si>
    <t>V5CP8395</t>
  </si>
  <si>
    <t xml:space="preserve">TFT - 21.5"  </t>
  </si>
  <si>
    <t>ZDZJ1S4Y</t>
  </si>
  <si>
    <t>V90D5B90</t>
  </si>
  <si>
    <t>V5CP8396</t>
  </si>
  <si>
    <t>0V36RQY23483GH</t>
  </si>
  <si>
    <t>Microsoft Surface Dock4</t>
  </si>
  <si>
    <t>INV23-007146</t>
  </si>
  <si>
    <t>TECH 4 LOGIC PVT LTD</t>
  </si>
  <si>
    <t>V90D5B96</t>
  </si>
  <si>
    <t>V5CP8391</t>
  </si>
  <si>
    <t>0V36RRY23483GH</t>
  </si>
  <si>
    <t>V90D5B8F</t>
  </si>
  <si>
    <t>V5CP8392</t>
  </si>
  <si>
    <t>0V36PDK23483GH</t>
  </si>
  <si>
    <t>G.F.6</t>
  </si>
  <si>
    <t>V90D5B9R</t>
  </si>
  <si>
    <t>V5CP8393</t>
  </si>
  <si>
    <t>BOX8</t>
  </si>
  <si>
    <t>0V36PCV23483GH</t>
  </si>
  <si>
    <t>V90D5B7E</t>
  </si>
  <si>
    <t>V5CP8390</t>
  </si>
  <si>
    <t>BOX13</t>
  </si>
  <si>
    <t>0V36TBX23483GH</t>
  </si>
  <si>
    <t xml:space="preserve"> INV23-007175</t>
  </si>
  <si>
    <t>sidhhart sir home</t>
  </si>
  <si>
    <t>V90D5B8L</t>
  </si>
  <si>
    <t>V5CP8386</t>
  </si>
  <si>
    <t>BOX14</t>
  </si>
  <si>
    <t>TIDONG PFO</t>
  </si>
  <si>
    <t>M2H1G693</t>
  </si>
  <si>
    <t>ThinkPad Ultra Docking Station</t>
  </si>
  <si>
    <t>20/ 2022-23</t>
  </si>
  <si>
    <t>SCANCOM INDIA</t>
  </si>
  <si>
    <t>V5CP8387</t>
  </si>
  <si>
    <t>BOX11</t>
  </si>
  <si>
    <t>M2H1G1KR</t>
  </si>
  <si>
    <t>V5CP8394</t>
  </si>
  <si>
    <t>M2H0WGH3</t>
  </si>
  <si>
    <t>V5CP8389</t>
  </si>
  <si>
    <t>M2H1G6P4</t>
  </si>
  <si>
    <t>Tidong - PFO</t>
  </si>
  <si>
    <t>VY357750</t>
  </si>
  <si>
    <t>Lenovo E22-20 WLED Monitor</t>
  </si>
  <si>
    <t>20/2022-23</t>
  </si>
  <si>
    <t>M2H1G6L6</t>
  </si>
  <si>
    <t>ThinkPad Thunderbolt 4 Dock</t>
  </si>
  <si>
    <t>VY357711</t>
  </si>
  <si>
    <t>Yogesh kumar dewangan</t>
  </si>
  <si>
    <t>ZDZC04G1</t>
  </si>
  <si>
    <t>VY357701</t>
  </si>
  <si>
    <t>ZDZD0XDG</t>
  </si>
  <si>
    <t>VY357743</t>
  </si>
  <si>
    <t>ZDZC03L0</t>
  </si>
  <si>
    <t>VY357747</t>
  </si>
  <si>
    <t>Dharmveer</t>
  </si>
  <si>
    <t>ZDZC03JX</t>
  </si>
  <si>
    <t>VY301509</t>
  </si>
  <si>
    <t>PVR SYSTEM PVT LTD</t>
  </si>
  <si>
    <t>server Room</t>
  </si>
  <si>
    <t>ZDZC03KB</t>
  </si>
  <si>
    <t>Seat -39</t>
  </si>
  <si>
    <t>VY302192</t>
  </si>
  <si>
    <t>ZDZC03KM</t>
  </si>
  <si>
    <t>VY302251</t>
  </si>
  <si>
    <t>ZDZC04EY</t>
  </si>
  <si>
    <t>VY301487</t>
  </si>
  <si>
    <t>ZDZD0XFS</t>
  </si>
  <si>
    <t>VY302242</t>
  </si>
  <si>
    <t>ZDZC04GK</t>
  </si>
  <si>
    <t>VY301521</t>
  </si>
  <si>
    <t>ZDZC03G4</t>
  </si>
  <si>
    <t>VY301497</t>
  </si>
  <si>
    <t>ZDHE01SS</t>
  </si>
  <si>
    <t>Ghanashyam</t>
  </si>
  <si>
    <t>VY301508</t>
  </si>
  <si>
    <t>VY302208</t>
  </si>
  <si>
    <t>VY302229</t>
  </si>
  <si>
    <t>Manthan VC - FCZ2646R11K</t>
  </si>
  <si>
    <t>Oorja - FGL2252405B</t>
  </si>
  <si>
    <t xml:space="preserve">Asset Description </t>
  </si>
  <si>
    <t xml:space="preserve">serial number </t>
  </si>
  <si>
    <t xml:space="preserve"> Location</t>
  </si>
  <si>
    <t xml:space="preserve">Purchase date </t>
  </si>
  <si>
    <t xml:space="preserve"> warrenty end</t>
  </si>
  <si>
    <t>Invoice</t>
  </si>
  <si>
    <t>Cost centre</t>
  </si>
  <si>
    <t>Vendore</t>
  </si>
  <si>
    <t>Contract number</t>
  </si>
  <si>
    <t xml:space="preserve">AMC Renew </t>
  </si>
  <si>
    <t>AMC END</t>
  </si>
  <si>
    <t>Cisco Codec Plus</t>
  </si>
  <si>
    <t>Cisco</t>
  </si>
  <si>
    <t>FOC2640N1Z7</t>
  </si>
  <si>
    <t>MANTHAN</t>
  </si>
  <si>
    <t>22-12-2022</t>
  </si>
  <si>
    <t>Seamless infotech</t>
  </si>
  <si>
    <t>Codec plus Kit</t>
  </si>
  <si>
    <t>FOC2249PBKF</t>
  </si>
  <si>
    <t>Oorja</t>
  </si>
  <si>
    <t>SeamLess</t>
  </si>
  <si>
    <t xml:space="preserve">Quad camera </t>
  </si>
  <si>
    <t>FOC2641NAKJ</t>
  </si>
  <si>
    <t>FOC2403PNRQ</t>
  </si>
  <si>
    <t xml:space="preserve">Power adapter </t>
  </si>
  <si>
    <t>AF19022P0B1BE</t>
  </si>
  <si>
    <t xml:space="preserve">Cisco Touch Panel - part of neer </t>
  </si>
  <si>
    <t>FOC2247PCFK</t>
  </si>
  <si>
    <t>AF19022P0BTBE</t>
  </si>
  <si>
    <t>Table -Mic</t>
  </si>
  <si>
    <t>GET224406B3</t>
  </si>
  <si>
    <t>End of life</t>
  </si>
  <si>
    <t>Cisco Touch Panel</t>
  </si>
  <si>
    <t>FOC2626NFGJ replace with FOC2706N3CZ</t>
  </si>
  <si>
    <t>GET224606V8</t>
  </si>
  <si>
    <t>GET263402S2</t>
  </si>
  <si>
    <t>GET224604N2</t>
  </si>
  <si>
    <t>GET263403JT</t>
  </si>
  <si>
    <t>Surya - VC</t>
  </si>
  <si>
    <t>Bangalore - FCZ2646R11P</t>
  </si>
  <si>
    <t>warrant end</t>
  </si>
  <si>
    <t>Invoice no</t>
  </si>
  <si>
    <t>Contract Number</t>
  </si>
  <si>
    <t>CS-KIT-S-UNIT</t>
  </si>
  <si>
    <t>FOC2631NS40</t>
  </si>
  <si>
    <t>SURYYA</t>
  </si>
  <si>
    <t>FOC2640N1VL</t>
  </si>
  <si>
    <t xml:space="preserve">Bangalore </t>
  </si>
  <si>
    <t>Touch Panel</t>
  </si>
  <si>
    <t>FOC2624KWR1</t>
  </si>
  <si>
    <t>FOC2641NASC</t>
  </si>
  <si>
    <t>Table - Mic</t>
  </si>
  <si>
    <r>
      <rPr>
        <sz val="11"/>
        <color theme="1"/>
        <rFont val="CiscoSans"/>
      </rPr>
      <t>GET274800JB</t>
    </r>
    <r>
      <rPr>
        <sz val="11"/>
        <color rgb="FFFF0000"/>
        <rFont val="CiscoSans"/>
      </rPr>
      <t xml:space="preserve"> - GET252103TU (Replaced)</t>
    </r>
  </si>
  <si>
    <t>FOC2626NFK2</t>
  </si>
  <si>
    <t>GET263402TN</t>
  </si>
  <si>
    <t>GET263403K3</t>
  </si>
  <si>
    <t>varun VC</t>
  </si>
  <si>
    <t>Warrenty end</t>
  </si>
  <si>
    <t>FOC2631NS8E</t>
  </si>
  <si>
    <t>VARUN</t>
  </si>
  <si>
    <t>Impact - FGL2239601F</t>
  </si>
  <si>
    <t>FOC2624KWST</t>
  </si>
  <si>
    <t>AMC End</t>
  </si>
  <si>
    <t>GET2521013N</t>
  </si>
  <si>
    <t>FOC2234N23R</t>
  </si>
  <si>
    <t>FOC2238NWP2</t>
  </si>
  <si>
    <t>FOC2229NZ8J</t>
  </si>
  <si>
    <t>GET223201BO</t>
  </si>
  <si>
    <t>Tidong - FGL225240J0</t>
  </si>
  <si>
    <t xml:space="preserve">AMC start </t>
  </si>
  <si>
    <t>CS-CODEC-PLUS+</t>
  </si>
  <si>
    <t>FOC2249PBLA</t>
  </si>
  <si>
    <t>27-01-2023</t>
  </si>
  <si>
    <t>CTS-MIC-TABL20</t>
  </si>
  <si>
    <t>GET22460517</t>
  </si>
  <si>
    <t>GET2246050A</t>
  </si>
  <si>
    <t>Galaxy</t>
  </si>
  <si>
    <t>CS-TOUCH10+</t>
  </si>
  <si>
    <t>FOC2251N1W8</t>
  </si>
  <si>
    <t>AMC Renew</t>
  </si>
  <si>
    <t>Cisco Quad Camera</t>
  </si>
  <si>
    <t>FOC2251NDMS</t>
  </si>
  <si>
    <t>CTS-SX10-K9</t>
  </si>
  <si>
    <t>FTT193102KE</t>
  </si>
  <si>
    <t>Delhi GF</t>
  </si>
  <si>
    <t>Touch Panel - CTS-SX20-PHD12X-K9</t>
  </si>
  <si>
    <t>FOC1934P5HQ</t>
  </si>
  <si>
    <t xml:space="preserve">End Of life </t>
  </si>
  <si>
    <t>Parichay</t>
  </si>
  <si>
    <t>Neer</t>
  </si>
  <si>
    <t>Contract Number \Invoice</t>
  </si>
  <si>
    <t>FOC2249NXNE</t>
  </si>
  <si>
    <t>FOC2249NXNV</t>
  </si>
  <si>
    <t>Seemless</t>
  </si>
  <si>
    <t>FOC2247PCJB</t>
  </si>
  <si>
    <t>Touch panel - Oorja</t>
  </si>
  <si>
    <t>FOC2251N1FE</t>
  </si>
  <si>
    <t>Harmony</t>
  </si>
  <si>
    <t>Vaayu</t>
  </si>
  <si>
    <t>FOC2223NJGC</t>
  </si>
  <si>
    <t>FTT192003FK</t>
  </si>
  <si>
    <t>GF</t>
  </si>
  <si>
    <t>FOC2235NHU1</t>
  </si>
  <si>
    <t>NA</t>
  </si>
  <si>
    <t>Touch panael- part of galaxy vc</t>
  </si>
  <si>
    <t>FOC1936N17N</t>
  </si>
  <si>
    <t>Largo - FCZ2747R0HJ</t>
  </si>
  <si>
    <t>FOC2724HGW8</t>
  </si>
  <si>
    <t>Largo</t>
  </si>
  <si>
    <t>Binary Global ltd</t>
  </si>
  <si>
    <t>23120080\205761739</t>
  </si>
  <si>
    <t>GET2741032G</t>
  </si>
  <si>
    <t>GET274102TP</t>
  </si>
  <si>
    <t>FOC2728HLK4</t>
  </si>
  <si>
    <t>FOC2719HASK</t>
  </si>
  <si>
    <t>user name</t>
  </si>
  <si>
    <t>PC10ZN8M</t>
  </si>
  <si>
    <t>N39479</t>
  </si>
  <si>
    <t xml:space="preserve">Nikhil prakash - Return </t>
  </si>
  <si>
    <t>PC0PDMYQ</t>
  </si>
  <si>
    <t>N37657</t>
  </si>
  <si>
    <t>Trading system - Kishore\princy -used</t>
  </si>
  <si>
    <t>PF1951FV</t>
  </si>
  <si>
    <t>N37673</t>
  </si>
  <si>
    <t xml:space="preserve"> return </t>
  </si>
  <si>
    <t>PF18PH0F</t>
  </si>
  <si>
    <t>N37671</t>
  </si>
  <si>
    <t>SUDHIR NAITHANI - Return</t>
  </si>
  <si>
    <t>Largo paradeep -use for google earth</t>
  </si>
  <si>
    <t>PC16KG3E</t>
  </si>
  <si>
    <t>N39488</t>
  </si>
  <si>
    <t>Daanish Varma return</t>
  </si>
  <si>
    <t>PF1951DM</t>
  </si>
  <si>
    <t>N37682</t>
  </si>
  <si>
    <t>Meenakshi Chauhan - return</t>
  </si>
  <si>
    <t>PF18NQ6E</t>
  </si>
  <si>
    <t>N37665</t>
  </si>
  <si>
    <t>Shripad Pradeep RETUN Delhi</t>
  </si>
  <si>
    <t>PF1954Z8</t>
  </si>
  <si>
    <t>N37683</t>
  </si>
  <si>
    <t>Tidong vijender -user for hydrology</t>
  </si>
  <si>
    <t>PF18NQ7V</t>
  </si>
  <si>
    <t>N37672</t>
  </si>
  <si>
    <t>Shuchi Trivedi - Retrun</t>
  </si>
  <si>
    <t>PF194XXW</t>
  </si>
  <si>
    <t>N37684</t>
  </si>
  <si>
    <t>Mayank Singh - retrun</t>
  </si>
  <si>
    <t>PC16KG5W</t>
  </si>
  <si>
    <t>N39487</t>
  </si>
  <si>
    <t>Prem singh - Reception - return</t>
  </si>
  <si>
    <t>PF194XUC</t>
  </si>
  <si>
    <t>N37685</t>
  </si>
  <si>
    <t>Vishal Ranjan - return</t>
  </si>
  <si>
    <t>PC16KG3J</t>
  </si>
  <si>
    <t>N39484</t>
  </si>
  <si>
    <t>Joginder Kumar - return to himanshu mahishwal</t>
  </si>
  <si>
    <t>PF1951BH</t>
  </si>
  <si>
    <t>N37686</t>
  </si>
  <si>
    <t>Hari Prasath - Return</t>
  </si>
  <si>
    <t xml:space="preserve">PC16KG5V </t>
  </si>
  <si>
    <t>N39485</t>
  </si>
  <si>
    <t xml:space="preserve">YOGENDER KUMAR - Return </t>
  </si>
  <si>
    <t>PF1951D0</t>
  </si>
  <si>
    <t>N37687</t>
  </si>
  <si>
    <t>Prateek Jain - Retrun</t>
  </si>
  <si>
    <t>PC0Y5BUX</t>
  </si>
  <si>
    <t>SBSS</t>
  </si>
  <si>
    <t>N39409</t>
  </si>
  <si>
    <t>T480S</t>
  </si>
  <si>
    <t>Vijayaraj . R Return</t>
  </si>
  <si>
    <t>PC0Y7F6Y</t>
  </si>
  <si>
    <t>N39407</t>
  </si>
  <si>
    <t>PC0Y5BUM</t>
  </si>
  <si>
    <t>N39417</t>
  </si>
  <si>
    <t>Vivek sharma - Retrun</t>
  </si>
  <si>
    <t>PC10ZN8J</t>
  </si>
  <si>
    <t>N39447</t>
  </si>
  <si>
    <t xml:space="preserve">Pratinjay Sharma - return </t>
  </si>
  <si>
    <t>PC0Y5BUK</t>
  </si>
  <si>
    <t>N39419</t>
  </si>
  <si>
    <t>Rubina Sabah -Return</t>
  </si>
  <si>
    <t>PC10ZN8K</t>
  </si>
  <si>
    <t>N39448</t>
  </si>
  <si>
    <t>Aasma Claudius - Retrun</t>
  </si>
  <si>
    <t xml:space="preserve">PC0Y5BUS_x000D_
</t>
  </si>
  <si>
    <t>N39427</t>
  </si>
  <si>
    <t>Rajesh Bhadarwahi - WAITING for return</t>
  </si>
  <si>
    <t>PC10ZN8G</t>
  </si>
  <si>
    <t>N39449</t>
  </si>
  <si>
    <t>Pramod home</t>
  </si>
  <si>
    <t>PC0Y5BV1</t>
  </si>
  <si>
    <t>N39432</t>
  </si>
  <si>
    <t>Abhishikta Y Ramanagoudar return Delhi</t>
  </si>
  <si>
    <t xml:space="preserve">PC10ZN8N           </t>
  </si>
  <si>
    <t>N39450</t>
  </si>
  <si>
    <t xml:space="preserve">auditor- return </t>
  </si>
  <si>
    <t>PC0Y5BUL</t>
  </si>
  <si>
    <t>N39433</t>
  </si>
  <si>
    <t>Sharul Khan return</t>
  </si>
  <si>
    <t>PC10ZN8H</t>
  </si>
  <si>
    <t>N39459</t>
  </si>
  <si>
    <t>Animesh Kabra - return</t>
  </si>
  <si>
    <t>PC0Y5BUV</t>
  </si>
  <si>
    <t>N39434</t>
  </si>
  <si>
    <t>Shankha Banerjee - Return</t>
  </si>
  <si>
    <t>PC10ZN8P</t>
  </si>
  <si>
    <t>N39460</t>
  </si>
  <si>
    <t>Gharage Jayanand Popatarao</t>
  </si>
  <si>
    <t>PC0Y7F77</t>
  </si>
  <si>
    <t>N39414</t>
  </si>
  <si>
    <t>Anandkumar Kinni  -return delhi</t>
  </si>
  <si>
    <t>PC0Y5BV2</t>
  </si>
  <si>
    <t>N39482</t>
  </si>
  <si>
    <t>T480</t>
  </si>
  <si>
    <t>Varun Vignesh M - Return</t>
  </si>
  <si>
    <t>PC0Y7F76</t>
  </si>
  <si>
    <t>N39422</t>
  </si>
  <si>
    <t>M.Sivakumar -return Delhi</t>
  </si>
  <si>
    <t>PC10ZN8L</t>
  </si>
  <si>
    <t>N39470</t>
  </si>
  <si>
    <t>Amrendra Kumar wating for retrun</t>
  </si>
  <si>
    <t>PC0Y7F71</t>
  </si>
  <si>
    <t>N39439</t>
  </si>
  <si>
    <t>Princy Agarwal - Return</t>
  </si>
  <si>
    <t>PC10ZN8F</t>
  </si>
  <si>
    <t>N39473</t>
  </si>
  <si>
    <t>Aveek Banerjee -Return</t>
  </si>
  <si>
    <t>PC0Y7F6Z</t>
  </si>
  <si>
    <t>N39412</t>
  </si>
  <si>
    <t>Umesh saini - return</t>
  </si>
  <si>
    <t>PC10ZN8E</t>
  </si>
  <si>
    <t>N39478</t>
  </si>
  <si>
    <t>Punit Bajaj - return</t>
  </si>
  <si>
    <t>PC0Y7F72</t>
  </si>
  <si>
    <t>N39416</t>
  </si>
  <si>
    <t>Atla Nagendra Rao -Return Delhi</t>
  </si>
  <si>
    <t>PC16KG3F</t>
  </si>
  <si>
    <t>N39498</t>
  </si>
  <si>
    <t>Priyanka singh (Secretarial) - Return</t>
  </si>
  <si>
    <t>PC0Y7F74</t>
  </si>
  <si>
    <t>N39421</t>
  </si>
  <si>
    <t>Broken/Spare</t>
  </si>
  <si>
    <t>PC16KG5Q</t>
  </si>
  <si>
    <t>N39483</t>
  </si>
  <si>
    <t>Sanjay Prasad Gairola</t>
  </si>
  <si>
    <t>PC0Y5BUW</t>
  </si>
  <si>
    <t>N39430</t>
  </si>
  <si>
    <t>PC16KG5Y</t>
  </si>
  <si>
    <t>N39489</t>
  </si>
  <si>
    <t>Susheel Kumar - return</t>
  </si>
  <si>
    <t>PC0Y5BUN</t>
  </si>
  <si>
    <t>N39428</t>
  </si>
  <si>
    <t>Guruchanna basavaiah L R - return Delhi</t>
  </si>
  <si>
    <t>PC16KG5P</t>
  </si>
  <si>
    <t>N39490</t>
  </si>
  <si>
    <t>Piyush Bhateja - Return</t>
  </si>
  <si>
    <t>sbss - tidong</t>
  </si>
  <si>
    <t>tidong- shammi at spare</t>
  </si>
  <si>
    <t>PC16KG3G</t>
  </si>
  <si>
    <t>N39492</t>
  </si>
  <si>
    <t xml:space="preserve">Bhumika Chandra - return </t>
  </si>
  <si>
    <t>Jyotish - Largo waiting for replace ment</t>
  </si>
  <si>
    <t>PC16KG5Z</t>
  </si>
  <si>
    <t>N39493</t>
  </si>
  <si>
    <t>Kiran.M  retrun</t>
  </si>
  <si>
    <t>PC16KG5X</t>
  </si>
  <si>
    <t>N39495</t>
  </si>
  <si>
    <t>Drawer</t>
  </si>
  <si>
    <t>PC16KG5S</t>
  </si>
  <si>
    <t>N39494</t>
  </si>
  <si>
    <t>Siddharth Setia -Return</t>
  </si>
  <si>
    <t>PC07WR7S</t>
  </si>
  <si>
    <t>N37614</t>
  </si>
  <si>
    <t>PC16KG5R</t>
  </si>
  <si>
    <t>N39496</t>
  </si>
  <si>
    <t>Anurag Sharma Retrun</t>
  </si>
  <si>
    <t>PF18PH05</t>
  </si>
  <si>
    <t>N39456</t>
  </si>
  <si>
    <t>spare\broken</t>
  </si>
  <si>
    <t xml:space="preserve">PC16KG3H </t>
  </si>
  <si>
    <t>N39497</t>
  </si>
  <si>
    <t>Subham Rastogi - return</t>
  </si>
  <si>
    <t>PC0Y7F73</t>
  </si>
  <si>
    <t>N39411</t>
  </si>
  <si>
    <t>Ranjit Kumar RETURN</t>
  </si>
  <si>
    <t>PC0Y5BUP</t>
  </si>
  <si>
    <t>N39436</t>
  </si>
  <si>
    <t>PC0Y5BUT</t>
  </si>
  <si>
    <t>N39477</t>
  </si>
  <si>
    <t xml:space="preserve">Bagalore </t>
  </si>
  <si>
    <t>PC0Y5BV3</t>
  </si>
  <si>
    <t>N39431</t>
  </si>
  <si>
    <t>server room</t>
  </si>
  <si>
    <t>SKM ,SKI</t>
  </si>
  <si>
    <t>Seat Number</t>
  </si>
  <si>
    <t>Dock S/N</t>
  </si>
  <si>
    <t>Monitor-1</t>
  </si>
  <si>
    <t>Monitor -2</t>
  </si>
  <si>
    <t>Phone serial number</t>
  </si>
  <si>
    <t xml:space="preserve">Phone Model </t>
  </si>
  <si>
    <t>Seat Number2</t>
  </si>
  <si>
    <t>User</t>
  </si>
  <si>
    <t>Seat - 1</t>
  </si>
  <si>
    <t>2A2CL18261162ZK</t>
  </si>
  <si>
    <t>6865i</t>
  </si>
  <si>
    <t xml:space="preserve">Suman </t>
  </si>
  <si>
    <t>Seat - 2</t>
  </si>
  <si>
    <t>2A2CL18291161M4</t>
  </si>
  <si>
    <t>Seat - 3</t>
  </si>
  <si>
    <t>0D14511E32</t>
  </si>
  <si>
    <t>Seat - 4</t>
  </si>
  <si>
    <t>N/A</t>
  </si>
  <si>
    <t>free</t>
  </si>
  <si>
    <t>Seat - 5</t>
  </si>
  <si>
    <t>2A4FW18311411K0</t>
  </si>
  <si>
    <t>6867i</t>
  </si>
  <si>
    <t>Seat - 6</t>
  </si>
  <si>
    <t>2A20D1612A96TT0</t>
  </si>
  <si>
    <t>Seat - 7</t>
  </si>
  <si>
    <t>2A2CL18291161LR</t>
  </si>
  <si>
    <t>Seat - 8</t>
  </si>
  <si>
    <t>2A2CL18291161Q8</t>
  </si>
  <si>
    <t>nishtha</t>
  </si>
  <si>
    <t>Seat - 9</t>
  </si>
  <si>
    <t>0D1451201A</t>
  </si>
  <si>
    <t xml:space="preserve">Bhumika </t>
  </si>
  <si>
    <t>Seat - 11</t>
  </si>
  <si>
    <t>V5HY9995</t>
  </si>
  <si>
    <t>Seat - 12</t>
  </si>
  <si>
    <t>2A2CL18291161KX</t>
  </si>
  <si>
    <t>Seat - 13</t>
  </si>
  <si>
    <t>2A20D1612A961GP</t>
  </si>
  <si>
    <t>Seat - 14</t>
  </si>
  <si>
    <t>2A4FW18311411K7</t>
  </si>
  <si>
    <t>Seat - 15</t>
  </si>
  <si>
    <t>2A2CL18291161PR</t>
  </si>
  <si>
    <t>Seat - 16</t>
  </si>
  <si>
    <t>0D1451090D</t>
  </si>
  <si>
    <t>Seat - 17</t>
  </si>
  <si>
    <t>Seat - 18</t>
  </si>
  <si>
    <t>N</t>
  </si>
  <si>
    <t>0D14510C81</t>
  </si>
  <si>
    <t>6865I</t>
  </si>
  <si>
    <t>VIDIT DIXIT</t>
  </si>
  <si>
    <t>Seat - 19</t>
  </si>
  <si>
    <t>0D14510B3D</t>
  </si>
  <si>
    <t xml:space="preserve">Vaibhav </t>
  </si>
  <si>
    <t>Seat - 20</t>
  </si>
  <si>
    <t>2A2CL18291161M9</t>
  </si>
  <si>
    <t>AMIT - IT</t>
  </si>
  <si>
    <t>Seat - 21</t>
  </si>
  <si>
    <t>2A4FW18311411JN</t>
  </si>
  <si>
    <t>Seat - 22</t>
  </si>
  <si>
    <t>2A2CL18291161PZ</t>
  </si>
  <si>
    <t>Seat - 23</t>
  </si>
  <si>
    <t>2A2CL18291161L8</t>
  </si>
  <si>
    <t>Seat - 24</t>
  </si>
  <si>
    <t>Seat - 25</t>
  </si>
  <si>
    <t>Deepak IT</t>
  </si>
  <si>
    <t>0D14496A2E</t>
  </si>
  <si>
    <t>6869i</t>
  </si>
  <si>
    <t>Seat - 26</t>
  </si>
  <si>
    <t>0D1451200F</t>
  </si>
  <si>
    <t>Seat - 27</t>
  </si>
  <si>
    <t>0D145115A3</t>
  </si>
  <si>
    <t>Seat - 28</t>
  </si>
  <si>
    <t>V90D5BBX</t>
  </si>
  <si>
    <t>Seat - 29</t>
  </si>
  <si>
    <t>V901XF04</t>
  </si>
  <si>
    <t>0D14510D0A</t>
  </si>
  <si>
    <t>Seat - 30</t>
  </si>
  <si>
    <t>2A20D1612A960YG</t>
  </si>
  <si>
    <t>Seat - 31</t>
  </si>
  <si>
    <t>0D145115C7</t>
  </si>
  <si>
    <t>Seat - 32</t>
  </si>
  <si>
    <t>V5HY6211</t>
  </si>
  <si>
    <t>0D1451090B</t>
  </si>
  <si>
    <t>Seat - 33</t>
  </si>
  <si>
    <t>2A2CL18291161QA</t>
  </si>
  <si>
    <t>Seat - 34</t>
  </si>
  <si>
    <t>0D14510DA0D</t>
  </si>
  <si>
    <t>Seat - 35</t>
  </si>
  <si>
    <t>2A4FW18311411K3</t>
  </si>
  <si>
    <t>Seat - 36</t>
  </si>
  <si>
    <t>0D145109DB</t>
  </si>
  <si>
    <t>Seat - 37</t>
  </si>
  <si>
    <t>0D14511FD5</t>
  </si>
  <si>
    <t>Seat - 38</t>
  </si>
  <si>
    <t>2A20D1612A960QC</t>
  </si>
  <si>
    <t>2A20D16122A960QC</t>
  </si>
  <si>
    <t>Seat - 39</t>
  </si>
  <si>
    <t>Seat - 40</t>
  </si>
  <si>
    <t>0D1451200E</t>
  </si>
  <si>
    <t>Seat - 41</t>
  </si>
  <si>
    <t>Seat - 42</t>
  </si>
  <si>
    <t>0D14510D1B</t>
  </si>
  <si>
    <t>Seat - 43</t>
  </si>
  <si>
    <t>2A4FW18311411JL</t>
  </si>
  <si>
    <t>6867I</t>
  </si>
  <si>
    <t>2A4FW183114111JL</t>
  </si>
  <si>
    <t>Seat - 44</t>
  </si>
  <si>
    <t>0D14511E2D</t>
  </si>
  <si>
    <t>Seat - 45</t>
  </si>
  <si>
    <t>0D14511E2E</t>
  </si>
  <si>
    <t>Seat - 46</t>
  </si>
  <si>
    <t>2A20D1612A960PG</t>
  </si>
  <si>
    <t>Seat - 47</t>
  </si>
  <si>
    <t>2A2CL18291161MD</t>
  </si>
  <si>
    <t>Seat - 48</t>
  </si>
  <si>
    <t>0DI4510C60</t>
  </si>
  <si>
    <t>0D14510C60</t>
  </si>
  <si>
    <t>Seat - 49</t>
  </si>
  <si>
    <t>2A2CL18291161M5</t>
  </si>
  <si>
    <t>Seat - 50</t>
  </si>
  <si>
    <t>0D14510B31</t>
  </si>
  <si>
    <t>Seat - 51</t>
  </si>
  <si>
    <t>0D14510CFC</t>
  </si>
  <si>
    <t>Seat - 52</t>
  </si>
  <si>
    <t>0D14510CF5</t>
  </si>
  <si>
    <t>Seat - 53</t>
  </si>
  <si>
    <t>Seat - 54</t>
  </si>
  <si>
    <t>0D145115AB</t>
  </si>
  <si>
    <t>Seat - 55</t>
  </si>
  <si>
    <t>0D145109DD</t>
  </si>
  <si>
    <t>Seat - 56</t>
  </si>
  <si>
    <t>2A2CL18291161PQ</t>
  </si>
  <si>
    <t>Seat - 57</t>
  </si>
  <si>
    <t>0D14510CF3</t>
  </si>
  <si>
    <t>Seat - 58</t>
  </si>
  <si>
    <t>0D14510C67</t>
  </si>
  <si>
    <t>Seat - 59</t>
  </si>
  <si>
    <t>OD14511F9C</t>
  </si>
  <si>
    <t>Seat - 60</t>
  </si>
  <si>
    <t>2A20D1612A9604U</t>
  </si>
  <si>
    <t>Seat - 61</t>
  </si>
  <si>
    <t>2A4FW18311411K1</t>
  </si>
  <si>
    <t>Seat - 62</t>
  </si>
  <si>
    <t>0D14510C6C</t>
  </si>
  <si>
    <t>Seat - 63</t>
  </si>
  <si>
    <t>2A2CL18291161LX</t>
  </si>
  <si>
    <t>Seat - 64</t>
  </si>
  <si>
    <t>2A20D1612A96046</t>
  </si>
  <si>
    <t>Seat - 65</t>
  </si>
  <si>
    <t>2A4FW18311411K5</t>
  </si>
  <si>
    <t>6857i</t>
  </si>
  <si>
    <t>Seat - 66</t>
  </si>
  <si>
    <t>2A2CL18291161PU</t>
  </si>
  <si>
    <t>Seat - 67</t>
  </si>
  <si>
    <t>0D14510A13</t>
  </si>
  <si>
    <t>Seat - 68</t>
  </si>
  <si>
    <t>2A2CL18291161NR</t>
  </si>
  <si>
    <t>Seat - 69</t>
  </si>
  <si>
    <t>0D14510CE9</t>
  </si>
  <si>
    <t>Seat - 70</t>
  </si>
  <si>
    <t>2A2CL18291161LP</t>
  </si>
  <si>
    <t>Seat - 71</t>
  </si>
  <si>
    <t>2A4FW18311411JY</t>
  </si>
  <si>
    <t>Seat - 72</t>
  </si>
  <si>
    <t>0D14510C6A</t>
  </si>
  <si>
    <t>Seat - 73</t>
  </si>
  <si>
    <t>0D14511E52</t>
  </si>
  <si>
    <t>Seat - 74</t>
  </si>
  <si>
    <t>0D14510919</t>
  </si>
  <si>
    <t>Seat - 75</t>
  </si>
  <si>
    <t>Seat - 76</t>
  </si>
  <si>
    <t>2A2CL18291161Q1</t>
  </si>
  <si>
    <t>Seat - 77</t>
  </si>
  <si>
    <t>0D14510BE8</t>
  </si>
  <si>
    <t>Seat - 78</t>
  </si>
  <si>
    <t>OD14511E27</t>
  </si>
  <si>
    <t>Seat - 79</t>
  </si>
  <si>
    <t>2A2CL18291161PB</t>
  </si>
  <si>
    <t>Seat - 80</t>
  </si>
  <si>
    <t>Seat - 81</t>
  </si>
  <si>
    <t>Seat - 82</t>
  </si>
  <si>
    <t>Seat - 83</t>
  </si>
  <si>
    <t>Seat - 84</t>
  </si>
  <si>
    <t>0D14511E3A</t>
  </si>
  <si>
    <t>Seat - 85</t>
  </si>
  <si>
    <t>2A20D1612A9604W</t>
  </si>
  <si>
    <t>Seat - 86</t>
  </si>
  <si>
    <t>0D14510CFF</t>
  </si>
  <si>
    <t>Seat - 87</t>
  </si>
  <si>
    <t>Seat - 88</t>
  </si>
  <si>
    <t>2A20D1612A9603T</t>
  </si>
  <si>
    <t>Seat - 90</t>
  </si>
  <si>
    <t>N\A</t>
  </si>
  <si>
    <t>Seat - 91</t>
  </si>
  <si>
    <t>2A20D1612A960YY</t>
  </si>
  <si>
    <t>Seat - 92</t>
  </si>
  <si>
    <t>Seat - 93</t>
  </si>
  <si>
    <t>Seat - 94</t>
  </si>
  <si>
    <t>Seat - 95</t>
  </si>
  <si>
    <t xml:space="preserve">Reception </t>
  </si>
  <si>
    <t>M2H0FZ9H</t>
  </si>
  <si>
    <t>U31047YY</t>
  </si>
  <si>
    <t>0D14496A41</t>
  </si>
  <si>
    <t>Prem reception</t>
  </si>
  <si>
    <t>Cabin 1</t>
  </si>
  <si>
    <t>2A4FW18311411JT</t>
  </si>
  <si>
    <t>G.F. 1</t>
  </si>
  <si>
    <t>G.F. 2</t>
  </si>
  <si>
    <t>G.F. 3</t>
  </si>
  <si>
    <t>G.F. 5</t>
  </si>
  <si>
    <t>G.F. 6</t>
  </si>
  <si>
    <t>ZHK03M5Z</t>
  </si>
  <si>
    <t>vivek</t>
  </si>
  <si>
    <t>Amit RPA</t>
  </si>
  <si>
    <t>ZHK03M8M</t>
  </si>
  <si>
    <t>Sahil kotwal</t>
  </si>
  <si>
    <t>Pratinjay</t>
  </si>
  <si>
    <t>G.F. 15</t>
  </si>
  <si>
    <t>Abhishek</t>
  </si>
  <si>
    <t>Krishna shani</t>
  </si>
  <si>
    <t>G.F. 18</t>
  </si>
  <si>
    <t>Bharat sir</t>
  </si>
  <si>
    <t>ZHK03MC0</t>
  </si>
  <si>
    <t>Asset Description</t>
  </si>
  <si>
    <t>Brand</t>
  </si>
  <si>
    <t>Type</t>
  </si>
  <si>
    <t>QTY</t>
  </si>
  <si>
    <t>INVOICE NUMBER</t>
  </si>
  <si>
    <t>INVOICE  Date</t>
  </si>
  <si>
    <t>AMC Expiry</t>
  </si>
  <si>
    <t>Cost Centre</t>
  </si>
  <si>
    <t>Vendor</t>
  </si>
  <si>
    <t>AMC Vendore</t>
  </si>
  <si>
    <t>Cisco 4300 Router-1</t>
  </si>
  <si>
    <t>FDO1917A02L</t>
  </si>
  <si>
    <t>Router</t>
  </si>
  <si>
    <t>SERVER ROOM RACK 1-New Delhi</t>
  </si>
  <si>
    <t>STATKRAFT MARKETS PVT PTD</t>
  </si>
  <si>
    <t>Seamless InfoTech Pvt. Ltd.</t>
  </si>
  <si>
    <t>Cisco 4300 Router</t>
  </si>
  <si>
    <t>FDO2011A0JS</t>
  </si>
  <si>
    <t>CISCO CATALYST 3650 Switch</t>
  </si>
  <si>
    <t>FDO1933E2CP</t>
  </si>
  <si>
    <t>Switch</t>
  </si>
  <si>
    <t>FDO1933P1NM</t>
  </si>
  <si>
    <t>FDO2251Q09N</t>
  </si>
  <si>
    <t>SKM/PO/18-19/10</t>
  </si>
  <si>
    <t>FDO2251E09H</t>
  </si>
  <si>
    <t>C3650-STACK KIT</t>
  </si>
  <si>
    <t>ST3A9KX0912</t>
  </si>
  <si>
    <t>KIT</t>
  </si>
  <si>
    <t>Server Room</t>
  </si>
  <si>
    <t>Seamless</t>
  </si>
  <si>
    <t>ST3A9KN0171</t>
  </si>
  <si>
    <t>RIVERBED-STEELFUSIONEDGE3100</t>
  </si>
  <si>
    <t>Riverbed</t>
  </si>
  <si>
    <t>OHITQ001D13E6</t>
  </si>
  <si>
    <t>server</t>
  </si>
  <si>
    <t>2018DEL21000576</t>
  </si>
  <si>
    <t>DASAN</t>
  </si>
  <si>
    <t>H640GW</t>
  </si>
  <si>
    <t>MF6RRRG170A4209</t>
  </si>
  <si>
    <t>STATKRAFT INDIA PVT LTD</t>
  </si>
  <si>
    <t>MITEL</t>
  </si>
  <si>
    <t>87L00039BAA</t>
  </si>
  <si>
    <t>Phone</t>
  </si>
  <si>
    <t>LORGAN ENTERPRISES</t>
  </si>
  <si>
    <t>ARUBA-ARCN0104\PN-7005-RW Contrlr</t>
  </si>
  <si>
    <t>HPE</t>
  </si>
  <si>
    <t>CP0007745</t>
  </si>
  <si>
    <t>WIFI</t>
  </si>
  <si>
    <t>AGC</t>
  </si>
  <si>
    <t>ARUBA-APIN0315\IAP315-RW</t>
  </si>
  <si>
    <t>CNG0J0T5Y5</t>
  </si>
  <si>
    <t>SKI/PO/18-19/011</t>
  </si>
  <si>
    <t>ARUBA</t>
  </si>
  <si>
    <t>CNGCJ0T8V6</t>
  </si>
  <si>
    <t>Pantry-New Delhi</t>
  </si>
  <si>
    <t>CM0487744</t>
  </si>
  <si>
    <t>Oorja near piller-Old-New Delhi</t>
  </si>
  <si>
    <t>EOL</t>
  </si>
  <si>
    <t>CM0487745</t>
  </si>
  <si>
    <t>OORJA-old-New Delhi</t>
  </si>
  <si>
    <t>CM0740531</t>
  </si>
  <si>
    <t>Operations-New Delhi</t>
  </si>
  <si>
    <t>CNDRJ0TL66</t>
  </si>
  <si>
    <t>Alpha-New Delhi</t>
  </si>
  <si>
    <t>CS-KIT-K9</t>
  </si>
  <si>
    <t>VC</t>
  </si>
  <si>
    <t>Parichay-New Delhi</t>
  </si>
  <si>
    <t>CS-Touch10</t>
  </si>
  <si>
    <t>Neer-New Delhi</t>
  </si>
  <si>
    <t>CTS-MIC-Tabl20</t>
  </si>
  <si>
    <t>GET224406B3 - Invalid serial number</t>
  </si>
  <si>
    <t>OORJA-New Delhi</t>
  </si>
  <si>
    <t xml:space="preserve"> GET224406E4</t>
  </si>
  <si>
    <t>faulty</t>
  </si>
  <si>
    <t>CS-KITPLUS-K9</t>
  </si>
  <si>
    <t>FGL2252405B</t>
  </si>
  <si>
    <t>CS -QUADCAM+</t>
  </si>
  <si>
    <r>
      <rPr>
        <sz val="14"/>
        <color rgb="FFFF0000"/>
        <rFont val="Calibri"/>
        <family val="2"/>
      </rPr>
      <t>FOC2251NDCT</t>
    </r>
    <r>
      <rPr>
        <sz val="14"/>
        <color rgb="FF000000"/>
        <rFont val="Calibri"/>
        <family val="2"/>
      </rPr>
      <t xml:space="preserve"> - FOC2403PNRQ(Replaced) </t>
    </r>
  </si>
  <si>
    <t>FOC2247PCFK/FOC2249PBKF(REPLACED)</t>
  </si>
  <si>
    <t>CTS-CTRL-DV10</t>
  </si>
  <si>
    <t>FOC1934P5HQ - Life End</t>
  </si>
  <si>
    <t>Seamless -AMC</t>
  </si>
  <si>
    <t>CTS-CTRL-DV10 - Touch</t>
  </si>
  <si>
    <t>Emarson</t>
  </si>
  <si>
    <t>FOC1925N3VB - Life end</t>
  </si>
  <si>
    <t>Manthan  -ex</t>
  </si>
  <si>
    <t>CON-ECDN-QSC20MIC</t>
  </si>
  <si>
    <t>GET192400GX - Life end</t>
  </si>
  <si>
    <t>Manthan -ex</t>
  </si>
  <si>
    <t>CS CODEC PLUS</t>
  </si>
  <si>
    <t>FOC229PBKF - Life End</t>
  </si>
  <si>
    <t>CTS-SX20-PHD12X-K9</t>
  </si>
  <si>
    <t>FTT2032014M - Life End</t>
  </si>
  <si>
    <t>GET192400FJ - Life End</t>
  </si>
  <si>
    <t>Oorja - New Delhi</t>
  </si>
  <si>
    <t>EOGET2</t>
  </si>
  <si>
    <t>Store</t>
  </si>
  <si>
    <t>ARUBA-JW811A</t>
  </si>
  <si>
    <t>CNFYJ0T00Q</t>
  </si>
  <si>
    <t>TPGPL/18-19/083</t>
  </si>
  <si>
    <t>GST1819DL-13572</t>
  </si>
  <si>
    <t>TIDONG POWER GENERATION PVT LTD</t>
  </si>
  <si>
    <t>Teamcomputers Pvt Ltd</t>
  </si>
  <si>
    <t>CNFYJ0T014</t>
  </si>
  <si>
    <t>CNFYJ0T01K</t>
  </si>
  <si>
    <t>CNFYJ0T01W</t>
  </si>
  <si>
    <t>RIVERBED Converged-SFED-03100-B010</t>
  </si>
  <si>
    <t xml:space="preserve">OH1MX000FCC34 </t>
  </si>
  <si>
    <t>Server</t>
  </si>
  <si>
    <t>Tidong-ServerRoom</t>
  </si>
  <si>
    <t>ERBEDMX0</t>
  </si>
  <si>
    <t>Teamcomputers</t>
  </si>
  <si>
    <t>FDO2251Q09K</t>
  </si>
  <si>
    <t>TPGPL/18-19-2029</t>
  </si>
  <si>
    <t>EC/G/340/18-19</t>
  </si>
  <si>
    <t>Emarson Computers</t>
  </si>
  <si>
    <t>FDO2251R01U</t>
  </si>
  <si>
    <t>cisco</t>
  </si>
  <si>
    <t>FGL225240J0</t>
  </si>
  <si>
    <t>Tidong-Meeting Room</t>
  </si>
  <si>
    <t>CISCO CODEC WEB PLUS</t>
  </si>
  <si>
    <t>FDO2251A13Z</t>
  </si>
  <si>
    <t>FDO2251A13X</t>
  </si>
  <si>
    <t>MiTel Server</t>
  </si>
  <si>
    <t>SKM/PO/18-19/07</t>
  </si>
  <si>
    <t>LE/GI/1819/00661</t>
  </si>
  <si>
    <t>LORGRAN ENTERPRISE</t>
  </si>
  <si>
    <t>EVOKO ERM 1001</t>
  </si>
  <si>
    <t>EVOKO</t>
  </si>
  <si>
    <t>Evoko</t>
  </si>
  <si>
    <t>SURYA/VARUN/MANTHAN</t>
  </si>
  <si>
    <t>EVOKO ERM 2001-IL</t>
  </si>
  <si>
    <t>LE1923010449</t>
  </si>
  <si>
    <t>Manthan</t>
  </si>
  <si>
    <t>EO2</t>
  </si>
  <si>
    <t>Kafal Infosystem</t>
  </si>
  <si>
    <t>LE1923010508\LE1923010497</t>
  </si>
  <si>
    <t>Surya/Varun</t>
  </si>
  <si>
    <t>EOLE1923010508\LE192</t>
  </si>
  <si>
    <t>FDO1938A014</t>
  </si>
  <si>
    <t>smart Work</t>
  </si>
  <si>
    <t>EOFDO1</t>
  </si>
  <si>
    <t>FDO1938A013</t>
  </si>
  <si>
    <t>Smart work</t>
  </si>
  <si>
    <t>Catalyst 3650-48P switch</t>
  </si>
  <si>
    <t>FDO2037E0F7</t>
  </si>
  <si>
    <t>switch</t>
  </si>
  <si>
    <t>FDO2037E0EU</t>
  </si>
  <si>
    <t>DGS-1210-28P</t>
  </si>
  <si>
    <t>Dlink</t>
  </si>
  <si>
    <t>S30R2\2001228</t>
  </si>
  <si>
    <t>EKS30R2\</t>
  </si>
  <si>
    <t>Riverbed steel fusion</t>
  </si>
  <si>
    <t>OHOJN001EBEDC</t>
  </si>
  <si>
    <t>ERBEDOHOJN0</t>
  </si>
  <si>
    <t>Aruba</t>
  </si>
  <si>
    <t>CNGCJ0T8BK</t>
  </si>
  <si>
    <t>Ground Floor Delhi</t>
  </si>
  <si>
    <t>EEG</t>
  </si>
  <si>
    <t>CNGCJ0T8HZ</t>
  </si>
  <si>
    <t>CNGCJ0T8NN</t>
  </si>
  <si>
    <t>Bangalore wework</t>
  </si>
  <si>
    <t>CISCO</t>
  </si>
  <si>
    <t>GET223202E3</t>
  </si>
  <si>
    <t>DELHI - not working</t>
  </si>
  <si>
    <t>DELHI- G.F - IMPACT</t>
  </si>
  <si>
    <t>Spark Room kit</t>
  </si>
  <si>
    <t xml:space="preserve">Ground Floor Delhi - Harmony </t>
  </si>
  <si>
    <t>EOFOC2</t>
  </si>
  <si>
    <t>Telepresence touch 10</t>
  </si>
  <si>
    <t>Delhi -G.F - HARMONY</t>
  </si>
  <si>
    <t>Delhi - G.F - IMPACT</t>
  </si>
  <si>
    <t>Webex quad Camera</t>
  </si>
  <si>
    <t>Ground Floor Delhi - IMPACT</t>
  </si>
  <si>
    <t>Spark Codec Plus</t>
  </si>
  <si>
    <t>Delhi - Impact</t>
  </si>
  <si>
    <t>CNNQKD5FH9</t>
  </si>
  <si>
    <t>Delhi - SERVER ROOM</t>
  </si>
  <si>
    <t>CNNQKD5FWZ</t>
  </si>
  <si>
    <t>CNNQKD5FX2</t>
  </si>
  <si>
    <t>Aruba -515 (RW)</t>
  </si>
  <si>
    <t>CNNQKD5FXF</t>
  </si>
  <si>
    <t>CNNQKD5FX9</t>
  </si>
  <si>
    <t>CNNQKD5FXD</t>
  </si>
  <si>
    <t xml:space="preserve">Bangalore  </t>
  </si>
  <si>
    <t>CNNQKD5FXB</t>
  </si>
  <si>
    <t>CNNQKD5FXN</t>
  </si>
  <si>
    <t>Nellai Renewables Pvt. Ltd</t>
  </si>
  <si>
    <t>CNNQKD5FX5</t>
  </si>
  <si>
    <t>CISCO CATALYST 9200L</t>
  </si>
  <si>
    <t>JAE26421H5K</t>
  </si>
  <si>
    <t>Tidong -Power house</t>
  </si>
  <si>
    <t>CS - KIT -K9</t>
  </si>
  <si>
    <t>Delhi - Surya</t>
  </si>
  <si>
    <t>CS - MIC - TABLE -J</t>
  </si>
  <si>
    <r>
      <t xml:space="preserve">GET274800JB - </t>
    </r>
    <r>
      <rPr>
        <sz val="14"/>
        <color rgb="FFFF0000"/>
        <rFont val="Calibri"/>
        <family val="2"/>
      </rPr>
      <t>GET252103TU</t>
    </r>
    <r>
      <rPr>
        <sz val="14"/>
        <color rgb="FF000000"/>
        <rFont val="Calibri"/>
        <family val="2"/>
      </rPr>
      <t>(Replaced)</t>
    </r>
  </si>
  <si>
    <t xml:space="preserve">Delhi - Varun </t>
  </si>
  <si>
    <t>FCZ2646R11K</t>
  </si>
  <si>
    <t>Delhi-Manthan</t>
  </si>
  <si>
    <t>CS - MIC - TABLE -J - Plus</t>
  </si>
  <si>
    <t>FCZ2646R11P</t>
  </si>
  <si>
    <t>CISCO 4430 ROUTER</t>
  </si>
  <si>
    <t>FGL2636LASJ</t>
  </si>
  <si>
    <t>FGL2636LAT0</t>
  </si>
  <si>
    <t>FGL2636LATV</t>
  </si>
  <si>
    <t>Delhi - SERVER ROOM - LARGO</t>
  </si>
  <si>
    <t>FGL2636LAUB</t>
  </si>
  <si>
    <t>FGL2636LAVD</t>
  </si>
  <si>
    <t>DELHI SERVER ROOM - STAND FOR SKI</t>
  </si>
  <si>
    <t>FortiGate 60 F</t>
  </si>
  <si>
    <t>FortiGate</t>
  </si>
  <si>
    <t>FGT60FTK21099ZB8</t>
  </si>
  <si>
    <t>Firewell</t>
  </si>
  <si>
    <t>FGT60FTK21099Z4T</t>
  </si>
  <si>
    <t>HPE DL360 GEn10 8sff</t>
  </si>
  <si>
    <t>SGH206XV66</t>
  </si>
  <si>
    <t>CiSCO Catatlyst 9300L</t>
  </si>
  <si>
    <t>FOC2703YQJ5</t>
  </si>
  <si>
    <t>DELHI Server room - Ground floor</t>
  </si>
  <si>
    <t>CISCO Catatlyst 9300L</t>
  </si>
  <si>
    <t>FOC2703YQCZ</t>
  </si>
  <si>
    <t>FOC2703YQKM</t>
  </si>
  <si>
    <t>DELHI Server room - SONG</t>
  </si>
  <si>
    <t>FOC2703YQP6</t>
  </si>
  <si>
    <t>DELHI Server room - LARGO</t>
  </si>
  <si>
    <t>FOC2703YQPA</t>
  </si>
  <si>
    <t>FOC2703YQTK</t>
  </si>
  <si>
    <t>DELHI Server room - SKI</t>
  </si>
  <si>
    <t>FOC2703YQTM</t>
  </si>
  <si>
    <t>CS Codec Plus</t>
  </si>
  <si>
    <t xml:space="preserve">Cisco Quad camera </t>
  </si>
  <si>
    <t>FOC2706N3CZ</t>
  </si>
  <si>
    <t>Surya</t>
  </si>
  <si>
    <t>CNNZKD5R34</t>
  </si>
  <si>
    <t>Delhi server room</t>
  </si>
  <si>
    <t>CNNZKD5R10</t>
  </si>
  <si>
    <t>CNNZKD5R2G</t>
  </si>
  <si>
    <t>CNNZKD5QYP</t>
  </si>
  <si>
    <t>CNNZKD5R21</t>
  </si>
  <si>
    <t>CNNZKD5R2Z</t>
  </si>
  <si>
    <t>CS-KITPLUS-K9 - Main Part serial number</t>
  </si>
  <si>
    <t>FCZ2747R0HJ</t>
  </si>
  <si>
    <t>Binary Global Limited</t>
  </si>
  <si>
    <t>CNQ3KD58LS</t>
  </si>
  <si>
    <t>19-12-2023</t>
  </si>
  <si>
    <t>CNQ3KD5BD2</t>
  </si>
  <si>
    <t>CNQ3KD52CW</t>
  </si>
  <si>
    <t>CNQ3KD5D4R</t>
  </si>
  <si>
    <t>CNQ3KD529H</t>
  </si>
  <si>
    <t xml:space="preserve">ARUBA controller </t>
  </si>
  <si>
    <t>CNR5KLB005</t>
  </si>
  <si>
    <t>S.No</t>
  </si>
  <si>
    <t>User name</t>
  </si>
  <si>
    <t xml:space="preserve">User name </t>
  </si>
  <si>
    <t>Headphone\earbuds</t>
  </si>
  <si>
    <t>Mouse</t>
  </si>
  <si>
    <t>keyboard</t>
  </si>
  <si>
    <t>laptop bag</t>
  </si>
  <si>
    <t>Printer</t>
  </si>
  <si>
    <t>Privacy screen</t>
  </si>
  <si>
    <t xml:space="preserve">EXTRA Laptop charger </t>
  </si>
  <si>
    <t>Dongle</t>
  </si>
  <si>
    <t>Portable HDD</t>
  </si>
  <si>
    <t>other extra acessories</t>
  </si>
  <si>
    <t>Head phone - 25-09-2022</t>
  </si>
  <si>
    <t>yes</t>
  </si>
  <si>
    <r>
      <rPr>
        <sz val="11"/>
        <color rgb="FFFF0000"/>
        <rFont val="Calibri"/>
        <family val="2"/>
        <scheme val="minor"/>
      </rPr>
      <t>Head Phone lost</t>
    </r>
    <r>
      <rPr>
        <sz val="11"/>
        <color theme="1"/>
        <rFont val="Calibri"/>
        <family val="2"/>
        <scheme val="minor"/>
      </rPr>
      <t>\14-05-2024</t>
    </r>
  </si>
  <si>
    <t>laptop charger - Old one lost</t>
  </si>
  <si>
    <t>one Dongal  - GPS Device</t>
  </si>
  <si>
    <t>24.11.2022</t>
  </si>
  <si>
    <t>YES- 24.11.2022</t>
  </si>
  <si>
    <t>YS</t>
  </si>
  <si>
    <t xml:space="preserve">New hadphone </t>
  </si>
  <si>
    <t>Sony Bluetooth earphone Ear buds - 26-07-2022</t>
  </si>
  <si>
    <t>lenovo-BT 12-12-2023</t>
  </si>
  <si>
    <t>Yes -2</t>
  </si>
  <si>
    <t>Microsoft -Tavel adapter-004730733406</t>
  </si>
  <si>
    <t>JyotiPrakash agarwal</t>
  </si>
  <si>
    <t>Head phone 27-09-2022</t>
  </si>
  <si>
    <t xml:space="preserve">Pramod Sharma </t>
  </si>
  <si>
    <t>30-11-2023</t>
  </si>
  <si>
    <t>Yes - 06-02-2024</t>
  </si>
  <si>
    <t>U51600</t>
  </si>
  <si>
    <t>Siddharth satia</t>
  </si>
  <si>
    <t>30-11-2023-damage\09-apr-2024</t>
  </si>
  <si>
    <t>yes-31-10-2022</t>
  </si>
  <si>
    <t>HP- CN9C68H0ZN</t>
  </si>
  <si>
    <t>renew at 30-11-2023</t>
  </si>
  <si>
    <t>Brother HL-L2351DW</t>
  </si>
  <si>
    <t>V5VM5848\V5VM5846 2 Monitor</t>
  </si>
  <si>
    <t>1.laptop charger old charged missed at hotel.             2. handover one more laptop charger 03-01-2024</t>
  </si>
  <si>
    <t>U56016</t>
  </si>
  <si>
    <t xml:space="preserve">Nagendera rao </t>
  </si>
  <si>
    <t>HeadPhone 07-09-2022</t>
  </si>
  <si>
    <t xml:space="preserve">Abhishikta </t>
  </si>
  <si>
    <t>HeadPhone 25-07-2022</t>
  </si>
  <si>
    <t>U51044</t>
  </si>
  <si>
    <t>Lalit mohga</t>
  </si>
  <si>
    <t>HeadPhone -17-09-2022</t>
  </si>
  <si>
    <t>old charger missed 05-09-2023.</t>
  </si>
  <si>
    <t>Animesh  Kabra</t>
  </si>
  <si>
    <t>HeadPhone -22-09-2022</t>
  </si>
  <si>
    <t>U51048</t>
  </si>
  <si>
    <t>Vijayaraj R</t>
  </si>
  <si>
    <t>HeadPhone - 13-09-2022</t>
  </si>
  <si>
    <t>27-06-2023</t>
  </si>
  <si>
    <t xml:space="preserve">AirPod Pro Gen 2 + Headphone+samsunga Galaxy J8 </t>
  </si>
  <si>
    <t>TH14Q871TS   03-08-2021  -  new printer - TH38PH6096</t>
  </si>
  <si>
    <t>yes sim</t>
  </si>
  <si>
    <t>Portable 5 TB 03-01-2023</t>
  </si>
  <si>
    <t>Tripod,Data cable apple,and adaptor</t>
  </si>
  <si>
    <t>Daanish Verma</t>
  </si>
  <si>
    <t>3 old charger missed 4rd charger given 15-06-2023</t>
  </si>
  <si>
    <t>Yes</t>
  </si>
  <si>
    <t>U51027</t>
  </si>
  <si>
    <t xml:space="preserve">Rhea </t>
  </si>
  <si>
    <t>Head phone 16-11-2022</t>
  </si>
  <si>
    <t>Extra charger laptop - 2 CHARGER</t>
  </si>
  <si>
    <t>JBL TWS T230NC Black</t>
  </si>
  <si>
    <t>ONE PLUS BUD Z2</t>
  </si>
  <si>
    <t>Wireless ebuds - 02-01-2023</t>
  </si>
  <si>
    <t>Yes-29-10-2022</t>
  </si>
  <si>
    <t>U56511</t>
  </si>
  <si>
    <t>Harish Thakur</t>
  </si>
  <si>
    <t>Head phone - 08-10-2022</t>
  </si>
  <si>
    <t>Yes wired</t>
  </si>
  <si>
    <t xml:space="preserve">Nishtha </t>
  </si>
  <si>
    <t>Head Phone 30-11-2022</t>
  </si>
  <si>
    <t>old charger faulty - replace with new</t>
  </si>
  <si>
    <t>Aasma Caludius</t>
  </si>
  <si>
    <t>YES -03-01-2022</t>
  </si>
  <si>
    <t>U56740</t>
  </si>
  <si>
    <t>Priyanka thareja</t>
  </si>
  <si>
    <t xml:space="preserve">yes company </t>
  </si>
  <si>
    <t>yes- replace with faulty charger</t>
  </si>
  <si>
    <t>15-01-2024</t>
  </si>
  <si>
    <t>reissues BT - 07-03-2024</t>
  </si>
  <si>
    <t>Yes 20-jan-2023</t>
  </si>
  <si>
    <t>Yes - 27-01-2023</t>
  </si>
  <si>
    <t>yes- Original changer missed in sikkim hotel - 13-02-2023</t>
  </si>
  <si>
    <t>wireless 30-03-23</t>
  </si>
  <si>
    <t>wireless KB - 30-03-23</t>
  </si>
  <si>
    <t>30-03-2023</t>
  </si>
  <si>
    <t>17-01-2023</t>
  </si>
  <si>
    <t>23-11-2023 \ 09-05-2024</t>
  </si>
  <si>
    <t>20-03-2023</t>
  </si>
  <si>
    <t>16-03-2023</t>
  </si>
  <si>
    <t>05-06-2023 \29-05-2024</t>
  </si>
  <si>
    <t>21-04-2023</t>
  </si>
  <si>
    <t>Abhishek  Upamanyu</t>
  </si>
  <si>
    <t>u57549</t>
  </si>
  <si>
    <t>13-06-2023</t>
  </si>
  <si>
    <t>06-12-2023\13-06-2024</t>
  </si>
  <si>
    <t>27-01-2024</t>
  </si>
  <si>
    <t>14-14-2023\30-11-2023</t>
  </si>
  <si>
    <t>extra changer - Physical damage</t>
  </si>
  <si>
    <t>31-01-2024</t>
  </si>
  <si>
    <t xml:space="preserve">30-1-2024\physical damage old </t>
  </si>
  <si>
    <t>Gauri Shankar Mishra</t>
  </si>
  <si>
    <t>30-10-2023</t>
  </si>
  <si>
    <t>Lenovo BT-22-12-2023</t>
  </si>
  <si>
    <t>27-10-2023\17-05-2024</t>
  </si>
  <si>
    <t>U51067</t>
  </si>
  <si>
    <t>Guruchanna basavaiah L R</t>
  </si>
  <si>
    <t>21-12-2023</t>
  </si>
  <si>
    <t>Old has damage - reissues new25-06-2024</t>
  </si>
  <si>
    <t>phone 5</t>
  </si>
  <si>
    <t>Lenovo-BT- 31-01-2024</t>
  </si>
  <si>
    <t>25-11-2023</t>
  </si>
  <si>
    <t>LENOVO-BT-07-03-2024</t>
  </si>
  <si>
    <t>26-02-2024</t>
  </si>
  <si>
    <t>yes-20-01-2023</t>
  </si>
  <si>
    <t>Na</t>
  </si>
  <si>
    <t>28-02-2024</t>
  </si>
  <si>
    <t xml:space="preserve">Amar Pal singh </t>
  </si>
  <si>
    <t>old adapter damage - 01-04-2024</t>
  </si>
  <si>
    <t>Travel surface adapter</t>
  </si>
  <si>
    <t xml:space="preserve">V90D5B7L </t>
  </si>
  <si>
    <t>na</t>
  </si>
  <si>
    <t>16-05-2024</t>
  </si>
  <si>
    <t>yes - 28-05-2024 \old charge got damage</t>
  </si>
  <si>
    <t>amarjot kaur</t>
  </si>
  <si>
    <t>Tavel surgace adapter</t>
  </si>
  <si>
    <t>Varun Vignesh</t>
  </si>
  <si>
    <t>yes- 21-06-2024</t>
  </si>
  <si>
    <t>21-06-2024</t>
  </si>
  <si>
    <t>n</t>
  </si>
  <si>
    <t>30-11-2023 \28-06-2024</t>
  </si>
  <si>
    <t>yes 01-03-2023 \28-06-2024</t>
  </si>
  <si>
    <t>00:D4:9E:5E:74:64</t>
  </si>
  <si>
    <t>Amit Kumar-RPA</t>
  </si>
  <si>
    <t>Amit Kumar RPA</t>
  </si>
  <si>
    <t>00:D4:9E:22:DC:3D</t>
  </si>
  <si>
    <t>UT00000</t>
  </si>
  <si>
    <t>Market Operation</t>
  </si>
  <si>
    <t>Sua_Fssopteam</t>
  </si>
  <si>
    <t>D0:F4:05:16:B8:ED</t>
  </si>
  <si>
    <t>Ground floor</t>
  </si>
  <si>
    <t>Seema Amithkumar submitted at oslo</t>
  </si>
  <si>
    <t>68:54:5A:71:43:78</t>
  </si>
  <si>
    <t>14:F6:D8:72:CC:D9</t>
  </si>
  <si>
    <t>14:F6:D8:72:CD:38</t>
  </si>
  <si>
    <t>14:F6:D8:72:DB:A7</t>
  </si>
  <si>
    <t>14:F6:D8:72:CD:06</t>
  </si>
  <si>
    <t>BC:54:2F:AF:9E:B6</t>
  </si>
  <si>
    <t>A4:6B:B6:55:B6:3A</t>
  </si>
  <si>
    <t>B4:0E:DE:54:C8:92</t>
  </si>
  <si>
    <t>14:85:7F:6B:9C:8E</t>
  </si>
  <si>
    <t>U51357</t>
  </si>
  <si>
    <t>Jaiprakash Kumar singh</t>
  </si>
  <si>
    <t>Mohsihn Qureshi</t>
  </si>
  <si>
    <t>U61792</t>
  </si>
  <si>
    <t>D4:E9:8A:58:9C:0B</t>
  </si>
  <si>
    <t>U61821</t>
  </si>
  <si>
    <t>Aryan</t>
  </si>
  <si>
    <t>Kapur</t>
  </si>
  <si>
    <t>Interation IN</t>
  </si>
  <si>
    <t>ASSET COST\AMC COST</t>
  </si>
  <si>
    <t>Mandakini Jal Urja Pvt LTD</t>
  </si>
  <si>
    <t>New VC</t>
  </si>
  <si>
    <t>Mantha</t>
  </si>
  <si>
    <t>surya</t>
  </si>
  <si>
    <t>Old VC</t>
  </si>
  <si>
    <t>Orja</t>
  </si>
  <si>
    <t>parichay</t>
  </si>
  <si>
    <t>Harmoney</t>
  </si>
  <si>
    <t>Impact</t>
  </si>
  <si>
    <t xml:space="preserve">Asset </t>
  </si>
  <si>
    <t>SAMSUNG TV</t>
  </si>
  <si>
    <t>QB55C</t>
  </si>
  <si>
    <t>0ATKHPBX401683</t>
  </si>
  <si>
    <t>0ATKHPBX400119</t>
  </si>
  <si>
    <t>0ATKHPBX400038</t>
  </si>
  <si>
    <t>0ATKHPBX400181</t>
  </si>
  <si>
    <t>0ATKHPBX400182</t>
  </si>
  <si>
    <t>0ATKHPBX200343</t>
  </si>
  <si>
    <t>QB43C</t>
  </si>
  <si>
    <t>0ATFHPAX200010</t>
  </si>
  <si>
    <t>0ATFHPAX400860</t>
  </si>
  <si>
    <t>0ATFHPAX400857</t>
  </si>
  <si>
    <t>Delhi office</t>
  </si>
  <si>
    <t>BINARY GLOBAL LIMITED</t>
  </si>
  <si>
    <t>HDMI Auto Switcher 4K60Hz</t>
  </si>
  <si>
    <t>8220123600123</t>
  </si>
  <si>
    <t>12220151500013</t>
  </si>
  <si>
    <t>9220118300828</t>
  </si>
  <si>
    <t>12220151500143</t>
  </si>
  <si>
    <t>VS-411X 4 Port</t>
  </si>
  <si>
    <t>KR18042404</t>
  </si>
  <si>
    <t>KR18042408</t>
  </si>
  <si>
    <t>KR180424010</t>
  </si>
  <si>
    <t>KR18042406</t>
  </si>
  <si>
    <t>HDMI 10 mtr</t>
  </si>
  <si>
    <t>CA-HM-35 4K60</t>
  </si>
  <si>
    <t>KR22042401065,</t>
  </si>
  <si>
    <t>KR18042402</t>
  </si>
  <si>
    <t>KR18042409</t>
  </si>
  <si>
    <t>HDMI 25 feet</t>
  </si>
  <si>
    <t>C-HM/HM/PRO-25 4K60</t>
  </si>
  <si>
    <t>KR2102240302</t>
  </si>
  <si>
    <t>KR2204240248</t>
  </si>
  <si>
    <t>KR2204240270</t>
  </si>
  <si>
    <t>KR2102240267</t>
  </si>
  <si>
    <t>KR2102240272</t>
  </si>
  <si>
    <t>KR2102240261</t>
  </si>
  <si>
    <t>KR2204240255</t>
  </si>
  <si>
    <t>Type–C to HDMI Adapter Cable</t>
  </si>
  <si>
    <t>ADC-U31C/HF Kramer USB 3.1</t>
  </si>
  <si>
    <t>KR180424072</t>
  </si>
  <si>
    <t>KR180424071</t>
  </si>
  <si>
    <t>KR180424073</t>
  </si>
  <si>
    <t>HDMI 5 mtr</t>
  </si>
  <si>
    <t>KR1202240982</t>
  </si>
  <si>
    <t>KR1202240984</t>
  </si>
  <si>
    <t>KR1202240968</t>
  </si>
  <si>
    <t>KR1202240967</t>
  </si>
  <si>
    <t>KR1202240975</t>
  </si>
  <si>
    <t>KR1202240978</t>
  </si>
  <si>
    <t>KR1202240971</t>
  </si>
  <si>
    <t>KR1202240972</t>
  </si>
  <si>
    <t>KR1202240981</t>
  </si>
  <si>
    <t>KR1202240973</t>
  </si>
  <si>
    <t>C-HM/HM/PRO-15 4K60</t>
  </si>
  <si>
    <t>Type C Male to  Male Cable-10 Meter</t>
  </si>
  <si>
    <t>KR2501240191</t>
  </si>
  <si>
    <t>KR0404240134</t>
  </si>
  <si>
    <t>KR0404240133</t>
  </si>
  <si>
    <t>KR2501240197</t>
  </si>
  <si>
    <t>KR2501240199</t>
  </si>
  <si>
    <t>CLS-AOCU32/FF-35 USB 3.2</t>
  </si>
  <si>
    <t>HDMI Cable for Display 2 Mtr</t>
  </si>
  <si>
    <t>C-HM/HM-6 4 K</t>
  </si>
  <si>
    <t>KR0405240884</t>
  </si>
  <si>
    <t>KR0405240978</t>
  </si>
  <si>
    <t>KR0405240858</t>
  </si>
  <si>
    <t>KR0405240919</t>
  </si>
  <si>
    <t>KR0405240924</t>
  </si>
  <si>
    <t>KR04052401142</t>
  </si>
  <si>
    <t>KR04052401085</t>
  </si>
  <si>
    <t xml:space="preserve"> KR0405240872</t>
  </si>
  <si>
    <t>KR0405240920</t>
  </si>
  <si>
    <t>KR04052401062</t>
  </si>
  <si>
    <t>KR0405240986</t>
  </si>
  <si>
    <t>KR04052401102</t>
  </si>
  <si>
    <t>KR04052401135</t>
  </si>
  <si>
    <t>KR0405240871</t>
  </si>
  <si>
    <t>KR04052401088</t>
  </si>
  <si>
    <t>KR0405240975</t>
  </si>
  <si>
    <t>KR04052401143</t>
  </si>
  <si>
    <t>KR0405240879</t>
  </si>
  <si>
    <t>KR04052401077</t>
  </si>
  <si>
    <t>KR04052401127</t>
  </si>
  <si>
    <t>KR0405240934</t>
  </si>
  <si>
    <t>KR0405240976</t>
  </si>
  <si>
    <t>KR04052401137</t>
  </si>
  <si>
    <t>KR0405240915</t>
  </si>
  <si>
    <t>KR0405240971</t>
  </si>
  <si>
    <t>KR0405240883</t>
  </si>
  <si>
    <t>KR0405240985</t>
  </si>
  <si>
    <t>Total</t>
  </si>
  <si>
    <t>Statkraft India Private Ltd</t>
  </si>
  <si>
    <t>Tidong Power Gen Pvt Ltd</t>
  </si>
  <si>
    <t>Statkraft Markets Private Ltd</t>
  </si>
  <si>
    <t>Mandakini Jal Urja Pvt Ltd</t>
  </si>
  <si>
    <t>Khidrat Renewable Energy Ltd</t>
  </si>
  <si>
    <t>Statkraft AS</t>
  </si>
  <si>
    <t>Statkraft As</t>
  </si>
  <si>
    <t>Aryan Kapur</t>
  </si>
  <si>
    <t>Manish Mittal</t>
  </si>
  <si>
    <t>Opeation</t>
  </si>
  <si>
    <t>Opeation Kaliraj</t>
  </si>
  <si>
    <t>Bhopal</t>
  </si>
  <si>
    <t>COUNT</t>
  </si>
  <si>
    <t>OWNER</t>
  </si>
  <si>
    <t>Tidong Power Gen Pvt Ltd_Tidong</t>
  </si>
  <si>
    <t>Delhi Office_Tidong</t>
  </si>
  <si>
    <t>Tidong Power Gen Pvt Ltd_SKM</t>
  </si>
  <si>
    <t>Statkraft Markets Private Ltd_SKM</t>
  </si>
  <si>
    <t>Delhi Office_SKM</t>
  </si>
  <si>
    <t>Statkraft India Private Ltd External personnel_SKM</t>
  </si>
  <si>
    <t>Statkraft India Private Ltd_SKM</t>
  </si>
  <si>
    <t>Khidrat Renewable Energy Ltd_SKI</t>
  </si>
  <si>
    <t>Statkraft India Private Ltd_SKI</t>
  </si>
  <si>
    <t>Nellai Renewables Pvt. Ltd_SKM</t>
  </si>
  <si>
    <t>Statkrat India Private Ltd_SKM</t>
  </si>
  <si>
    <t>Statkraft Markets Private Ltd_SKI</t>
  </si>
  <si>
    <t>Delhi Office_SKI</t>
  </si>
  <si>
    <t>Statkraft As_SKI</t>
  </si>
  <si>
    <t>Mandakini Jal Urja Pvt Ltd_Tidong</t>
  </si>
  <si>
    <t>Tidong Power Gen Pvt Ltd_Tidong-PFO</t>
  </si>
  <si>
    <t>Tidong Power Gen Pvt Ltd_Tidong -PFO</t>
  </si>
  <si>
    <t>Statkraft India Private Ltd_Tidong -PFO</t>
  </si>
  <si>
    <t>Mandakini Jal Urja Pvt Ltd_Tidong -PFO</t>
  </si>
  <si>
    <t>Mandakini Jal Urja Pvt Ltd_SKM</t>
  </si>
  <si>
    <t>Mandakini Jal Urja Pvt Ltd_SKI</t>
  </si>
  <si>
    <t>Tidong Power Gen Pvt Ltd_SKI</t>
  </si>
  <si>
    <t>Mandakini Jal Urja Pvt Ltd_Mandakini</t>
  </si>
  <si>
    <t>Delhi Office_Mandakini</t>
  </si>
  <si>
    <t>_</t>
  </si>
  <si>
    <t>2025_1</t>
  </si>
  <si>
    <t>2025_2</t>
  </si>
  <si>
    <t>2025_3</t>
  </si>
  <si>
    <t>2025_4</t>
  </si>
  <si>
    <t>2025_5</t>
  </si>
  <si>
    <t>2025_6</t>
  </si>
  <si>
    <t>2025_7</t>
  </si>
  <si>
    <t>2025_8</t>
  </si>
  <si>
    <t>2025_9</t>
  </si>
  <si>
    <t>2025_10</t>
  </si>
  <si>
    <t>2025_11</t>
  </si>
  <si>
    <t>2025_12</t>
  </si>
  <si>
    <t>Asset_assetOwner</t>
  </si>
  <si>
    <t>year_Month</t>
  </si>
  <si>
    <t>Delhi Office Spare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</si>
</sst>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409]d\-mmm\-yy;@"/>
    <numFmt numFmtId="165" formatCode="&quot;₹&quot;\ #,##0.00"/>
    <numFmt numFmtId="166" formatCode="[$₹-4009]\ #,##0.00"/>
    <numFmt numFmtId="167" formatCode="[$-409]d/mmm/yy;@"/>
    <numFmt numFmtId="168" formatCode="[$-14009]dd/mm/yy;@"/>
    <numFmt numFmtId="169" formatCode="[$-14009]dd/mm/yyyy;@"/>
    <numFmt numFmtId="170" formatCode="dd/mmm/yyyy"/>
    <numFmt numFmtId="171" formatCode="[$-409]d\-mmm\-yyyy;@"/>
    <numFmt numFmtId="172" formatCode="[$-409]d/mmm/yyyy;@"/>
    <numFmt numFmtId="173" formatCode="[$-14009]dd\ mmmm\ yyyy;@"/>
    <numFmt numFmtId="174" formatCode="_ [$₹-4009]\ * #,##0.00_ ;_ [$₹-4009]\ * \-#,##0.00_ ;_ [$₹-4009]\ * &quot;-&quot;??_ ;_ @_ "/>
  </numFmts>
  <fonts count="48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333333"/>
      <name val="Lato"/>
      <family val="2"/>
    </font>
    <font>
      <sz val="11"/>
      <color rgb="FF000000"/>
      <name val="Aptos Narrow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theme="3" tint="-0.499984740745262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8"/>
      <color rgb="FFFFFFFF"/>
      <name val="Calibri"/>
      <family val="2"/>
    </font>
    <font>
      <sz val="11"/>
      <color theme="1"/>
      <name val="Calibri"/>
      <family val="2"/>
      <charset val="1"/>
    </font>
    <font>
      <sz val="11"/>
      <color rgb="FF9C0006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1"/>
      <color rgb="FF9C0006"/>
      <name val="Calibri"/>
      <family val="2"/>
    </font>
    <font>
      <sz val="11"/>
      <color rgb="FF212529"/>
      <name val="Arial"/>
      <family val="2"/>
    </font>
    <font>
      <b/>
      <sz val="16"/>
      <color rgb="FFFFFFFF"/>
      <name val="Times New Roman"/>
      <family val="1"/>
    </font>
    <font>
      <sz val="14"/>
      <color rgb="FF000000"/>
      <name val="Times New Roman"/>
      <family val="1"/>
    </font>
    <font>
      <sz val="14"/>
      <color rgb="FF9C0006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9C0006"/>
      <name val="Times New Roman"/>
      <family val="1"/>
    </font>
    <font>
      <sz val="11"/>
      <color theme="1"/>
      <name val="Aptos"/>
      <family val="2"/>
    </font>
    <font>
      <u/>
      <sz val="11"/>
      <color theme="10"/>
      <name val="Calibri"/>
      <family val="2"/>
      <scheme val="minor"/>
    </font>
    <font>
      <b/>
      <u/>
      <sz val="20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iscoSans"/>
    </font>
    <font>
      <sz val="11"/>
      <color theme="1"/>
      <name val="Arial"/>
      <family val="2"/>
    </font>
    <font>
      <sz val="11"/>
      <color theme="1"/>
      <name val="Lato"/>
      <family val="2"/>
    </font>
    <font>
      <sz val="14"/>
      <color rgb="FFFF0000"/>
      <name val="Calibri"/>
      <family val="2"/>
    </font>
    <font>
      <sz val="14"/>
      <color theme="1"/>
      <name val="Calibri"/>
      <family val="2"/>
    </font>
    <font>
      <b/>
      <sz val="11"/>
      <color theme="4" tint="-0.249977111117893"/>
      <name val="Calibri"/>
      <family val="2"/>
      <scheme val="minor"/>
    </font>
    <font>
      <sz val="11"/>
      <color rgb="FFFF0000"/>
      <name val="CiscoSans"/>
    </font>
    <font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color rgb="FF000000"/>
      <name val="Tahoma"/>
      <family val="2"/>
    </font>
    <font>
      <sz val="10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5911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7CE"/>
        <bgColor rgb="FFDDEBF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BC2E6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BC2E6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30" fillId="0" borderId="0" applyNumberFormat="0" applyFill="0" applyBorder="0" applyAlignment="0" applyProtection="0"/>
    <xf numFmtId="0" fontId="42" fillId="0" borderId="43" applyNumberFormat="0" applyFill="0" applyAlignment="0" applyProtection="0"/>
  </cellStyleXfs>
  <cellXfs count="35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/>
    <xf numFmtId="0" fontId="0" fillId="5" borderId="1" xfId="0" applyFill="1" applyBorder="1"/>
    <xf numFmtId="0" fontId="3" fillId="3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3" borderId="0" xfId="0" applyFill="1" applyAlignment="1">
      <alignment vertical="top"/>
    </xf>
    <xf numFmtId="0" fontId="8" fillId="5" borderId="0" xfId="0" applyFont="1" applyFill="1"/>
    <xf numFmtId="0" fontId="7" fillId="5" borderId="0" xfId="0" applyFont="1" applyFill="1" applyAlignment="1">
      <alignment horizontal="center"/>
    </xf>
    <xf numFmtId="0" fontId="13" fillId="0" borderId="1" xfId="0" applyFont="1" applyBorder="1"/>
    <xf numFmtId="0" fontId="13" fillId="0" borderId="17" xfId="0" applyFont="1" applyBorder="1"/>
    <xf numFmtId="0" fontId="13" fillId="0" borderId="19" xfId="0" applyFont="1" applyBorder="1"/>
    <xf numFmtId="0" fontId="13" fillId="0" borderId="5" xfId="0" applyFont="1" applyBorder="1"/>
    <xf numFmtId="0" fontId="13" fillId="0" borderId="26" xfId="0" applyFont="1" applyBorder="1"/>
    <xf numFmtId="0" fontId="13" fillId="7" borderId="26" xfId="0" applyFont="1" applyFill="1" applyBorder="1"/>
    <xf numFmtId="0" fontId="17" fillId="0" borderId="0" xfId="0" applyFont="1"/>
    <xf numFmtId="0" fontId="13" fillId="5" borderId="8" xfId="0" applyFont="1" applyFill="1" applyBorder="1"/>
    <xf numFmtId="0" fontId="18" fillId="5" borderId="8" xfId="0" applyFont="1" applyFill="1" applyBorder="1"/>
    <xf numFmtId="0" fontId="19" fillId="9" borderId="4" xfId="0" applyFont="1" applyFill="1" applyBorder="1"/>
    <xf numFmtId="0" fontId="19" fillId="9" borderId="31" xfId="0" applyFont="1" applyFill="1" applyBorder="1"/>
    <xf numFmtId="0" fontId="10" fillId="8" borderId="8" xfId="0" applyFont="1" applyFill="1" applyBorder="1"/>
    <xf numFmtId="0" fontId="13" fillId="8" borderId="8" xfId="0" applyFont="1" applyFill="1" applyBorder="1"/>
    <xf numFmtId="0" fontId="1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1" fillId="0" borderId="22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7" xfId="0" applyBorder="1" applyAlignment="1">
      <alignment horizontal="left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13" fillId="0" borderId="19" xfId="0" applyFont="1" applyBorder="1" applyAlignment="1">
      <alignment horizontal="left"/>
    </xf>
    <xf numFmtId="0" fontId="12" fillId="0" borderId="2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11" xfId="0" applyBorder="1" applyAlignment="1">
      <alignment horizontal="left"/>
    </xf>
    <xf numFmtId="0" fontId="13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12" fillId="0" borderId="22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6" xfId="0" applyBorder="1" applyAlignment="1">
      <alignment horizontal="left"/>
    </xf>
    <xf numFmtId="0" fontId="13" fillId="0" borderId="0" xfId="0" applyFont="1"/>
    <xf numFmtId="0" fontId="22" fillId="11" borderId="28" xfId="0" applyFont="1" applyFill="1" applyBorder="1"/>
    <xf numFmtId="0" fontId="22" fillId="11" borderId="13" xfId="0" applyFont="1" applyFill="1" applyBorder="1"/>
    <xf numFmtId="0" fontId="20" fillId="12" borderId="17" xfId="0" applyFont="1" applyFill="1" applyBorder="1"/>
    <xf numFmtId="0" fontId="22" fillId="11" borderId="32" xfId="0" applyFont="1" applyFill="1" applyBorder="1"/>
    <xf numFmtId="0" fontId="22" fillId="11" borderId="5" xfId="0" applyFont="1" applyFill="1" applyBorder="1"/>
    <xf numFmtId="0" fontId="13" fillId="0" borderId="22" xfId="0" applyFont="1" applyBorder="1"/>
    <xf numFmtId="0" fontId="13" fillId="0" borderId="3" xfId="0" applyFont="1" applyBorder="1"/>
    <xf numFmtId="0" fontId="22" fillId="11" borderId="29" xfId="0" applyFont="1" applyFill="1" applyBorder="1"/>
    <xf numFmtId="0" fontId="22" fillId="11" borderId="1" xfId="0" applyFont="1" applyFill="1" applyBorder="1"/>
    <xf numFmtId="0" fontId="22" fillId="11" borderId="33" xfId="0" applyFont="1" applyFill="1" applyBorder="1"/>
    <xf numFmtId="0" fontId="23" fillId="0" borderId="0" xfId="0" applyFont="1"/>
    <xf numFmtId="0" fontId="22" fillId="11" borderId="5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13" fillId="0" borderId="8" xfId="0" applyFont="1" applyBorder="1"/>
    <xf numFmtId="0" fontId="10" fillId="0" borderId="0" xfId="0" applyFont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3" fillId="7" borderId="1" xfId="0" applyFont="1" applyFill="1" applyBorder="1"/>
    <xf numFmtId="0" fontId="16" fillId="6" borderId="1" xfId="0" applyFont="1" applyFill="1" applyBorder="1"/>
    <xf numFmtId="0" fontId="13" fillId="7" borderId="39" xfId="0" applyFont="1" applyFill="1" applyBorder="1"/>
    <xf numFmtId="2" fontId="13" fillId="7" borderId="1" xfId="0" applyNumberFormat="1" applyFont="1" applyFill="1" applyBorder="1"/>
    <xf numFmtId="2" fontId="13" fillId="0" borderId="1" xfId="0" applyNumberFormat="1" applyFont="1" applyBorder="1"/>
    <xf numFmtId="2" fontId="13" fillId="7" borderId="26" xfId="0" applyNumberFormat="1" applyFont="1" applyFill="1" applyBorder="1"/>
    <xf numFmtId="2" fontId="13" fillId="0" borderId="26" xfId="0" applyNumberFormat="1" applyFont="1" applyBorder="1"/>
    <xf numFmtId="0" fontId="0" fillId="5" borderId="8" xfId="0" applyFill="1" applyBorder="1"/>
    <xf numFmtId="0" fontId="0" fillId="0" borderId="8" xfId="0" applyBorder="1"/>
    <xf numFmtId="0" fontId="24" fillId="13" borderId="8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15" fillId="5" borderId="8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9" xfId="0" applyBorder="1"/>
    <xf numFmtId="0" fontId="13" fillId="5" borderId="9" xfId="0" applyFont="1" applyFill="1" applyBorder="1"/>
    <xf numFmtId="0" fontId="1" fillId="2" borderId="11" xfId="0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0" fillId="0" borderId="41" xfId="0" applyBorder="1" applyAlignment="1">
      <alignment horizontal="left"/>
    </xf>
    <xf numFmtId="164" fontId="0" fillId="0" borderId="9" xfId="0" applyNumberFormat="1" applyBorder="1" applyAlignment="1">
      <alignment horizontal="left"/>
    </xf>
    <xf numFmtId="14" fontId="0" fillId="0" borderId="20" xfId="0" applyNumberForma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left" vertical="top"/>
    </xf>
    <xf numFmtId="0" fontId="29" fillId="0" borderId="0" xfId="0" applyFont="1" applyAlignment="1">
      <alignment horizontal="left" vertical="center" indent="1"/>
    </xf>
    <xf numFmtId="165" fontId="0" fillId="0" borderId="0" xfId="0" applyNumberFormat="1"/>
    <xf numFmtId="165" fontId="0" fillId="0" borderId="1" xfId="0" applyNumberFormat="1" applyBorder="1"/>
    <xf numFmtId="0" fontId="8" fillId="5" borderId="1" xfId="0" applyFont="1" applyFill="1" applyBorder="1"/>
    <xf numFmtId="0" fontId="0" fillId="5" borderId="1" xfId="0" applyFill="1" applyBorder="1" applyAlignment="1">
      <alignment vertical="top"/>
    </xf>
    <xf numFmtId="0" fontId="9" fillId="0" borderId="1" xfId="0" applyFont="1" applyBorder="1"/>
    <xf numFmtId="0" fontId="13" fillId="7" borderId="2" xfId="0" applyFont="1" applyFill="1" applyBorder="1" applyAlignment="1">
      <alignment horizontal="left"/>
    </xf>
    <xf numFmtId="14" fontId="13" fillId="7" borderId="2" xfId="0" applyNumberFormat="1" applyFont="1" applyFill="1" applyBorder="1"/>
    <xf numFmtId="166" fontId="13" fillId="7" borderId="2" xfId="0" applyNumberFormat="1" applyFont="1" applyFill="1" applyBorder="1"/>
    <xf numFmtId="166" fontId="0" fillId="0" borderId="0" xfId="0" applyNumberFormat="1"/>
    <xf numFmtId="0" fontId="31" fillId="0" borderId="0" xfId="1" applyFont="1" applyFill="1"/>
    <xf numFmtId="0" fontId="32" fillId="0" borderId="0" xfId="1" applyFont="1" applyFill="1"/>
    <xf numFmtId="0" fontId="33" fillId="0" borderId="0" xfId="0" applyFont="1" applyAlignment="1">
      <alignment horizontal="center"/>
    </xf>
    <xf numFmtId="0" fontId="10" fillId="0" borderId="1" xfId="0" applyFont="1" applyBorder="1"/>
    <xf numFmtId="0" fontId="34" fillId="0" borderId="0" xfId="0" applyFont="1"/>
    <xf numFmtId="0" fontId="10" fillId="0" borderId="17" xfId="0" applyFont="1" applyBorder="1"/>
    <xf numFmtId="15" fontId="35" fillId="0" borderId="0" xfId="0" applyNumberFormat="1" applyFont="1"/>
    <xf numFmtId="167" fontId="0" fillId="0" borderId="1" xfId="0" applyNumberFormat="1" applyBorder="1"/>
    <xf numFmtId="0" fontId="35" fillId="0" borderId="19" xfId="0" applyFont="1" applyBorder="1"/>
    <xf numFmtId="0" fontId="10" fillId="0" borderId="5" xfId="0" applyFont="1" applyBorder="1"/>
    <xf numFmtId="0" fontId="35" fillId="0" borderId="1" xfId="0" applyFont="1" applyBorder="1"/>
    <xf numFmtId="0" fontId="34" fillId="0" borderId="19" xfId="0" applyFont="1" applyBorder="1"/>
    <xf numFmtId="0" fontId="10" fillId="0" borderId="19" xfId="0" applyFont="1" applyBorder="1"/>
    <xf numFmtId="0" fontId="34" fillId="0" borderId="17" xfId="0" applyFont="1" applyBorder="1"/>
    <xf numFmtId="15" fontId="35" fillId="0" borderId="1" xfId="0" applyNumberFormat="1" applyFont="1" applyBorder="1"/>
    <xf numFmtId="0" fontId="35" fillId="0" borderId="17" xfId="0" applyFont="1" applyBorder="1"/>
    <xf numFmtId="0" fontId="10" fillId="0" borderId="29" xfId="0" applyFont="1" applyBorder="1"/>
    <xf numFmtId="0" fontId="35" fillId="0" borderId="33" xfId="0" applyFont="1" applyBorder="1"/>
    <xf numFmtId="0" fontId="10" fillId="0" borderId="30" xfId="0" applyFont="1" applyBorder="1"/>
    <xf numFmtId="0" fontId="10" fillId="0" borderId="14" xfId="0" applyFont="1" applyBorder="1"/>
    <xf numFmtId="0" fontId="35" fillId="0" borderId="34" xfId="0" applyFont="1" applyBorder="1"/>
    <xf numFmtId="15" fontId="35" fillId="0" borderId="14" xfId="0" applyNumberFormat="1" applyFont="1" applyBorder="1"/>
    <xf numFmtId="0" fontId="35" fillId="0" borderId="35" xfId="0" applyFont="1" applyBorder="1"/>
    <xf numFmtId="15" fontId="10" fillId="0" borderId="1" xfId="0" applyNumberFormat="1" applyFont="1" applyBorder="1"/>
    <xf numFmtId="167" fontId="0" fillId="0" borderId="2" xfId="0" applyNumberFormat="1" applyBorder="1"/>
    <xf numFmtId="15" fontId="10" fillId="0" borderId="17" xfId="0" applyNumberFormat="1" applyFont="1" applyBorder="1"/>
    <xf numFmtId="0" fontId="34" fillId="0" borderId="34" xfId="0" applyFont="1" applyBorder="1"/>
    <xf numFmtId="0" fontId="35" fillId="0" borderId="0" xfId="0" applyFont="1"/>
    <xf numFmtId="14" fontId="10" fillId="0" borderId="1" xfId="0" applyNumberFormat="1" applyFont="1" applyBorder="1"/>
    <xf numFmtId="0" fontId="1" fillId="2" borderId="16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168" fontId="1" fillId="2" borderId="4" xfId="0" applyNumberFormat="1" applyFont="1" applyFill="1" applyBorder="1" applyAlignment="1">
      <alignment horizontal="left" vertical="center"/>
    </xf>
    <xf numFmtId="168" fontId="0" fillId="0" borderId="0" xfId="0" applyNumberFormat="1"/>
    <xf numFmtId="165" fontId="1" fillId="2" borderId="4" xfId="0" applyNumberFormat="1" applyFont="1" applyFill="1" applyBorder="1" applyAlignment="1">
      <alignment horizontal="left" vertical="center"/>
    </xf>
    <xf numFmtId="165" fontId="0" fillId="0" borderId="1" xfId="0" applyNumberFormat="1" applyBorder="1" applyAlignment="1">
      <alignment horizontal="left"/>
    </xf>
    <xf numFmtId="165" fontId="1" fillId="2" borderId="1" xfId="0" applyNumberFormat="1" applyFont="1" applyFill="1" applyBorder="1" applyAlignment="1">
      <alignment horizontal="left" vertical="center"/>
    </xf>
    <xf numFmtId="169" fontId="1" fillId="2" borderId="1" xfId="0" applyNumberFormat="1" applyFont="1" applyFill="1" applyBorder="1" applyAlignment="1">
      <alignment horizontal="left" vertical="center"/>
    </xf>
    <xf numFmtId="169" fontId="0" fillId="0" borderId="1" xfId="0" applyNumberFormat="1" applyBorder="1" applyAlignment="1">
      <alignment horizontal="left"/>
    </xf>
    <xf numFmtId="169" fontId="0" fillId="0" borderId="0" xfId="0" applyNumberFormat="1"/>
    <xf numFmtId="169" fontId="0" fillId="5" borderId="1" xfId="0" applyNumberFormat="1" applyFill="1" applyBorder="1" applyAlignment="1">
      <alignment horizontal="left"/>
    </xf>
    <xf numFmtId="0" fontId="0" fillId="8" borderId="9" xfId="0" applyFill="1" applyBorder="1"/>
    <xf numFmtId="0" fontId="0" fillId="8" borderId="1" xfId="0" applyFill="1" applyBorder="1" applyAlignment="1">
      <alignment horizontal="left"/>
    </xf>
    <xf numFmtId="0" fontId="0" fillId="5" borderId="0" xfId="0" applyFill="1" applyAlignment="1">
      <alignment horizontal="center" vertical="center"/>
    </xf>
    <xf numFmtId="165" fontId="0" fillId="0" borderId="0" xfId="0" applyNumberFormat="1" applyAlignment="1">
      <alignment horizontal="left"/>
    </xf>
    <xf numFmtId="14" fontId="1" fillId="2" borderId="1" xfId="0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/>
    </xf>
    <xf numFmtId="166" fontId="0" fillId="5" borderId="8" xfId="0" applyNumberFormat="1" applyFill="1" applyBorder="1"/>
    <xf numFmtId="166" fontId="0" fillId="0" borderId="0" xfId="0" applyNumberFormat="1" applyAlignment="1">
      <alignment horizontal="center"/>
    </xf>
    <xf numFmtId="14" fontId="0" fillId="5" borderId="8" xfId="0" applyNumberFormat="1" applyFill="1" applyBorder="1"/>
    <xf numFmtId="0" fontId="14" fillId="0" borderId="9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6" fillId="6" borderId="8" xfId="0" applyFont="1" applyFill="1" applyBorder="1"/>
    <xf numFmtId="166" fontId="16" fillId="6" borderId="8" xfId="0" applyNumberFormat="1" applyFont="1" applyFill="1" applyBorder="1"/>
    <xf numFmtId="0" fontId="16" fillId="6" borderId="0" xfId="0" applyFont="1" applyFill="1"/>
    <xf numFmtId="0" fontId="16" fillId="6" borderId="2" xfId="0" applyFont="1" applyFill="1" applyBorder="1"/>
    <xf numFmtId="166" fontId="16" fillId="6" borderId="2" xfId="0" applyNumberFormat="1" applyFont="1" applyFill="1" applyBorder="1"/>
    <xf numFmtId="0" fontId="16" fillId="6" borderId="2" xfId="0" applyFont="1" applyFill="1" applyBorder="1" applyAlignment="1">
      <alignment horizontal="left"/>
    </xf>
    <xf numFmtId="170" fontId="0" fillId="0" borderId="1" xfId="0" applyNumberFormat="1" applyBorder="1" applyAlignment="1">
      <alignment horizontal="left"/>
    </xf>
    <xf numFmtId="14" fontId="0" fillId="0" borderId="0" xfId="0" applyNumberFormat="1"/>
    <xf numFmtId="0" fontId="36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65" fontId="16" fillId="6" borderId="0" xfId="0" applyNumberFormat="1" applyFont="1" applyFill="1"/>
    <xf numFmtId="165" fontId="0" fillId="5" borderId="0" xfId="0" applyNumberFormat="1" applyFill="1"/>
    <xf numFmtId="165" fontId="9" fillId="0" borderId="0" xfId="0" applyNumberFormat="1" applyFont="1"/>
    <xf numFmtId="165" fontId="0" fillId="5" borderId="1" xfId="0" applyNumberFormat="1" applyFill="1" applyBorder="1"/>
    <xf numFmtId="0" fontId="16" fillId="6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5" borderId="9" xfId="0" applyFill="1" applyBorder="1"/>
    <xf numFmtId="0" fontId="0" fillId="5" borderId="11" xfId="0" applyFill="1" applyBorder="1"/>
    <xf numFmtId="166" fontId="0" fillId="5" borderId="11" xfId="0" applyNumberFormat="1" applyFill="1" applyBorder="1"/>
    <xf numFmtId="0" fontId="0" fillId="0" borderId="4" xfId="0" applyBorder="1"/>
    <xf numFmtId="0" fontId="0" fillId="5" borderId="7" xfId="0" applyFill="1" applyBorder="1"/>
    <xf numFmtId="166" fontId="0" fillId="5" borderId="7" xfId="0" applyNumberFormat="1" applyFill="1" applyBorder="1"/>
    <xf numFmtId="0" fontId="0" fillId="0" borderId="5" xfId="0" applyBorder="1"/>
    <xf numFmtId="166" fontId="0" fillId="0" borderId="1" xfId="0" applyNumberFormat="1" applyBorder="1"/>
    <xf numFmtId="0" fontId="0" fillId="5" borderId="18" xfId="0" applyFill="1" applyBorder="1"/>
    <xf numFmtId="0" fontId="0" fillId="5" borderId="40" xfId="0" applyFill="1" applyBorder="1"/>
    <xf numFmtId="0" fontId="0" fillId="5" borderId="12" xfId="0" applyFill="1" applyBorder="1"/>
    <xf numFmtId="166" fontId="0" fillId="5" borderId="9" xfId="0" applyNumberFormat="1" applyFill="1" applyBorder="1"/>
    <xf numFmtId="166" fontId="0" fillId="5" borderId="12" xfId="0" applyNumberFormat="1" applyFill="1" applyBorder="1"/>
    <xf numFmtId="0" fontId="0" fillId="16" borderId="1" xfId="0" applyFill="1" applyBorder="1"/>
    <xf numFmtId="0" fontId="0" fillId="5" borderId="22" xfId="0" applyFill="1" applyBorder="1"/>
    <xf numFmtId="165" fontId="9" fillId="0" borderId="1" xfId="0" applyNumberFormat="1" applyFont="1" applyBorder="1"/>
    <xf numFmtId="0" fontId="0" fillId="16" borderId="4" xfId="0" applyFill="1" applyBorder="1"/>
    <xf numFmtId="171" fontId="16" fillId="6" borderId="1" xfId="0" applyNumberFormat="1" applyFont="1" applyFill="1" applyBorder="1" applyAlignment="1">
      <alignment horizontal="left"/>
    </xf>
    <xf numFmtId="171" fontId="0" fillId="5" borderId="1" xfId="0" applyNumberFormat="1" applyFill="1" applyBorder="1" applyAlignment="1">
      <alignment horizontal="left"/>
    </xf>
    <xf numFmtId="171" fontId="9" fillId="0" borderId="1" xfId="0" applyNumberFormat="1" applyFont="1" applyBorder="1" applyAlignment="1">
      <alignment horizontal="left"/>
    </xf>
    <xf numFmtId="171" fontId="0" fillId="0" borderId="1" xfId="0" applyNumberFormat="1" applyBorder="1" applyAlignment="1">
      <alignment horizontal="left"/>
    </xf>
    <xf numFmtId="171" fontId="0" fillId="0" borderId="0" xfId="0" applyNumberFormat="1" applyAlignment="1">
      <alignment horizontal="left"/>
    </xf>
    <xf numFmtId="171" fontId="1" fillId="2" borderId="1" xfId="0" applyNumberFormat="1" applyFont="1" applyFill="1" applyBorder="1" applyAlignment="1">
      <alignment horizontal="left" vertical="center"/>
    </xf>
    <xf numFmtId="171" fontId="0" fillId="5" borderId="1" xfId="0" applyNumberFormat="1" applyFill="1" applyBorder="1" applyAlignment="1">
      <alignment horizontal="left" vertical="center"/>
    </xf>
    <xf numFmtId="171" fontId="0" fillId="0" borderId="1" xfId="0" applyNumberFormat="1" applyBorder="1" applyAlignment="1">
      <alignment horizontal="left" vertical="center"/>
    </xf>
    <xf numFmtId="171" fontId="13" fillId="0" borderId="1" xfId="0" applyNumberFormat="1" applyFont="1" applyBorder="1" applyAlignment="1">
      <alignment horizontal="left"/>
    </xf>
    <xf numFmtId="171" fontId="0" fillId="0" borderId="0" xfId="0" applyNumberFormat="1"/>
    <xf numFmtId="172" fontId="0" fillId="0" borderId="1" xfId="0" applyNumberFormat="1" applyBorder="1" applyAlignment="1">
      <alignment horizontal="left"/>
    </xf>
    <xf numFmtId="173" fontId="1" fillId="2" borderId="1" xfId="0" applyNumberFormat="1" applyFont="1" applyFill="1" applyBorder="1" applyAlignment="1">
      <alignment horizontal="left" vertical="center"/>
    </xf>
    <xf numFmtId="173" fontId="0" fillId="0" borderId="0" xfId="0" applyNumberFormat="1"/>
    <xf numFmtId="173" fontId="0" fillId="0" borderId="0" xfId="0" applyNumberFormat="1" applyAlignment="1">
      <alignment horizontal="left"/>
    </xf>
    <xf numFmtId="171" fontId="16" fillId="6" borderId="8" xfId="0" applyNumberFormat="1" applyFont="1" applyFill="1" applyBorder="1"/>
    <xf numFmtId="171" fontId="0" fillId="0" borderId="5" xfId="0" applyNumberFormat="1" applyBorder="1" applyAlignment="1">
      <alignment horizontal="left"/>
    </xf>
    <xf numFmtId="171" fontId="13" fillId="0" borderId="4" xfId="0" applyNumberFormat="1" applyFont="1" applyBorder="1" applyAlignment="1">
      <alignment horizontal="left"/>
    </xf>
    <xf numFmtId="0" fontId="0" fillId="0" borderId="19" xfId="0" applyBorder="1"/>
    <xf numFmtId="165" fontId="0" fillId="5" borderId="2" xfId="0" applyNumberFormat="1" applyFill="1" applyBorder="1"/>
    <xf numFmtId="165" fontId="0" fillId="5" borderId="4" xfId="0" applyNumberFormat="1" applyFill="1" applyBorder="1"/>
    <xf numFmtId="165" fontId="0" fillId="5" borderId="5" xfId="0" applyNumberFormat="1" applyFill="1" applyBorder="1"/>
    <xf numFmtId="0" fontId="0" fillId="5" borderId="10" xfId="0" applyFill="1" applyBorder="1"/>
    <xf numFmtId="171" fontId="0" fillId="0" borderId="4" xfId="0" applyNumberFormat="1" applyBorder="1" applyAlignment="1">
      <alignment horizontal="left" vertical="center"/>
    </xf>
    <xf numFmtId="171" fontId="0" fillId="0" borderId="8" xfId="0" applyNumberFormat="1" applyBorder="1" applyAlignment="1">
      <alignment horizontal="left" vertical="center"/>
    </xf>
    <xf numFmtId="171" fontId="13" fillId="0" borderId="8" xfId="0" applyNumberFormat="1" applyFont="1" applyBorder="1" applyAlignment="1">
      <alignment horizontal="left"/>
    </xf>
    <xf numFmtId="171" fontId="0" fillId="0" borderId="8" xfId="0" applyNumberFormat="1" applyBorder="1" applyAlignment="1">
      <alignment horizontal="left"/>
    </xf>
    <xf numFmtId="171" fontId="0" fillId="0" borderId="21" xfId="0" applyNumberFormat="1" applyBorder="1" applyAlignment="1">
      <alignment horizontal="left"/>
    </xf>
    <xf numFmtId="171" fontId="13" fillId="0" borderId="17" xfId="0" applyNumberFormat="1" applyFont="1" applyBorder="1" applyAlignment="1">
      <alignment horizontal="left"/>
    </xf>
    <xf numFmtId="171" fontId="0" fillId="0" borderId="0" xfId="0" applyNumberFormat="1" applyAlignment="1">
      <alignment horizontal="center"/>
    </xf>
    <xf numFmtId="171" fontId="14" fillId="0" borderId="8" xfId="0" applyNumberFormat="1" applyFont="1" applyBorder="1" applyAlignment="1">
      <alignment horizontal="left" vertical="center"/>
    </xf>
    <xf numFmtId="171" fontId="14" fillId="0" borderId="22" xfId="0" applyNumberFormat="1" applyFont="1" applyBorder="1" applyAlignment="1">
      <alignment horizontal="left" vertical="center"/>
    </xf>
    <xf numFmtId="171" fontId="10" fillId="0" borderId="1" xfId="0" applyNumberFormat="1" applyFont="1" applyBorder="1" applyAlignment="1">
      <alignment horizontal="left"/>
    </xf>
    <xf numFmtId="171" fontId="13" fillId="0" borderId="3" xfId="0" applyNumberFormat="1" applyFont="1" applyBorder="1" applyAlignment="1">
      <alignment horizontal="left"/>
    </xf>
    <xf numFmtId="166" fontId="0" fillId="0" borderId="2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15" fillId="0" borderId="5" xfId="0" applyFont="1" applyBorder="1" applyAlignment="1">
      <alignment horizontal="left"/>
    </xf>
    <xf numFmtId="171" fontId="15" fillId="0" borderId="5" xfId="0" applyNumberFormat="1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166" fontId="0" fillId="0" borderId="27" xfId="0" applyNumberFormat="1" applyBorder="1" applyAlignment="1">
      <alignment horizontal="center"/>
    </xf>
    <xf numFmtId="0" fontId="11" fillId="8" borderId="1" xfId="0" applyFont="1" applyFill="1" applyBorder="1" applyAlignment="1">
      <alignment horizontal="left"/>
    </xf>
    <xf numFmtId="0" fontId="38" fillId="0" borderId="1" xfId="0" applyFont="1" applyBorder="1" applyAlignment="1">
      <alignment horizontal="left"/>
    </xf>
    <xf numFmtId="0" fontId="11" fillId="17" borderId="1" xfId="0" applyFont="1" applyFill="1" applyBorder="1" applyAlignment="1">
      <alignment horizontal="left"/>
    </xf>
    <xf numFmtId="171" fontId="0" fillId="17" borderId="1" xfId="0" applyNumberFormat="1" applyFill="1" applyBorder="1" applyAlignment="1">
      <alignment horizontal="left"/>
    </xf>
    <xf numFmtId="0" fontId="0" fillId="17" borderId="2" xfId="0" applyFill="1" applyBorder="1" applyAlignment="1">
      <alignment horizontal="left"/>
    </xf>
    <xf numFmtId="166" fontId="0" fillId="17" borderId="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/>
    </xf>
    <xf numFmtId="171" fontId="1" fillId="2" borderId="4" xfId="0" applyNumberFormat="1" applyFont="1" applyFill="1" applyBorder="1" applyAlignment="1">
      <alignment horizontal="left" vertical="center"/>
    </xf>
    <xf numFmtId="0" fontId="0" fillId="0" borderId="2" xfId="0" applyBorder="1"/>
    <xf numFmtId="0" fontId="2" fillId="15" borderId="5" xfId="0" applyFont="1" applyFill="1" applyBorder="1" applyAlignment="1">
      <alignment horizontal="center" vertical="center"/>
    </xf>
    <xf numFmtId="0" fontId="2" fillId="15" borderId="27" xfId="0" applyFont="1" applyFill="1" applyBorder="1" applyAlignment="1">
      <alignment horizontal="center" vertical="center"/>
    </xf>
    <xf numFmtId="0" fontId="3" fillId="0" borderId="0" xfId="0" applyFont="1"/>
    <xf numFmtId="0" fontId="3" fillId="18" borderId="0" xfId="0" applyFont="1" applyFill="1"/>
    <xf numFmtId="0" fontId="3" fillId="16" borderId="0" xfId="0" applyFont="1" applyFill="1"/>
    <xf numFmtId="0" fontId="39" fillId="0" borderId="0" xfId="0" applyFont="1"/>
    <xf numFmtId="0" fontId="25" fillId="7" borderId="1" xfId="0" applyFont="1" applyFill="1" applyBorder="1"/>
    <xf numFmtId="0" fontId="25" fillId="0" borderId="1" xfId="0" applyFont="1" applyBorder="1"/>
    <xf numFmtId="0" fontId="28" fillId="11" borderId="1" xfId="0" applyFont="1" applyFill="1" applyBorder="1"/>
    <xf numFmtId="0" fontId="26" fillId="11" borderId="1" xfId="0" applyFont="1" applyFill="1" applyBorder="1"/>
    <xf numFmtId="0" fontId="27" fillId="0" borderId="1" xfId="0" applyFont="1" applyBorder="1"/>
    <xf numFmtId="2" fontId="27" fillId="0" borderId="1" xfId="0" applyNumberFormat="1" applyFont="1" applyBorder="1"/>
    <xf numFmtId="0" fontId="26" fillId="14" borderId="1" xfId="0" applyFont="1" applyFill="1" applyBorder="1"/>
    <xf numFmtId="0" fontId="27" fillId="7" borderId="1" xfId="0" applyFont="1" applyFill="1" applyBorder="1"/>
    <xf numFmtId="2" fontId="27" fillId="7" borderId="1" xfId="0" applyNumberFormat="1" applyFont="1" applyFill="1" applyBorder="1"/>
    <xf numFmtId="0" fontId="28" fillId="14" borderId="1" xfId="0" applyFont="1" applyFill="1" applyBorder="1"/>
    <xf numFmtId="0" fontId="0" fillId="0" borderId="22" xfId="0" applyBorder="1"/>
    <xf numFmtId="0" fontId="0" fillId="0" borderId="22" xfId="0" applyBorder="1" applyAlignment="1">
      <alignment horizontal="left" vertical="center"/>
    </xf>
    <xf numFmtId="0" fontId="0" fillId="5" borderId="9" xfId="0" applyFill="1" applyBorder="1" applyAlignment="1">
      <alignment horizontal="left" vertical="top"/>
    </xf>
    <xf numFmtId="0" fontId="0" fillId="0" borderId="22" xfId="0" applyBorder="1" applyAlignment="1">
      <alignment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vertical="top" wrapText="1"/>
    </xf>
    <xf numFmtId="166" fontId="0" fillId="5" borderId="18" xfId="0" applyNumberFormat="1" applyFill="1" applyBorder="1"/>
    <xf numFmtId="166" fontId="0" fillId="0" borderId="2" xfId="0" applyNumberFormat="1" applyBorder="1"/>
    <xf numFmtId="0" fontId="16" fillId="6" borderId="11" xfId="0" applyFont="1" applyFill="1" applyBorder="1" applyAlignment="1">
      <alignment horizontal="left"/>
    </xf>
    <xf numFmtId="0" fontId="11" fillId="5" borderId="8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10" xfId="0" applyFont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10" fillId="5" borderId="18" xfId="0" applyFont="1" applyFill="1" applyBorder="1" applyAlignment="1">
      <alignment horizontal="left"/>
    </xf>
    <xf numFmtId="0" fontId="13" fillId="5" borderId="42" xfId="0" applyFont="1" applyFill="1" applyBorder="1"/>
    <xf numFmtId="0" fontId="0" fillId="15" borderId="17" xfId="0" applyFill="1" applyBorder="1" applyAlignment="1">
      <alignment horizontal="left"/>
    </xf>
    <xf numFmtId="0" fontId="0" fillId="15" borderId="5" xfId="0" applyFill="1" applyBorder="1" applyAlignment="1">
      <alignment horizontal="left"/>
    </xf>
    <xf numFmtId="0" fontId="0" fillId="0" borderId="19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0" fillId="0" borderId="31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11" fillId="19" borderId="1" xfId="0" applyFont="1" applyFill="1" applyBorder="1" applyAlignment="1">
      <alignment horizontal="left"/>
    </xf>
    <xf numFmtId="0" fontId="40" fillId="0" borderId="17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10" fillId="5" borderId="11" xfId="0" applyFont="1" applyFill="1" applyBorder="1" applyAlignment="1">
      <alignment horizontal="left"/>
    </xf>
    <xf numFmtId="0" fontId="0" fillId="0" borderId="15" xfId="0" applyBorder="1" applyAlignment="1">
      <alignment horizontal="center"/>
    </xf>
    <xf numFmtId="0" fontId="0" fillId="8" borderId="19" xfId="0" applyFill="1" applyBorder="1" applyAlignment="1">
      <alignment horizontal="left"/>
    </xf>
    <xf numFmtId="0" fontId="0" fillId="0" borderId="0" xfId="0" applyAlignment="1">
      <alignment vertical="center"/>
    </xf>
    <xf numFmtId="0" fontId="12" fillId="17" borderId="15" xfId="0" applyFont="1" applyFill="1" applyBorder="1" applyAlignment="1">
      <alignment horizontal="left"/>
    </xf>
    <xf numFmtId="0" fontId="11" fillId="17" borderId="0" xfId="0" applyFont="1" applyFill="1" applyAlignment="1">
      <alignment horizontal="left"/>
    </xf>
    <xf numFmtId="0" fontId="13" fillId="17" borderId="8" xfId="0" applyFont="1" applyFill="1" applyBorder="1" applyAlignment="1">
      <alignment horizontal="left"/>
    </xf>
    <xf numFmtId="0" fontId="45" fillId="4" borderId="45" xfId="0" applyFont="1" applyFill="1" applyBorder="1" applyAlignment="1">
      <alignment horizontal="center"/>
    </xf>
    <xf numFmtId="0" fontId="45" fillId="4" borderId="46" xfId="0" applyFont="1" applyFill="1" applyBorder="1" applyAlignment="1">
      <alignment horizontal="center"/>
    </xf>
    <xf numFmtId="0" fontId="44" fillId="0" borderId="47" xfId="0" applyFont="1" applyBorder="1"/>
    <xf numFmtId="0" fontId="44" fillId="0" borderId="22" xfId="0" applyFont="1" applyBorder="1"/>
    <xf numFmtId="0" fontId="44" fillId="0" borderId="48" xfId="0" applyFont="1" applyBorder="1"/>
    <xf numFmtId="0" fontId="2" fillId="0" borderId="1" xfId="0" applyFont="1" applyBorder="1" applyAlignment="1">
      <alignment horizontal="center" vertical="center"/>
    </xf>
    <xf numFmtId="0" fontId="0" fillId="0" borderId="12" xfId="0" applyBorder="1"/>
    <xf numFmtId="0" fontId="0" fillId="0" borderId="49" xfId="0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10" fillId="5" borderId="7" xfId="0" applyFont="1" applyFill="1" applyBorder="1" applyAlignment="1">
      <alignment horizontal="left"/>
    </xf>
    <xf numFmtId="0" fontId="0" fillId="0" borderId="50" xfId="0" applyBorder="1" applyAlignment="1">
      <alignment horizontal="left"/>
    </xf>
    <xf numFmtId="171" fontId="13" fillId="0" borderId="5" xfId="0" applyNumberFormat="1" applyFont="1" applyBorder="1" applyAlignment="1">
      <alignment horizontal="left"/>
    </xf>
    <xf numFmtId="0" fontId="6" fillId="0" borderId="0" xfId="0" applyFont="1"/>
    <xf numFmtId="0" fontId="29" fillId="0" borderId="0" xfId="0" applyFont="1"/>
    <xf numFmtId="0" fontId="0" fillId="0" borderId="20" xfId="0" applyBorder="1"/>
    <xf numFmtId="0" fontId="10" fillId="5" borderId="10" xfId="0" applyFont="1" applyFill="1" applyBorder="1" applyAlignment="1">
      <alignment horizontal="left"/>
    </xf>
    <xf numFmtId="0" fontId="46" fillId="0" borderId="0" xfId="0" applyFont="1"/>
    <xf numFmtId="0" fontId="0" fillId="0" borderId="4" xfId="0" applyBorder="1" applyAlignment="1">
      <alignment horizontal="left" vertical="center"/>
    </xf>
    <xf numFmtId="0" fontId="10" fillId="0" borderId="0" xfId="0" applyFont="1"/>
    <xf numFmtId="15" fontId="0" fillId="0" borderId="1" xfId="0" applyNumberFormat="1" applyBorder="1"/>
    <xf numFmtId="174" fontId="0" fillId="0" borderId="1" xfId="0" applyNumberFormat="1" applyBorder="1"/>
    <xf numFmtId="0" fontId="0" fillId="0" borderId="1" xfId="0" quotePrefix="1" applyBorder="1"/>
    <xf numFmtId="0" fontId="0" fillId="0" borderId="1" xfId="0" applyBorder="1" applyAlignment="1">
      <alignment wrapText="1"/>
    </xf>
    <xf numFmtId="0" fontId="47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174" fontId="0" fillId="0" borderId="0" xfId="0" applyNumberFormat="1"/>
    <xf numFmtId="14" fontId="13" fillId="0" borderId="1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43" fillId="2" borderId="23" xfId="2" applyFont="1" applyFill="1" applyBorder="1" applyAlignment="1">
      <alignment horizontal="center"/>
    </xf>
    <xf numFmtId="0" fontId="43" fillId="2" borderId="24" xfId="2" applyFont="1" applyFill="1" applyBorder="1" applyAlignment="1">
      <alignment horizontal="center"/>
    </xf>
    <xf numFmtId="0" fontId="43" fillId="2" borderId="44" xfId="2" applyFont="1" applyFill="1" applyBorder="1" applyAlignment="1">
      <alignment horizontal="center"/>
    </xf>
    <xf numFmtId="0" fontId="21" fillId="10" borderId="23" xfId="0" applyFont="1" applyFill="1" applyBorder="1" applyAlignment="1">
      <alignment horizontal="center" wrapText="1"/>
    </xf>
    <xf numFmtId="0" fontId="21" fillId="10" borderId="24" xfId="0" applyFont="1" applyFill="1" applyBorder="1" applyAlignment="1">
      <alignment horizontal="center" wrapText="1"/>
    </xf>
    <xf numFmtId="0" fontId="21" fillId="10" borderId="25" xfId="0" applyFont="1" applyFill="1" applyBorder="1" applyAlignment="1">
      <alignment horizontal="center" wrapText="1"/>
    </xf>
    <xf numFmtId="0" fontId="21" fillId="10" borderId="36" xfId="0" applyFont="1" applyFill="1" applyBorder="1" applyAlignment="1">
      <alignment horizontal="center" wrapText="1"/>
    </xf>
    <xf numFmtId="0" fontId="21" fillId="10" borderId="37" xfId="0" applyFont="1" applyFill="1" applyBorder="1" applyAlignment="1">
      <alignment horizontal="center" wrapText="1"/>
    </xf>
    <xf numFmtId="0" fontId="21" fillId="10" borderId="38" xfId="0" applyFont="1" applyFill="1" applyBorder="1" applyAlignment="1">
      <alignment horizontal="center" wrapText="1"/>
    </xf>
  </cellXfs>
  <cellStyles count="3">
    <cellStyle name="Heading 1" xfId="2" builtinId="16"/>
    <cellStyle name="Hyperlink" xfId="1" builtinId="8"/>
    <cellStyle name="Normal" xfId="0" builtinId="0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numFmt numFmtId="174" formatCode="_ [$₹-4009]\ * #,##0.00_ ;_ [$₹-4009]\ * \-#,##0.00_ ;_ [$₹-4009]\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5" formatCode="d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166" formatCode="[$₹-4009]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1" formatCode="[$-409]d\-mmm\-yyyy;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1" formatCode="[$-409]d\-mmm\-yyyy;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9C0006"/>
        <name val="Times New Roman"/>
        <family val="1"/>
        <scheme val="none"/>
      </font>
      <fill>
        <patternFill patternType="solid">
          <fgColor rgb="FF000000"/>
          <bgColor rgb="FFFFC7CE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9C0006"/>
        <name val="Times New Roman"/>
        <family val="1"/>
        <scheme val="none"/>
      </font>
      <fill>
        <patternFill patternType="solid">
          <fgColor rgb="FF000000"/>
          <bgColor rgb="FFFFC7CE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9C0006"/>
        <name val="Times New Roman"/>
        <family val="1"/>
        <scheme val="none"/>
      </font>
      <fill>
        <patternFill patternType="solid">
          <fgColor rgb="FF000000"/>
          <bgColor rgb="FFFFC7CE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E8-4CEE-872B-7E644FECE7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E8-4CEE-872B-7E644FECE7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E8-4CEE-872B-7E644FECE7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E8-4CEE-872B-7E644FECE7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E8-4CEE-872B-7E644FECE7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E8-4CEE-872B-7E644FECE717}"/>
              </c:ext>
            </c:extLst>
          </c:dPt>
          <c:cat>
            <c:strRef>
              <c:f>Sheet1!$B$3:$B$8</c:f>
              <c:strCache>
                <c:ptCount val="6"/>
                <c:pt idx="0">
                  <c:v>Tidong</c:v>
                </c:pt>
                <c:pt idx="1">
                  <c:v>SKM</c:v>
                </c:pt>
                <c:pt idx="2">
                  <c:v>SKI</c:v>
                </c:pt>
                <c:pt idx="3">
                  <c:v>Tidong-PFO</c:v>
                </c:pt>
                <c:pt idx="4">
                  <c:v>Tidong -PFO</c:v>
                </c:pt>
                <c:pt idx="5">
                  <c:v>Mandakini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72</c:v>
                </c:pt>
                <c:pt idx="1">
                  <c:v>79</c:v>
                </c:pt>
                <c:pt idx="2">
                  <c:v>88</c:v>
                </c:pt>
                <c:pt idx="3">
                  <c:v>15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B-408C-93F1-F40365A9D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</xdr:row>
      <xdr:rowOff>115252</xdr:rowOff>
    </xdr:from>
    <xdr:to>
      <xdr:col>10</xdr:col>
      <xdr:colOff>525780</xdr:colOff>
      <xdr:row>16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AB3E3-2FF6-3F03-8A28-0E886F4E5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umar Deepak" id="{603A6E53-06E4-4344-9853-398BB4FA4DF8}" userId="S::u51659@energycorp.com::57642aca-5850-4ed5-be31-908d684a624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C57018-3D19-4DDF-BA34-D1185C29FC86}" name="Table2" displayName="Table2" ref="A1:E91" totalsRowShown="0">
  <autoFilter ref="A1:E91" xr:uid="{65C57018-3D19-4DDF-BA34-D1185C29FC86}"/>
  <tableColumns count="5">
    <tableColumn id="1" xr3:uid="{859DE7EF-6396-4DF3-9E63-EB22EB667767}" name="UID"/>
    <tableColumn id="2" xr3:uid="{21781B0C-2CB2-48F2-9EDA-FF75121870A4}" name="first name"/>
    <tableColumn id="3" xr3:uid="{7C3D29CD-C7D4-4F74-8174-544DF6BE3285}" name="second name"/>
    <tableColumn id="4" xr3:uid="{D8AA12FE-5344-4AB6-AF41-AF0693A89CEB}" name="full name"/>
    <tableColumn id="5" xr3:uid="{78EFE19D-CB78-49C3-AEA7-5DC27AF32121}" name="Compan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489081-3887-4479-8A0A-0ADF582A2A22}" name="Table5" displayName="Table5" ref="A1:F280" totalsRowShown="0" headerRowDxfId="176" headerRowBorderDxfId="175" tableBorderDxfId="174">
  <autoFilter ref="A1:F280" xr:uid="{7D489081-3887-4479-8A0A-0ADF582A2A22}"/>
  <tableColumns count="6">
    <tableColumn id="1" xr3:uid="{8F83533C-C152-40E3-B56B-B3A9589AD4A8}" name="UID" dataDxfId="173"/>
    <tableColumn id="2" xr3:uid="{235C9541-EDD5-475A-A21C-510E44029F16}" name="first name" dataDxfId="172"/>
    <tableColumn id="3" xr3:uid="{A0A6CC97-6DE2-4702-9554-D30E6B21A9E3}" name="second name" dataDxfId="171"/>
    <tableColumn id="4" xr3:uid="{1A405969-4F54-4A55-95D1-A82DEEF047D3}" name="Full Name" dataDxfId="170">
      <calculatedColumnFormula>CONCATENATE(B2," ", C2)</calculatedColumnFormula>
    </tableColumn>
    <tableColumn id="5" xr3:uid="{22B4F87A-C376-43DC-B23D-AE97DC27FC96}" name="Company Name" dataDxfId="169"/>
    <tableColumn id="6" xr3:uid="{C2006867-88EF-4413-8913-1E53FB2FDF7E}" name="Department" dataDxfId="16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9E1171-8744-4397-8ABB-08F636FC9071}" name="Table1" displayName="Table1" ref="A1:H119" totalsRowShown="0" headerRowBorderDxfId="167" tableBorderDxfId="166" totalsRowBorderDxfId="165">
  <autoFilter ref="A1:H119" xr:uid="{7C9E1171-8744-4397-8ABB-08F636FC9071}"/>
  <tableColumns count="8">
    <tableColumn id="1" xr3:uid="{AD0A2D9F-9F6B-4BAD-BCBA-10B4E2897974}" name="Seat Number" dataDxfId="164"/>
    <tableColumn id="2" xr3:uid="{EFFEB9B4-23F3-47AA-A51A-77C11C811B71}" name="Dock S/N" dataDxfId="163"/>
    <tableColumn id="3" xr3:uid="{04AE3A07-1B62-4984-ACB6-AB118C625C82}" name="Monitor-1" dataDxfId="162"/>
    <tableColumn id="4" xr3:uid="{F7F9B432-D2F4-4775-B6CB-CD3A7A080544}" name="Monitor -2" dataDxfId="161"/>
    <tableColumn id="5" xr3:uid="{43A729AA-0183-4544-8273-5F5555A3973B}" name="Phone serial number" dataDxfId="160"/>
    <tableColumn id="6" xr3:uid="{2BC6E5FE-979B-4C6D-AE97-B2711C2183E0}" name="Phone Model " dataDxfId="159"/>
    <tableColumn id="7" xr3:uid="{B5F6565B-47C0-41EE-B747-3313143F246E}" name="Seat Number2" dataDxfId="158"/>
    <tableColumn id="8" xr3:uid="{78DC9705-4834-4343-A86F-973FCD655D66}" name="User" dataDxfId="15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1A0F0B-AA56-438A-9F05-C2CF6CC2FB82}" name="Table4" displayName="Table4" ref="A1:O134" totalsRowShown="0" headerRowBorderDxfId="156" tableBorderDxfId="155">
  <autoFilter ref="A1:O134" xr:uid="{CC1A0F0B-AA56-438A-9F05-C2CF6CC2FB82}">
    <filterColumn colId="4">
      <filters>
        <filter val="VC"/>
      </filters>
    </filterColumn>
    <filterColumn colId="11">
      <filters>
        <filter val="STATKRAFT INDIA PVT LTD"/>
      </filters>
    </filterColumn>
  </autoFilter>
  <tableColumns count="15">
    <tableColumn id="1" xr3:uid="{7FA71A43-D942-42EB-82CC-DA5CEE474D51}" name="Status" dataDxfId="154"/>
    <tableColumn id="2" xr3:uid="{2D1347C9-CBB4-4DE1-AB0F-B9BBD976F66B}" name="Asset Description" dataDxfId="153"/>
    <tableColumn id="3" xr3:uid="{39DF8034-3A6D-47BD-9A9D-6E9C447D1AFD}" name="Brand" dataDxfId="152"/>
    <tableColumn id="4" xr3:uid="{A71E065A-DD25-432D-87DD-A745BEC6084E}" name="Serial Number" dataDxfId="151"/>
    <tableColumn id="14" xr3:uid="{205A5207-48C1-4C9C-95E8-857A68A903DD}" name="Type"/>
    <tableColumn id="5" xr3:uid="{DADC04DC-B8AC-40D5-8E57-3A80B3722265}" name="QTY"/>
    <tableColumn id="6" xr3:uid="{7BF02DAB-E93C-49A5-AA3E-97AAE9353811}" name="Location" dataDxfId="150"/>
    <tableColumn id="7" xr3:uid="{6D8834F1-D0F1-46DE-A564-72CC41484F59}" name="PURCHASE NUMBER" dataDxfId="149"/>
    <tableColumn id="8" xr3:uid="{97A382F4-C4C9-4C0F-97E8-9E6E5131CAFB}" name="INVOICE NUMBER" dataDxfId="148"/>
    <tableColumn id="9" xr3:uid="{A07BFF85-F95C-459D-8DFC-988FC267E137}" name="INVOICE  Date" dataDxfId="147"/>
    <tableColumn id="10" xr3:uid="{2707F383-2AEE-4C09-A1D1-D85CD141D613}" name="AMC Expiry" dataDxfId="146"/>
    <tableColumn id="11" xr3:uid="{8C411112-8D96-4DEB-91E8-D604D272E336}" name="Cost Centre" dataDxfId="145"/>
    <tableColumn id="12" xr3:uid="{32B594E5-6505-484E-A728-429F6528BC12}" name="Vendor"/>
    <tableColumn id="13" xr3:uid="{9B717591-B6CE-41C9-8473-93FB2D1817DF}" name="ASSET COST\AMC COST" dataDxfId="144"/>
    <tableColumn id="15" xr3:uid="{D33E8CAF-B85B-4232-9C25-2CB95EC7AF4A}" name="AMC Vendore" dataDxfId="14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152046-1AD8-4930-BB3B-AD849ABBCA98}" name="Table3" displayName="Table3" ref="A1:Q76" totalsRowShown="0" headerRowDxfId="142" dataDxfId="140" headerRowBorderDxfId="141" tableBorderDxfId="139" totalsRowBorderDxfId="138">
  <autoFilter ref="A1:Q76" xr:uid="{5C152046-1AD8-4930-BB3B-AD849ABBCA98}"/>
  <tableColumns count="17">
    <tableColumn id="1" xr3:uid="{C9E27C8A-720C-44B1-BB91-784292B5B451}" name="S.No" dataDxfId="137"/>
    <tableColumn id="2" xr3:uid="{DC41D161-12A8-43D0-B283-DE9BD92D9C21}" name="UID" dataDxfId="136"/>
    <tableColumn id="3" xr3:uid="{FD3E1F0D-F330-4A0C-83B0-934D4E126640}" name="User name" dataDxfId="135">
      <calculatedColumnFormula>VLOOKUP(B2,'Employee details '!$A$2:$D$292,4,0)</calculatedColumnFormula>
    </tableColumn>
    <tableColumn id="4" xr3:uid="{F62674A3-022F-48B9-867A-0B2105FDADAC}" name="User name " dataDxfId="134"/>
    <tableColumn id="5" xr3:uid="{B4740876-57D3-4299-BC1B-F116A10AEC6B}" name="Dept." dataDxfId="133">
      <calculatedColumnFormula>VLOOKUP(B2,'Employee details '!$A$2:$E$294,5,0)</calculatedColumnFormula>
    </tableColumn>
    <tableColumn id="6" xr3:uid="{25197276-B6EB-4888-BD31-860D8ED6DD57}" name="Headphone\earbuds" dataDxfId="132"/>
    <tableColumn id="7" xr3:uid="{20E1E33F-6CEA-4943-8563-3580F8CFC6FA}" name="Mouse" dataDxfId="131"/>
    <tableColumn id="8" xr3:uid="{65D1BECD-498A-40B3-BC26-AFF59D1E505C}" name="keyboard" dataDxfId="130"/>
    <tableColumn id="9" xr3:uid="{1D740405-69F0-4D63-AF30-9A9CC7F1CB09}" name="laptop bag" dataDxfId="129"/>
    <tableColumn id="10" xr3:uid="{36CD717C-9D9D-408F-9192-9B4F4900C854}" name="Printer" dataDxfId="128"/>
    <tableColumn id="11" xr3:uid="{F1D63299-22FA-4E1D-9667-94B057F4D137}" name="Monitor" dataDxfId="127"/>
    <tableColumn id="12" xr3:uid="{C635A2F3-26B9-4C92-B9FD-B640B4B482DA}" name="Docking station" dataDxfId="126"/>
    <tableColumn id="13" xr3:uid="{613E2B72-A476-4BCA-8824-40D5E5574A84}" name="Privacy screen" dataDxfId="125"/>
    <tableColumn id="14" xr3:uid="{6A35104D-9FA9-4A13-8B53-9C3EE5E83528}" name="EXTRA Laptop charger " dataDxfId="124"/>
    <tableColumn id="15" xr3:uid="{E64EFF80-C232-44E1-B398-AF66E1D28000}" name="Dongle" dataDxfId="123"/>
    <tableColumn id="16" xr3:uid="{FBF4D007-36BE-4DDA-A5BA-F88D8B8903E2}" name="Portable HDD" dataDxfId="122"/>
    <tableColumn id="17" xr3:uid="{ADCAB9AD-6113-495E-9DEC-BED3A6D0DF65}" name="other extra acessories" dataDxfId="12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314317-DB5E-4E1A-971E-1B2FE1E2D7DF}" name="Table6" displayName="Table6" ref="A1:K73" totalsRowShown="0">
  <autoFilter ref="A1:K73" xr:uid="{30314317-DB5E-4E1A-971E-1B2FE1E2D7DF}"/>
  <tableColumns count="11">
    <tableColumn id="1" xr3:uid="{F1BA8707-88FB-4607-BC28-81F4C16DA1C5}" name="S.No" dataDxfId="120"/>
    <tableColumn id="2" xr3:uid="{1297D8AA-44A3-4DA8-9556-065D65916F3F}" name="Asset " dataDxfId="119"/>
    <tableColumn id="3" xr3:uid="{57E2339A-7E65-4AFE-8DEF-E801FECDFFDC}" name="Model" dataDxfId="118"/>
    <tableColumn id="4" xr3:uid="{E1305F07-347D-48A3-83A6-5B03FD214F27}" name="Serial Number" dataDxfId="117"/>
    <tableColumn id="5" xr3:uid="{893392F0-4DEC-42B3-BAAF-F84BCE13E410}" name="Asset Owner" dataDxfId="116"/>
    <tableColumn id="6" xr3:uid="{457265BF-DAB7-4AAA-B17E-6D47FA7CA86B}" name="Location" dataDxfId="115"/>
    <tableColumn id="7" xr3:uid="{B2BF9AB0-4A4F-4D66-9719-0D1210F09140}" name="Purchase Number" dataDxfId="114"/>
    <tableColumn id="8" xr3:uid="{FA27DC2F-B50B-4DEC-8FB1-490D07054321}" name="Invocie Number" dataDxfId="113"/>
    <tableColumn id="9" xr3:uid="{03C92C7C-1F90-4267-A949-E79C1EEA14DE}" name="Invoice Date" dataDxfId="112"/>
    <tableColumn id="10" xr3:uid="{1621B126-46CC-4258-95B9-44A5F9EBA287}" name="Vendor name" dataDxfId="111"/>
    <tableColumn id="11" xr3:uid="{34DF9907-F3D7-41E3-BFCA-9B721D80F7B5}" name="ASSET COST" dataDxfId="1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27" dT="2023-10-26T06:14:46.51" personId="{603A6E53-06E4-4344-9853-398BB4FA4DF8}" id="{3BAAE416-DCEB-4231-91AD-E290B2C9642D}">
    <text>Keyboard-  0E37FX3223136P
Pen-0F0167L222700D</text>
  </threadedComment>
  <threadedComment ref="L127" dT="2024-03-28T06:33:15.61" personId="{603A6E53-06E4-4344-9853-398BB4FA4DF8}" id="{8C49003A-93E0-4B52-8498-0E7CE9C91BAE}" parentId="{3BAAE416-DCEB-4231-91AD-E290B2C9642D}">
    <text>Assign travel Adaptor- 004730733406</text>
  </threadedComment>
  <threadedComment ref="L130" dT="2024-06-03T03:29:47.62" personId="{603A6E53-06E4-4344-9853-398BB4FA4DF8}" id="{BA3BCA39-CB3C-4075-A3B4-4C1BB9B8BD2E}">
    <text>Assign travel adapter to her - Sn-003435633406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2" dT="2023-10-26T06:14:46.51" personId="{603A6E53-06E4-4344-9853-398BB4FA4DF8}" id="{9331AF4D-876A-4F01-9B13-C144E645F1B6}">
    <text>Keyboard-  0E37FX3223136P
Pen-0F0167L222700D</text>
  </threadedComment>
  <threadedComment ref="K2" dT="2024-03-28T06:33:15.61" personId="{603A6E53-06E4-4344-9853-398BB4FA4DF8}" id="{7F5F46F7-A84E-472A-B044-E9CDD3737C50}" parentId="{9331AF4D-876A-4F01-9B13-C144E645F1B6}">
    <text>Assign travel Adaptor- 004730733406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1" dT="2023-07-30T03:17:23.54" personId="{00000000-0000-0000-0000-000000000000}" id="{2D727601-3817-4A00-A301-34F780E14725}">
    <text>V5VM5856 replace with</text>
  </threadedComment>
  <threadedComment ref="P102" dT="2022-04-18T10:28:03.35" personId="{00000000-0000-0000-0000-000000000000}" id="{707C00F9-A695-47CA-AFA4-ABF67865B2B5}">
    <text>ZJZ0NPMB replacement -</text>
  </threadedComment>
  <threadedComment ref="P102" dT="2023-07-26T04:18:39.95" personId="{00000000-0000-0000-0000-000000000000}" id="{33641FAE-0B5A-40A0-A3CD-728A0411B929}" parentId="{707C00F9-A695-47CA-AFA4-ABF67865B2B5}">
    <text xml:space="preserve">repalacement agaist - ZJZ0NPMB </text>
  </threadedComment>
  <threadedComment ref="P109" dT="2023-04-19T05:11:48.88" personId="{00000000-0000-0000-0000-000000000000}" id="{11BD8F05-27D3-4D6D-86AF-8C3A4948FFE3}">
    <text>ZDZJ1S3R REPLACED</text>
  </threadedComment>
  <threadedComment ref="P128" dT="2022-11-18T14:35:10.51" personId="{00000000-0000-0000-0000-000000000000}" id="{F610B050-4D77-4A90-A79E-7C569A1BE93E}">
    <text>MOVE TO TIDONG</text>
  </threadedComment>
  <threadedComment ref="P132" dT="2022-11-18T14:34:00.82" personId="{00000000-0000-0000-0000-000000000000}" id="{AD7B11F0-8872-47EF-A666-4C0CC3BF5578}">
    <text>Move To Tidong</text>
  </threadedComment>
  <threadedComment ref="P133" dT="2022-11-18T14:33:40.32" personId="{00000000-0000-0000-0000-000000000000}" id="{D90BA15B-1752-4E68-B53F-C2A1F0A9B5B4}">
    <text>Move to Tidong</text>
  </threadedComment>
  <threadedComment ref="C134" dT="2022-11-18T14:31:51.88" personId="{00000000-0000-0000-0000-000000000000}" id="{0A47DD37-5117-4643-A2A2-E1DA35EEFFBB}">
    <text>Move to tidong</text>
  </threadedComment>
  <threadedComment ref="P135" dT="2022-11-18T14:34:19.88" personId="{00000000-0000-0000-0000-000000000000}" id="{7DF7BCA7-4A7C-4965-9E31-A6C2224D394B}">
    <text>Move to Tidong</text>
  </threadedComment>
  <threadedComment ref="C136" dT="2022-11-18T14:32:54.97" personId="{00000000-0000-0000-0000-000000000000}" id="{3CF82B87-205D-4334-8157-CB7F15EEFA51}">
    <text>Move to tidong</text>
  </threadedComment>
  <threadedComment ref="P136" dT="2022-11-18T14:35:33.36" personId="{00000000-0000-0000-0000-000000000000}" id="{3E9E9F1B-AA45-40DA-B0EB-04EC9D379265}">
    <text>Move to Tidong</text>
  </threadedComment>
  <threadedComment ref="C137" dT="2022-11-18T14:31:22.55" personId="{00000000-0000-0000-0000-000000000000}" id="{4A3AB847-0E86-41A1-AF74-297DC581479A}">
    <text>move to Tidong</text>
  </threadedComment>
  <threadedComment ref="C139" dT="2022-11-18T14:32:33.22" personId="{00000000-0000-0000-0000-000000000000}" id="{146BACD5-6634-4F4C-AAA0-47E71748847E}">
    <text>Move to tiong</text>
  </threadedComment>
  <threadedComment ref="C140" dT="2022-11-18T14:32:16.19" personId="{00000000-0000-0000-0000-000000000000}" id="{F7DEA3C1-A018-47EB-865C-EEAB8ABE6B7E}">
    <text>Move to Tidong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H8" dT="2023-06-27T15:50:12.04" personId="{603A6E53-06E4-4344-9853-398BB4FA4DF8}" id="{0E4E64C4-5C21-4038-AE78-D50975E983DC}">
    <text>still this laptop is the part of SKI</text>
  </threadedComment>
  <threadedComment ref="H9" dT="2023-06-27T15:50:17.69" personId="{603A6E53-06E4-4344-9853-398BB4FA4DF8}" id="{DEEB4C40-510D-4A97-A23F-C48A5F261FD9}">
    <text>still this laptop is the part of SKI</text>
  </threadedComment>
  <threadedComment ref="E11" dT="2023-04-06T05:54:52.15" personId="{603A6E53-06E4-4344-9853-398BB4FA4DF8}" id="{58FEBC00-842E-4B64-8C85-C208D3AC7051}">
    <text>Piyush Bhateja - old</text>
  </threadedComment>
  <threadedComment ref="V24" dT="2022-11-28T09:18:20.93" personId="{603A6E53-06E4-4344-9853-398BB4FA4DF8}" id="{A091AE76-6FA3-4049-9FDA-248C15E4B0B8}">
    <text>SKI</text>
  </threadedComment>
  <threadedComment ref="H25" dT="2022-11-28T09:18:20.93" personId="{603A6E53-06E4-4344-9853-398BB4FA4DF8}" id="{9DFC5B7B-E671-47AA-8B00-9955548FE9E6}">
    <text>SKI</text>
  </threadedComment>
  <threadedComment ref="V25" dT="2023-06-27T15:50:12.04" personId="{603A6E53-06E4-4344-9853-398BB4FA4DF8}" id="{A722CA70-C1D8-4091-A636-547783B4E4E3}">
    <text>still this laptop is the part of SKI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2" dT="2020-11-24T08:22:20.79" personId="{00000000-0000-0000-0000-000000000000}" id="{E7734835-A8EB-4884-A3BA-FBA44BA6AC86}">
    <text>Old SR NO -FDO1935A0E9</text>
  </threadedComment>
  <threadedComment ref="D14" personId="{00000000-0000-0000-0000-000000000000}" id="{40674D9E-65D5-43C4-8BB0-CC3DD567A0F5}">
    <text>Kumar Amit
SR no changed against CNDXJ0T922</text>
  </threadedComment>
  <threadedComment ref="D18" dT="2022-04-04T08:42:33.51" personId="{00000000-0000-0000-0000-000000000000}" id="{BAF258E0-CACC-4463-AA26-E66C3788DD07}">
    <text>replace router- CM0551376 - 01 April 2022</text>
  </threadedComment>
  <threadedComment ref="D27" dT="2022-12-05T07:34:13.67" personId="{00000000-0000-0000-0000-000000000000}" id="{9D5CBE9A-7AC1-4704-85B9-F0D00CFD8767}">
    <text>FOC2251NDCT(FAULTY ITEM) REPLACE AT 05-12-2022</text>
  </threadedComment>
  <threadedComment ref="D32" dT="2020-01-22T11:22:14.14" personId="{00000000-0000-0000-0000-000000000000}" id="{933CCE4E-3FA7-4CFB-887C-789B69159974}">
    <text xml:space="preserve">Replace the  varun camera - FTT19320055 (old device)
</text>
  </threadedComment>
  <threadedComment ref="G60" dT="2022-09-26T14:55:23.55" personId="{00000000-0000-0000-0000-000000000000}" id="{4EBDCAD3-B05A-480F-8627-4981852D7462}">
    <text>Bangalore device</text>
  </threadedComment>
  <threadedComment ref="G64" dT="2022-09-26T14:54:38.48" personId="{00000000-0000-0000-0000-000000000000}" id="{7A8A7FFE-8C36-417D-8316-BDDD3EF5AAC6}">
    <text>Bangalore device</text>
  </threadedComment>
  <threadedComment ref="G65" dT="2022-09-26T14:54:48.61" personId="{00000000-0000-0000-0000-000000000000}" id="{C507192D-A9A0-4B78-8784-E9CADEE9436F}">
    <text>Bangalore device</text>
  </threadedComment>
  <threadedComment ref="G69" dT="2022-10-06T04:20:13.48" personId="{00000000-0000-0000-0000-000000000000}" id="{A696B97A-BD8B-4178-9DF0-76E7CB7BB4DB}">
    <text>Bangalore Device</text>
  </threadedComment>
  <threadedComment ref="G70" dT="2022-09-26T15:00:22.55" personId="{00000000-0000-0000-0000-000000000000}" id="{DFFAB686-1DDE-4E96-B4ED-57089720CEA2}">
    <text>Bangalore Device</text>
  </threadedComment>
  <threadedComment ref="D71" dT="2023-05-04T06:41:24.97" personId="{00000000-0000-0000-0000-000000000000}" id="{4B4EA526-8241-4D00-AA04-AC513A27DD07}">
    <text>STICKER SERIAL NUMBER IS FOC2225NDDH</text>
  </threadedComment>
  <threadedComment ref="G71" dT="2022-09-26T15:00:27.54" personId="{00000000-0000-0000-0000-000000000000}" id="{EF43EFA8-8A43-4E4B-85B5-C2CD79137875}">
    <text>Bangalore Device</text>
  </threadedComment>
  <threadedComment ref="G72" dT="2022-10-06T04:21:10.02" personId="{00000000-0000-0000-0000-000000000000}" id="{AE1EB4D0-624E-40BD-9461-2CDD02470589}">
    <text>Bangalore Device</text>
  </threadedComment>
  <threadedComment ref="G73" dT="2022-09-26T15:02:04.68" personId="{00000000-0000-0000-0000-000000000000}" id="{0539D77E-2ACC-4514-9E55-AD8D46FC9841}">
    <text>Bangalore office Device</text>
  </threadedComment>
  <threadedComment ref="J83" dT="2022-11-29T06:38:49.65" personId="{00000000-0000-0000-0000-000000000000}" id="{7CA6D00B-CBDA-4467-A237-8B2CB8A53BFF}">
    <text>22001064</text>
  </threadedComment>
  <threadedComment ref="G84" dT="2023-04-03T04:45:28.87" personId="{00000000-0000-0000-0000-000000000000}" id="{771766B6-CCB4-4C1B-8378-32CC429DF30A}">
    <text>replace with old -</text>
  </threadedComment>
  <threadedComment ref="D85" dT="2024-05-13T11:29:54.06" personId="{603A6E53-06E4-4344-9853-398BB4FA4DF8}" id="{44E26088-D30A-463A-972E-F9BF8BCA04A3}">
    <text>Replacment of GET252103TU</text>
  </threadedComment>
  <threadedComment ref="G85" dT="2023-04-03T04:45:28.87" personId="{00000000-0000-0000-0000-000000000000}" id="{90816128-5FDA-40C3-84EC-3ADB43A7A885}">
    <text>replace with old -</text>
  </threadedComment>
  <threadedComment ref="D88" dT="2023-04-03T08:07:32.09" personId="{00000000-0000-0000-0000-000000000000}" id="{4A2FD3AC-B6A7-4607-A2FF-36EFEF5F5585}">
    <text>under- Quad camera, codec plus and touch panel</text>
  </threadedComment>
  <threadedComment ref="G88" dT="2023-04-03T08:00:45.50" personId="{00000000-0000-0000-0000-000000000000}" id="{8C9B4A31-F16A-4888-A3CD-1F5E126E47E2}">
    <text>Song assign but use in delhi office</text>
  </threadedComment>
  <threadedComment ref="G88" dT="2023-07-06T06:25:09.04" personId="{603A6E53-06E4-4344-9853-398BB4FA4DF8}" id="{45564D42-57A3-42DA-9AE5-9F9ACF886DF9}" parentId="{8C9B4A31-F16A-4888-A3CD-1F5E126E47E2}">
    <text>BOX serial number</text>
  </threadedComment>
  <threadedComment ref="N88" dT="2024-03-31T15:45:41.67" personId="{603A6E53-06E4-4344-9853-398BB4FA4DF8}" id="{7920221D-729A-4DFD-975D-39BA65A5B03D}">
    <text>Wall Mount Kit -5406.05
CAB 3m GREY HDMI - 1602.75
CAB 3m GREY ethernet - 814.71*2=1629.42</text>
  </threadedComment>
  <threadedComment ref="D89" dT="2023-04-18T06:24:08.52" personId="{00000000-0000-0000-0000-000000000000}" id="{A2EEB3B7-38C0-4BA3-B9AE-15F01E9EE736}">
    <text>All cisco mantan vc asset under FCZ2646R11K</text>
  </threadedComment>
  <threadedComment ref="G89" dT="2023-04-03T08:03:31.72" personId="{00000000-0000-0000-0000-000000000000}" id="{BB86EB4E-E645-4B3E-80A6-BD8549845CA9}">
    <text>purchace for song but use in delhi</text>
  </threadedComment>
  <threadedComment ref="D90" dT="2023-04-18T06:23:57.30" personId="{00000000-0000-0000-0000-000000000000}" id="{D3F3CFFC-2B95-48E8-83DD-1D6835858286}">
    <text>All cisco mantan vc asset under FCZ2646R11K</text>
  </threadedComment>
  <threadedComment ref="G90" dT="2023-04-03T08:04:21.32" personId="{00000000-0000-0000-0000-000000000000}" id="{112B38AF-7C51-4EBE-8493-BD23D9AA5FBB}">
    <text>Purchase for largo use in mantha delhi</text>
  </threadedComment>
  <threadedComment ref="D91" dT="2023-09-19T08:04:13.08" personId="{603A6E53-06E4-4344-9853-398BB4FA4DF8}" id="{29B383EF-1914-4E24-AC4B-DB68FA3E710A}">
    <text>FCZ2646R11P</text>
  </threadedComment>
  <threadedComment ref="D92" dT="2023-09-19T08:03:34.01" personId="{603A6E53-06E4-4344-9853-398BB4FA4DF8}" id="{E0FED0B8-C7DE-4090-9F54-6AF8197A5E40}">
    <text>FCZ2646R11P</text>
  </threadedComment>
  <threadedComment ref="D93" dT="2023-09-19T08:03:48.17" personId="{603A6E53-06E4-4344-9853-398BB4FA4DF8}" id="{A2DC264A-7E10-4AD0-86E5-9284BD78E250}">
    <text>FCZ2646R11P</text>
  </threadedComment>
  <threadedComment ref="N93" dT="2024-03-31T15:46:38.32" personId="{603A6E53-06E4-4344-9853-398BB4FA4DF8}" id="{14E56727-D6FB-4DF7-9903-B084C2182E44}">
    <text xml:space="preserve">Wall Mount Kit -5406.05
CAB 3m GREY HDMI - 1602.75
CAB 3m GREY ethernet - 814.71*2=1629.42
</text>
  </threadedComment>
  <threadedComment ref="D109" dT="2023-04-18T06:17:03.94" personId="{00000000-0000-0000-0000-000000000000}" id="{8F1BFD2A-9466-4B0C-BAF4-256ECC792B6F}">
    <text>All cisco mantan vc asset under FCZ2646R11K</text>
  </threadedComment>
  <threadedComment ref="G109" dT="2023-04-03T08:04:21.32" personId="{00000000-0000-0000-0000-000000000000}" id="{2C1021AF-7171-4239-9A61-B98F03FCBFFE}">
    <text>Purchase for largo use in mantha delhi</text>
  </threadedComment>
  <threadedComment ref="D110" dT="2023-04-18T06:16:47.11" personId="{00000000-0000-0000-0000-000000000000}" id="{9BF5247C-371C-4405-883A-0F403ABC8C0F}">
    <text>All cisco mantan vc asset under FCZ2646R11K</text>
  </threadedComment>
  <threadedComment ref="G110" dT="2023-04-03T08:04:21.32" personId="{00000000-0000-0000-0000-000000000000}" id="{DEAB55F4-F5A8-4C39-8FDF-CD6F18928F76}">
    <text>Purchase for largo use in mantha delhi</text>
  </threadedComment>
  <threadedComment ref="D111" dT="2023-04-18T06:23:14.05" personId="{00000000-0000-0000-0000-000000000000}" id="{891F3ADC-92A0-47B8-8D95-E85D3E1429F3}">
    <text>All cisco mantan vc asset under FCZ2646R11K</text>
  </threadedComment>
  <threadedComment ref="D111" dT="2023-04-24T04:08:32.02" personId="{00000000-0000-0000-0000-000000000000}" id="{34D05982-D358-4C5C-823E-B190B31C54C0}" parentId="{891F3ADC-92A0-47B8-8D95-E85D3E1429F3}">
    <text>FOC2626NFGJ replace with FOC2706N3CZ</text>
  </threadedComment>
  <threadedComment ref="G111" dT="2023-04-03T08:04:21.32" personId="{00000000-0000-0000-0000-000000000000}" id="{94547CD4-A022-43D5-9216-0935B19BB8AC}">
    <text>Purchase for largo use in mantha delhi</text>
  </threadedComment>
  <threadedComment ref="N112" dT="2024-03-31T06:25:00.47" personId="{603A6E53-06E4-4344-9853-398BB4FA4DF8}" id="{B9AD186F-778C-4FC0-8903-96DD48645002}">
    <text>Cost marge with kit-k9</text>
  </threadedComment>
  <threadedComment ref="N113" dT="2024-03-31T06:25:07.99" personId="{603A6E53-06E4-4344-9853-398BB4FA4DF8}" id="{0115C4EA-417D-4CCA-AD04-255BF77491F0}">
    <text xml:space="preserve">Cost marge with kit-k9
</text>
  </threadedComment>
  <threadedComment ref="D121" dT="2023-12-12T06:45:17.00" personId="{603A6E53-06E4-4344-9853-398BB4FA4DF8}" id="{D06DE886-A007-4437-A0AB-673C1C16DA7F}">
    <text>Main part serial number - FCZ2747R0HJ</text>
  </threadedComment>
  <threadedComment ref="N121" dT="2024-03-31T06:36:25.95" personId="{603A6E53-06E4-4344-9853-398BB4FA4DF8}" id="{768A20F9-BD66-4681-90F6-1039FFB0CCCB}">
    <text xml:space="preserve">CS-KITPLUS-K9  prize marge with CS-KITPLUS-K9 </text>
  </threadedComment>
  <threadedComment ref="D122" dT="2023-12-12T06:45:27.53" personId="{603A6E53-06E4-4344-9853-398BB4FA4DF8}" id="{BD1CCDB9-60AE-45F9-948F-F4683A726555}">
    <text>Main part serial number - FCZ2747R0HJ</text>
  </threadedComment>
  <threadedComment ref="D123" dT="2023-12-12T06:45:33.25" personId="{603A6E53-06E4-4344-9853-398BB4FA4DF8}" id="{0F33E348-5939-4CEA-9C62-9CBF757F31FA}">
    <text>Main part serial number - FCZ2747R0HJ</text>
  </threadedComment>
  <threadedComment ref="B124" dT="2023-12-12T06:39:12.46" personId="{603A6E53-06E4-4344-9853-398BB4FA4DF8}" id="{FE566431-9AAC-4CCB-AA32-60F8A1820470}">
    <text xml:space="preserve">CS-T10-TS+ </text>
  </threadedComment>
  <threadedComment ref="D124" dT="2023-12-12T06:45:38.05" personId="{603A6E53-06E4-4344-9853-398BB4FA4DF8}" id="{5B5B4419-BC6A-4403-98B5-65FD287C0966}">
    <text>Main part serial number - FCZ2747R0HJ</text>
  </threadedComment>
  <threadedComment ref="N124" dT="2024-03-31T05:58:36.67" personId="{603A6E53-06E4-4344-9853-398BB4FA4DF8}" id="{53AE01A4-C73C-426F-A2D8-4645B70193B8}">
    <text>HDMI 1.4b (W/ REPEATER) cost</text>
  </threadedComment>
  <threadedComment ref="B125" dT="2023-09-16T04:16:17.43" personId="{603A6E53-06E4-4344-9853-398BB4FA4DF8}" id="{45B8E4C4-08AB-44C1-A7B4-663EF82503B5}">
    <text xml:space="preserve">
CS-QUADCAM+ </text>
  </threadedComment>
  <threadedComment ref="D125" dT="2023-12-12T06:45:45.13" personId="{603A6E53-06E4-4344-9853-398BB4FA4DF8}" id="{D3D8E7FD-DD95-42FD-8CF5-930D700426DB}">
    <text>Main part serial number - FCZ2747R0HJ</text>
  </threadedComment>
  <threadedComment ref="N125" dT="2024-03-31T05:59:02.21" personId="{603A6E53-06E4-4344-9853-398BB4FA4DF8}" id="{E8B5269D-BB16-4FAB-98F4-B2689CB461BE}">
    <text>CS-KITPLUS-WMK Cisco Wall Mount Kit for Codec Plus Cost</text>
  </threadedComment>
  <threadedComment ref="D132" dT="2024-03-31T15:30:14.84" personId="{603A6E53-06E4-4344-9853-398BB4FA4DF8}" id="{36A5EEAC-09CC-4EDE-9D06-03F46D30A340}">
    <text>FCZ2646R11P  under main asset FCZ2646R11P</text>
  </threadedComment>
  <threadedComment ref="D133" dT="2024-03-31T15:29:16.36" personId="{603A6E53-06E4-4344-9853-398BB4FA4DF8}" id="{A18EC9E3-E889-4A22-A81F-546FB7E74C10}">
    <text>FCZ2646R11P under main assets</text>
  </threadedComment>
  <threadedComment ref="D134" dT="2024-03-31T15:28:29.77" personId="{603A6E53-06E4-4344-9853-398BB4FA4DF8}" id="{1046245A-44FA-4C83-9DD5-1F86A30B78FD}">
    <text>Under Main assets FCZ2646R11P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10" dT="2024-04-03T10:17:18.29" personId="{603A6E53-06E4-4344-9853-398BB4FA4DF8}" id="{40029BC6-72DE-42F4-B495-1C18B446F4A3}">
    <text xml:space="preserve">Assign date 02-04-2024
</text>
  </threadedComment>
  <threadedComment ref="L10" dT="2024-04-03T10:17:11.76" personId="{603A6E53-06E4-4344-9853-398BB4FA4DF8}" id="{F309F3AF-EBB2-4479-830E-93D031C62A7D}">
    <text xml:space="preserve">Assign date 02-04-2024
</text>
  </threadedComment>
  <threadedComment ref="K54" dT="2024-04-13T07:04:13.64" personId="{603A6E53-06E4-4344-9853-398BB4FA4DF8}" id="{01C32555-05F9-48F2-BFE0-4BF39695C890}">
    <text xml:space="preserve">11 April 2024
</text>
  </threadedComment>
  <threadedComment ref="L54" dT="2024-04-13T07:05:17.95" personId="{603A6E53-06E4-4344-9853-398BB4FA4DF8}" id="{04CD7FBB-0535-46B8-BDBE-A6D2974E8A9F}">
    <text xml:space="preserve">11 April 2024
</text>
  </threadedComment>
  <threadedComment ref="K67" dT="2024-04-03T10:14:00.26" personId="{603A6E53-06E4-4344-9853-398BB4FA4DF8}" id="{6A443F57-B7FD-4139-97FB-F37FD5BEDAC3}">
    <text>22-03-2024 -Home</text>
  </threadedComment>
  <threadedComment ref="L67" dT="2024-04-03T10:13:41.87" personId="{603A6E53-06E4-4344-9853-398BB4FA4DF8}" id="{DA79B13B-83AE-48D4-BBDB-AB4774191C53}">
    <text>22-03-2024 - Home</text>
  </threadedComment>
  <threadedComment ref="K69" dT="2024-04-22T04:29:03.66" personId="{603A6E53-06E4-4344-9853-398BB4FA4DF8}" id="{97E1B337-50EB-4E2A-A81D-801A90126AA4}">
    <text>19/04/2024 Shimla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3C46-B49F-4D5F-8790-A0015948C5A4}">
  <dimension ref="A1:R91"/>
  <sheetViews>
    <sheetView topLeftCell="I1" workbookViewId="0">
      <selection activeCell="I41" sqref="I41"/>
    </sheetView>
  </sheetViews>
  <sheetFormatPr defaultRowHeight="14.4"/>
  <cols>
    <col min="2" max="2" width="10.88671875" customWidth="1"/>
    <col min="3" max="3" width="13.44140625" customWidth="1"/>
    <col min="4" max="4" width="39.5546875" bestFit="1" customWidth="1"/>
    <col min="5" max="5" width="15.5546875" customWidth="1"/>
    <col min="9" max="9" width="87.88671875" bestFit="1" customWidth="1"/>
    <col min="10" max="10" width="17.44140625" bestFit="1" customWidth="1"/>
    <col min="13" max="13" width="24.33203125" bestFit="1" customWidth="1"/>
    <col min="14" max="14" width="16.6640625" customWidth="1"/>
    <col min="16" max="16" width="22.44140625" customWidth="1"/>
    <col min="17" max="17" width="14.5546875" customWidth="1"/>
    <col min="18" max="18" width="17.88671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>
      <c r="A2" t="s">
        <v>5</v>
      </c>
      <c r="B2" t="s">
        <v>6</v>
      </c>
      <c r="C2" t="s">
        <v>7</v>
      </c>
      <c r="D2" t="s">
        <v>8</v>
      </c>
      <c r="E2" t="s">
        <v>9</v>
      </c>
      <c r="I2" s="121" t="s">
        <v>10</v>
      </c>
      <c r="J2" t="s">
        <v>11</v>
      </c>
    </row>
    <row r="3" spans="1:14">
      <c r="A3" t="s">
        <v>12</v>
      </c>
      <c r="B3" t="s">
        <v>13</v>
      </c>
      <c r="C3" t="s">
        <v>14</v>
      </c>
      <c r="D3" t="s">
        <v>15</v>
      </c>
      <c r="E3" t="s">
        <v>9</v>
      </c>
      <c r="I3" s="121" t="s">
        <v>16</v>
      </c>
    </row>
    <row r="4" spans="1:14">
      <c r="A4" t="s">
        <v>17</v>
      </c>
      <c r="B4" t="s">
        <v>18</v>
      </c>
      <c r="C4" t="s">
        <v>19</v>
      </c>
      <c r="D4" t="s">
        <v>20</v>
      </c>
      <c r="E4" t="s">
        <v>9</v>
      </c>
      <c r="I4" s="121" t="s">
        <v>21</v>
      </c>
    </row>
    <row r="5" spans="1:14">
      <c r="A5" t="s">
        <v>22</v>
      </c>
      <c r="B5" t="s">
        <v>23</v>
      </c>
      <c r="C5" t="s">
        <v>24</v>
      </c>
      <c r="D5" t="s">
        <v>25</v>
      </c>
      <c r="E5" t="s">
        <v>9</v>
      </c>
      <c r="I5" s="121" t="s">
        <v>26</v>
      </c>
      <c r="J5" t="s">
        <v>11</v>
      </c>
      <c r="K5" t="s">
        <v>27</v>
      </c>
    </row>
    <row r="6" spans="1:14">
      <c r="A6" t="s">
        <v>28</v>
      </c>
      <c r="B6" t="s">
        <v>29</v>
      </c>
      <c r="C6" t="s">
        <v>30</v>
      </c>
      <c r="D6" t="s">
        <v>31</v>
      </c>
      <c r="E6" t="s">
        <v>9</v>
      </c>
      <c r="I6" s="121" t="s">
        <v>32</v>
      </c>
      <c r="J6" t="s">
        <v>11</v>
      </c>
    </row>
    <row r="7" spans="1:14">
      <c r="A7" t="s">
        <v>33</v>
      </c>
      <c r="B7" t="s">
        <v>34</v>
      </c>
      <c r="C7" t="s">
        <v>35</v>
      </c>
      <c r="D7" t="s">
        <v>36</v>
      </c>
      <c r="E7" t="s">
        <v>9</v>
      </c>
      <c r="I7" s="121" t="s">
        <v>37</v>
      </c>
      <c r="J7" t="s">
        <v>11</v>
      </c>
      <c r="K7" t="s">
        <v>38</v>
      </c>
    </row>
    <row r="8" spans="1:14">
      <c r="A8" t="s">
        <v>39</v>
      </c>
      <c r="B8" t="s">
        <v>40</v>
      </c>
      <c r="C8" t="s">
        <v>41</v>
      </c>
      <c r="D8" t="s">
        <v>42</v>
      </c>
      <c r="E8" t="s">
        <v>9</v>
      </c>
      <c r="I8" s="121" t="s">
        <v>43</v>
      </c>
      <c r="J8" t="s">
        <v>11</v>
      </c>
    </row>
    <row r="9" spans="1:14">
      <c r="A9" t="s">
        <v>44</v>
      </c>
      <c r="B9" t="s">
        <v>45</v>
      </c>
      <c r="C9" t="s">
        <v>46</v>
      </c>
      <c r="D9" t="s">
        <v>47</v>
      </c>
      <c r="E9" t="s">
        <v>9</v>
      </c>
      <c r="I9" s="121" t="s">
        <v>48</v>
      </c>
      <c r="J9" t="s">
        <v>49</v>
      </c>
    </row>
    <row r="10" spans="1:14">
      <c r="A10" t="s">
        <v>50</v>
      </c>
      <c r="B10" t="s">
        <v>51</v>
      </c>
      <c r="C10" t="s">
        <v>52</v>
      </c>
      <c r="D10" t="s">
        <v>53</v>
      </c>
      <c r="E10" t="s">
        <v>9</v>
      </c>
      <c r="I10" s="121" t="s">
        <v>54</v>
      </c>
      <c r="J10" t="s">
        <v>11</v>
      </c>
    </row>
    <row r="11" spans="1:14">
      <c r="A11" t="s">
        <v>55</v>
      </c>
      <c r="B11" t="s">
        <v>56</v>
      </c>
      <c r="C11" t="s">
        <v>57</v>
      </c>
      <c r="D11" t="s">
        <v>58</v>
      </c>
      <c r="E11" t="s">
        <v>9</v>
      </c>
      <c r="I11" s="121" t="s">
        <v>59</v>
      </c>
      <c r="J11" t="s">
        <v>11</v>
      </c>
      <c r="K11" t="s">
        <v>60</v>
      </c>
    </row>
    <row r="12" spans="1:14">
      <c r="A12" t="s">
        <v>61</v>
      </c>
      <c r="B12" t="s">
        <v>62</v>
      </c>
      <c r="C12" t="s">
        <v>63</v>
      </c>
      <c r="D12" t="s">
        <v>64</v>
      </c>
      <c r="E12" t="s">
        <v>9</v>
      </c>
      <c r="I12" s="121" t="s">
        <v>65</v>
      </c>
      <c r="J12" t="s">
        <v>11</v>
      </c>
    </row>
    <row r="13" spans="1:14">
      <c r="A13" t="s">
        <v>66</v>
      </c>
      <c r="B13" t="s">
        <v>67</v>
      </c>
      <c r="C13" t="s">
        <v>68</v>
      </c>
      <c r="D13" t="s">
        <v>69</v>
      </c>
      <c r="E13" t="s">
        <v>9</v>
      </c>
      <c r="I13" s="121" t="s">
        <v>70</v>
      </c>
      <c r="J13" t="s">
        <v>11</v>
      </c>
      <c r="M13" t="s">
        <v>71</v>
      </c>
      <c r="N13" t="s">
        <v>72</v>
      </c>
    </row>
    <row r="14" spans="1:14">
      <c r="A14" t="s">
        <v>73</v>
      </c>
      <c r="B14" t="s">
        <v>74</v>
      </c>
      <c r="C14" t="s">
        <v>75</v>
      </c>
      <c r="D14" t="s">
        <v>76</v>
      </c>
      <c r="E14" t="s">
        <v>9</v>
      </c>
      <c r="I14" s="121" t="s">
        <v>77</v>
      </c>
      <c r="J14" t="s">
        <v>11</v>
      </c>
      <c r="M14" t="s">
        <v>78</v>
      </c>
      <c r="N14" t="s">
        <v>9</v>
      </c>
    </row>
    <row r="15" spans="1:14">
      <c r="A15" t="s">
        <v>79</v>
      </c>
      <c r="B15" t="s">
        <v>80</v>
      </c>
      <c r="C15" t="s">
        <v>81</v>
      </c>
      <c r="D15" t="s">
        <v>82</v>
      </c>
      <c r="E15" t="s">
        <v>9</v>
      </c>
      <c r="I15" s="121" t="s">
        <v>83</v>
      </c>
      <c r="J15" t="s">
        <v>11</v>
      </c>
      <c r="M15" t="s">
        <v>84</v>
      </c>
      <c r="N15" t="s">
        <v>85</v>
      </c>
    </row>
    <row r="16" spans="1:14">
      <c r="A16" t="s">
        <v>86</v>
      </c>
      <c r="B16" t="s">
        <v>87</v>
      </c>
      <c r="C16" t="s">
        <v>68</v>
      </c>
      <c r="D16" t="s">
        <v>88</v>
      </c>
      <c r="E16" t="s">
        <v>9</v>
      </c>
      <c r="I16" s="121" t="s">
        <v>89</v>
      </c>
      <c r="J16" t="s">
        <v>90</v>
      </c>
      <c r="M16" t="s">
        <v>91</v>
      </c>
      <c r="N16" t="s">
        <v>92</v>
      </c>
    </row>
    <row r="17" spans="1:18">
      <c r="A17" t="s">
        <v>93</v>
      </c>
      <c r="B17" t="s">
        <v>94</v>
      </c>
      <c r="C17" t="s">
        <v>95</v>
      </c>
      <c r="D17" t="s">
        <v>96</v>
      </c>
      <c r="E17" t="s">
        <v>9</v>
      </c>
      <c r="I17" s="121" t="s">
        <v>97</v>
      </c>
      <c r="J17" t="s">
        <v>11</v>
      </c>
      <c r="M17" t="s">
        <v>98</v>
      </c>
      <c r="N17" t="s">
        <v>99</v>
      </c>
    </row>
    <row r="18" spans="1:18">
      <c r="A18" t="s">
        <v>100</v>
      </c>
      <c r="B18" t="s">
        <v>101</v>
      </c>
      <c r="C18" t="s">
        <v>102</v>
      </c>
      <c r="D18" t="s">
        <v>103</v>
      </c>
      <c r="E18" t="s">
        <v>9</v>
      </c>
      <c r="I18" s="121" t="s">
        <v>104</v>
      </c>
      <c r="J18" t="s">
        <v>11</v>
      </c>
      <c r="N18" t="s">
        <v>105</v>
      </c>
    </row>
    <row r="19" spans="1:18">
      <c r="A19" t="s">
        <v>106</v>
      </c>
      <c r="B19" t="s">
        <v>107</v>
      </c>
      <c r="C19" t="s">
        <v>108</v>
      </c>
      <c r="D19" t="s">
        <v>109</v>
      </c>
      <c r="E19" t="s">
        <v>9</v>
      </c>
      <c r="N19" t="s">
        <v>110</v>
      </c>
    </row>
    <row r="20" spans="1:18">
      <c r="A20" t="s">
        <v>111</v>
      </c>
      <c r="B20" t="s">
        <v>112</v>
      </c>
      <c r="C20" t="s">
        <v>113</v>
      </c>
      <c r="D20" t="s">
        <v>114</v>
      </c>
      <c r="E20" t="s">
        <v>9</v>
      </c>
    </row>
    <row r="21" spans="1:18">
      <c r="A21" t="s">
        <v>115</v>
      </c>
      <c r="B21" t="s">
        <v>116</v>
      </c>
      <c r="C21" t="s">
        <v>117</v>
      </c>
      <c r="D21" t="s">
        <v>118</v>
      </c>
      <c r="E21" t="s">
        <v>9</v>
      </c>
    </row>
    <row r="22" spans="1:18">
      <c r="A22" t="s">
        <v>119</v>
      </c>
      <c r="B22" t="s">
        <v>120</v>
      </c>
      <c r="C22" t="s">
        <v>121</v>
      </c>
      <c r="D22" t="s">
        <v>122</v>
      </c>
      <c r="E22" t="s">
        <v>9</v>
      </c>
    </row>
    <row r="23" spans="1:18">
      <c r="A23" t="s">
        <v>123</v>
      </c>
      <c r="B23" t="s">
        <v>124</v>
      </c>
      <c r="C23" t="s">
        <v>125</v>
      </c>
      <c r="D23" t="s">
        <v>126</v>
      </c>
      <c r="E23" t="s">
        <v>9</v>
      </c>
    </row>
    <row r="24" spans="1:18">
      <c r="A24" t="s">
        <v>127</v>
      </c>
      <c r="B24" t="s">
        <v>128</v>
      </c>
      <c r="C24" t="s">
        <v>129</v>
      </c>
      <c r="D24" t="s">
        <v>130</v>
      </c>
      <c r="E24" t="s">
        <v>9</v>
      </c>
    </row>
    <row r="25" spans="1:18" ht="26.4" thickBot="1">
      <c r="A25" t="s">
        <v>131</v>
      </c>
      <c r="B25" t="s">
        <v>132</v>
      </c>
      <c r="C25" t="s">
        <v>133</v>
      </c>
      <c r="D25" t="s">
        <v>134</v>
      </c>
      <c r="E25" t="s">
        <v>9</v>
      </c>
      <c r="H25" s="133">
        <v>1</v>
      </c>
      <c r="I25" s="131" t="s">
        <v>135</v>
      </c>
    </row>
    <row r="26" spans="1:18" ht="26.4" thickBot="1">
      <c r="A26" t="s">
        <v>136</v>
      </c>
      <c r="B26" t="s">
        <v>137</v>
      </c>
      <c r="C26" t="s">
        <v>138</v>
      </c>
      <c r="D26" t="s">
        <v>139</v>
      </c>
      <c r="E26" t="s">
        <v>9</v>
      </c>
      <c r="H26" s="133">
        <v>2</v>
      </c>
      <c r="I26" s="132" t="s">
        <v>140</v>
      </c>
      <c r="P26" s="349" t="s">
        <v>141</v>
      </c>
      <c r="Q26" s="350"/>
      <c r="R26" s="351"/>
    </row>
    <row r="27" spans="1:18" ht="26.4" thickBot="1">
      <c r="A27" t="s">
        <v>142</v>
      </c>
      <c r="B27" t="s">
        <v>143</v>
      </c>
      <c r="C27" t="s">
        <v>144</v>
      </c>
      <c r="D27" t="s">
        <v>145</v>
      </c>
      <c r="E27" t="s">
        <v>9</v>
      </c>
      <c r="H27" s="133">
        <v>3</v>
      </c>
      <c r="I27" s="132" t="s">
        <v>146</v>
      </c>
      <c r="M27" s="320" t="s">
        <v>147</v>
      </c>
      <c r="N27" s="321" t="s">
        <v>148</v>
      </c>
      <c r="P27" s="322" t="s">
        <v>149</v>
      </c>
      <c r="Q27" s="323" t="s">
        <v>72</v>
      </c>
      <c r="R27" s="324" t="s">
        <v>150</v>
      </c>
    </row>
    <row r="28" spans="1:18" ht="25.8">
      <c r="A28" t="s">
        <v>151</v>
      </c>
      <c r="B28" t="s">
        <v>152</v>
      </c>
      <c r="C28" t="s">
        <v>30</v>
      </c>
      <c r="D28" t="s">
        <v>153</v>
      </c>
      <c r="E28" t="s">
        <v>9</v>
      </c>
      <c r="H28" s="133">
        <v>4</v>
      </c>
      <c r="I28" s="132" t="s">
        <v>154</v>
      </c>
      <c r="M28" s="210" t="s">
        <v>84</v>
      </c>
      <c r="N28" s="210">
        <f>COUNTIF('New Laptop and Desktop details '!A:A,'Assets List Details '!M28)</f>
        <v>215</v>
      </c>
      <c r="P28" s="325" t="s">
        <v>78</v>
      </c>
      <c r="Q28" s="325" t="s">
        <v>105</v>
      </c>
      <c r="R28" s="325">
        <f>COUNTIFS('New Laptop and Desktop details '!A:A,'Assets List Details '!P28,'New Laptop and Desktop details '!F:F,'Assets List Details '!Q28)</f>
        <v>9</v>
      </c>
    </row>
    <row r="29" spans="1:18">
      <c r="A29" t="s">
        <v>155</v>
      </c>
      <c r="B29" t="s">
        <v>156</v>
      </c>
      <c r="C29" t="s">
        <v>157</v>
      </c>
      <c r="D29" t="s">
        <v>158</v>
      </c>
      <c r="E29" t="s">
        <v>9</v>
      </c>
      <c r="M29" s="1" t="s">
        <v>78</v>
      </c>
      <c r="N29" s="1">
        <f>COUNTIF('New Laptop and Desktop details '!A:A,'Assets List Details '!M29)</f>
        <v>51</v>
      </c>
    </row>
    <row r="30" spans="1:18">
      <c r="A30" t="s">
        <v>159</v>
      </c>
      <c r="B30" t="s">
        <v>160</v>
      </c>
      <c r="C30" t="s">
        <v>30</v>
      </c>
      <c r="D30" t="s">
        <v>161</v>
      </c>
      <c r="E30" t="s">
        <v>9</v>
      </c>
      <c r="M30" s="1" t="s">
        <v>91</v>
      </c>
      <c r="N30" s="1">
        <f>COUNTIF('New Laptop and Desktop details '!A:A,'Assets List Details '!M30)</f>
        <v>2</v>
      </c>
    </row>
    <row r="31" spans="1:18">
      <c r="A31" t="s">
        <v>162</v>
      </c>
      <c r="B31" t="s">
        <v>163</v>
      </c>
      <c r="C31" t="s">
        <v>164</v>
      </c>
      <c r="D31" t="s">
        <v>165</v>
      </c>
      <c r="E31" t="s">
        <v>9</v>
      </c>
      <c r="I31" t="s">
        <v>71</v>
      </c>
    </row>
    <row r="32" spans="1:18">
      <c r="A32" t="s">
        <v>166</v>
      </c>
      <c r="B32" t="s">
        <v>167</v>
      </c>
      <c r="C32" t="s">
        <v>168</v>
      </c>
      <c r="D32" t="s">
        <v>169</v>
      </c>
      <c r="E32" t="s">
        <v>9</v>
      </c>
      <c r="I32" t="s">
        <v>78</v>
      </c>
    </row>
    <row r="33" spans="1:9">
      <c r="A33" t="s">
        <v>170</v>
      </c>
      <c r="B33" t="s">
        <v>171</v>
      </c>
      <c r="C33" t="s">
        <v>172</v>
      </c>
      <c r="D33" t="s">
        <v>173</v>
      </c>
      <c r="E33" t="s">
        <v>9</v>
      </c>
      <c r="I33" t="s">
        <v>84</v>
      </c>
    </row>
    <row r="34" spans="1:9">
      <c r="A34" t="s">
        <v>174</v>
      </c>
      <c r="B34" t="s">
        <v>175</v>
      </c>
      <c r="C34" t="s">
        <v>176</v>
      </c>
      <c r="D34" t="s">
        <v>177</v>
      </c>
      <c r="E34" t="s">
        <v>9</v>
      </c>
      <c r="I34" t="s">
        <v>91</v>
      </c>
    </row>
    <row r="35" spans="1:9">
      <c r="A35" t="s">
        <v>178</v>
      </c>
      <c r="B35" t="s">
        <v>179</v>
      </c>
      <c r="C35" t="s">
        <v>180</v>
      </c>
      <c r="D35" t="s">
        <v>181</v>
      </c>
      <c r="E35" t="s">
        <v>9</v>
      </c>
      <c r="I35" t="s">
        <v>98</v>
      </c>
    </row>
    <row r="36" spans="1:9">
      <c r="A36" t="s">
        <v>182</v>
      </c>
      <c r="B36" t="s">
        <v>183</v>
      </c>
      <c r="C36" t="s">
        <v>184</v>
      </c>
      <c r="D36" t="s">
        <v>185</v>
      </c>
      <c r="E36" t="s">
        <v>9</v>
      </c>
    </row>
    <row r="37" spans="1:9">
      <c r="A37" t="s">
        <v>186</v>
      </c>
      <c r="B37" t="s">
        <v>187</v>
      </c>
      <c r="C37" t="s">
        <v>188</v>
      </c>
      <c r="D37" t="s">
        <v>189</v>
      </c>
      <c r="E37" t="s">
        <v>9</v>
      </c>
    </row>
    <row r="38" spans="1:9">
      <c r="A38" t="s">
        <v>190</v>
      </c>
      <c r="B38" t="s">
        <v>191</v>
      </c>
      <c r="C38" t="s">
        <v>192</v>
      </c>
      <c r="D38" t="s">
        <v>193</v>
      </c>
      <c r="E38" t="s">
        <v>9</v>
      </c>
    </row>
    <row r="39" spans="1:9">
      <c r="A39" t="s">
        <v>194</v>
      </c>
      <c r="B39" t="s">
        <v>195</v>
      </c>
      <c r="C39" t="s">
        <v>196</v>
      </c>
      <c r="D39" t="s">
        <v>197</v>
      </c>
      <c r="E39" t="s">
        <v>9</v>
      </c>
    </row>
    <row r="40" spans="1:9">
      <c r="A40" t="s">
        <v>198</v>
      </c>
      <c r="B40" t="s">
        <v>199</v>
      </c>
      <c r="C40" t="s">
        <v>41</v>
      </c>
      <c r="D40" t="s">
        <v>200</v>
      </c>
      <c r="E40" t="s">
        <v>9</v>
      </c>
    </row>
    <row r="41" spans="1:9">
      <c r="A41" t="s">
        <v>201</v>
      </c>
      <c r="B41" t="s">
        <v>202</v>
      </c>
      <c r="C41" t="s">
        <v>203</v>
      </c>
      <c r="D41" t="s">
        <v>204</v>
      </c>
      <c r="E41" t="s">
        <v>9</v>
      </c>
    </row>
    <row r="42" spans="1:9">
      <c r="A42" t="s">
        <v>205</v>
      </c>
      <c r="B42" t="s">
        <v>206</v>
      </c>
      <c r="C42" t="s">
        <v>207</v>
      </c>
      <c r="D42" t="s">
        <v>208</v>
      </c>
      <c r="E42" t="s">
        <v>9</v>
      </c>
    </row>
    <row r="43" spans="1:9">
      <c r="A43" t="s">
        <v>209</v>
      </c>
      <c r="B43" t="s">
        <v>210</v>
      </c>
      <c r="C43" t="s">
        <v>211</v>
      </c>
      <c r="D43" t="s">
        <v>212</v>
      </c>
      <c r="E43" t="s">
        <v>9</v>
      </c>
    </row>
    <row r="44" spans="1:9">
      <c r="A44" t="s">
        <v>213</v>
      </c>
      <c r="B44" t="s">
        <v>214</v>
      </c>
      <c r="C44" t="s">
        <v>215</v>
      </c>
      <c r="D44" t="s">
        <v>216</v>
      </c>
      <c r="E44" t="s">
        <v>9</v>
      </c>
    </row>
    <row r="45" spans="1:9">
      <c r="A45" t="s">
        <v>217</v>
      </c>
      <c r="B45" t="s">
        <v>218</v>
      </c>
      <c r="C45" t="s">
        <v>30</v>
      </c>
      <c r="D45" t="s">
        <v>219</v>
      </c>
      <c r="E45" t="s">
        <v>9</v>
      </c>
    </row>
    <row r="46" spans="1:9">
      <c r="A46" t="s">
        <v>220</v>
      </c>
      <c r="B46" t="s">
        <v>221</v>
      </c>
      <c r="C46" t="s">
        <v>222</v>
      </c>
      <c r="D46" t="s">
        <v>223</v>
      </c>
      <c r="E46" t="s">
        <v>9</v>
      </c>
    </row>
    <row r="47" spans="1:9">
      <c r="A47" t="s">
        <v>224</v>
      </c>
      <c r="B47" t="s">
        <v>225</v>
      </c>
      <c r="C47" t="s">
        <v>226</v>
      </c>
      <c r="D47" t="s">
        <v>227</v>
      </c>
      <c r="E47" t="s">
        <v>9</v>
      </c>
    </row>
    <row r="48" spans="1:9">
      <c r="A48" t="s">
        <v>228</v>
      </c>
      <c r="B48" t="s">
        <v>229</v>
      </c>
      <c r="C48" t="s">
        <v>230</v>
      </c>
      <c r="D48" t="s">
        <v>231</v>
      </c>
      <c r="E48" t="s">
        <v>9</v>
      </c>
    </row>
    <row r="49" spans="1:5">
      <c r="A49" t="s">
        <v>232</v>
      </c>
      <c r="B49" t="s">
        <v>233</v>
      </c>
      <c r="C49" t="s">
        <v>234</v>
      </c>
      <c r="D49" t="s">
        <v>235</v>
      </c>
      <c r="E49" t="s">
        <v>9</v>
      </c>
    </row>
    <row r="50" spans="1:5">
      <c r="A50" t="s">
        <v>236</v>
      </c>
      <c r="B50" t="s">
        <v>237</v>
      </c>
      <c r="C50" t="s">
        <v>238</v>
      </c>
      <c r="D50" t="s">
        <v>239</v>
      </c>
      <c r="E50" t="s">
        <v>9</v>
      </c>
    </row>
    <row r="51" spans="1:5">
      <c r="A51" t="s">
        <v>240</v>
      </c>
      <c r="B51" t="s">
        <v>241</v>
      </c>
      <c r="C51" t="s">
        <v>242</v>
      </c>
      <c r="D51" t="s">
        <v>243</v>
      </c>
      <c r="E51" t="s">
        <v>9</v>
      </c>
    </row>
    <row r="52" spans="1:5">
      <c r="A52" t="s">
        <v>244</v>
      </c>
      <c r="B52" t="s">
        <v>245</v>
      </c>
      <c r="C52" t="s">
        <v>246</v>
      </c>
      <c r="D52" t="s">
        <v>247</v>
      </c>
      <c r="E52" t="s">
        <v>9</v>
      </c>
    </row>
    <row r="53" spans="1:5">
      <c r="A53" t="s">
        <v>248</v>
      </c>
      <c r="B53" t="s">
        <v>249</v>
      </c>
      <c r="C53" t="s">
        <v>250</v>
      </c>
      <c r="D53" t="s">
        <v>251</v>
      </c>
      <c r="E53" t="s">
        <v>9</v>
      </c>
    </row>
    <row r="54" spans="1:5">
      <c r="A54" t="s">
        <v>252</v>
      </c>
      <c r="B54" t="s">
        <v>253</v>
      </c>
      <c r="C54" t="s">
        <v>254</v>
      </c>
      <c r="D54" t="s">
        <v>255</v>
      </c>
      <c r="E54" t="s">
        <v>9</v>
      </c>
    </row>
    <row r="55" spans="1:5">
      <c r="A55" t="s">
        <v>256</v>
      </c>
      <c r="B55" t="s">
        <v>257</v>
      </c>
      <c r="C55" t="s">
        <v>258</v>
      </c>
      <c r="D55" t="s">
        <v>259</v>
      </c>
      <c r="E55" t="s">
        <v>9</v>
      </c>
    </row>
    <row r="56" spans="1:5">
      <c r="A56" t="s">
        <v>260</v>
      </c>
      <c r="B56" t="s">
        <v>261</v>
      </c>
      <c r="C56" t="s">
        <v>262</v>
      </c>
      <c r="D56" t="s">
        <v>263</v>
      </c>
      <c r="E56" t="s">
        <v>9</v>
      </c>
    </row>
    <row r="57" spans="1:5">
      <c r="A57" t="s">
        <v>264</v>
      </c>
      <c r="B57" t="s">
        <v>265</v>
      </c>
      <c r="C57" t="s">
        <v>266</v>
      </c>
      <c r="D57" t="s">
        <v>267</v>
      </c>
      <c r="E57" t="s">
        <v>9</v>
      </c>
    </row>
    <row r="58" spans="1:5">
      <c r="A58" t="s">
        <v>268</v>
      </c>
      <c r="B58" t="s">
        <v>269</v>
      </c>
      <c r="C58" t="s">
        <v>270</v>
      </c>
      <c r="D58" t="s">
        <v>271</v>
      </c>
      <c r="E58" t="s">
        <v>9</v>
      </c>
    </row>
    <row r="59" spans="1:5">
      <c r="A59" t="s">
        <v>272</v>
      </c>
      <c r="B59" t="s">
        <v>273</v>
      </c>
      <c r="C59" t="s">
        <v>274</v>
      </c>
      <c r="D59" t="s">
        <v>275</v>
      </c>
      <c r="E59" t="s">
        <v>9</v>
      </c>
    </row>
    <row r="60" spans="1:5">
      <c r="A60" t="s">
        <v>276</v>
      </c>
      <c r="B60" t="s">
        <v>277</v>
      </c>
      <c r="C60" t="s">
        <v>278</v>
      </c>
      <c r="D60" t="s">
        <v>279</v>
      </c>
      <c r="E60" t="s">
        <v>9</v>
      </c>
    </row>
    <row r="61" spans="1:5">
      <c r="A61" t="s">
        <v>280</v>
      </c>
      <c r="B61" t="s">
        <v>281</v>
      </c>
      <c r="C61" t="s">
        <v>282</v>
      </c>
      <c r="D61" t="s">
        <v>283</v>
      </c>
      <c r="E61" t="s">
        <v>9</v>
      </c>
    </row>
    <row r="62" spans="1:5">
      <c r="A62" t="s">
        <v>284</v>
      </c>
      <c r="B62" t="s">
        <v>285</v>
      </c>
      <c r="C62" t="s">
        <v>286</v>
      </c>
      <c r="D62" t="s">
        <v>287</v>
      </c>
      <c r="E62" t="s">
        <v>9</v>
      </c>
    </row>
    <row r="63" spans="1:5">
      <c r="A63" t="s">
        <v>288</v>
      </c>
      <c r="B63" t="s">
        <v>289</v>
      </c>
      <c r="C63" t="s">
        <v>290</v>
      </c>
      <c r="D63" t="s">
        <v>291</v>
      </c>
      <c r="E63" t="s">
        <v>9</v>
      </c>
    </row>
    <row r="64" spans="1:5">
      <c r="A64" t="s">
        <v>292</v>
      </c>
      <c r="B64" t="s">
        <v>293</v>
      </c>
      <c r="C64" t="s">
        <v>294</v>
      </c>
      <c r="D64" t="s">
        <v>295</v>
      </c>
      <c r="E64" t="s">
        <v>9</v>
      </c>
    </row>
    <row r="65" spans="1:5">
      <c r="A65" t="s">
        <v>296</v>
      </c>
      <c r="B65" t="s">
        <v>297</v>
      </c>
      <c r="C65" t="s">
        <v>298</v>
      </c>
      <c r="D65" t="s">
        <v>299</v>
      </c>
      <c r="E65" t="s">
        <v>9</v>
      </c>
    </row>
    <row r="66" spans="1:5">
      <c r="A66" t="s">
        <v>300</v>
      </c>
      <c r="B66" t="s">
        <v>301</v>
      </c>
      <c r="C66" t="s">
        <v>302</v>
      </c>
      <c r="D66" t="s">
        <v>303</v>
      </c>
      <c r="E66" t="s">
        <v>9</v>
      </c>
    </row>
    <row r="67" spans="1:5">
      <c r="A67" t="s">
        <v>304</v>
      </c>
      <c r="B67" t="s">
        <v>305</v>
      </c>
      <c r="C67" t="s">
        <v>30</v>
      </c>
      <c r="D67" t="s">
        <v>306</v>
      </c>
      <c r="E67" t="s">
        <v>9</v>
      </c>
    </row>
    <row r="68" spans="1:5">
      <c r="A68" t="s">
        <v>307</v>
      </c>
      <c r="B68" t="s">
        <v>308</v>
      </c>
      <c r="C68" t="s">
        <v>68</v>
      </c>
      <c r="D68" t="s">
        <v>309</v>
      </c>
      <c r="E68" t="s">
        <v>9</v>
      </c>
    </row>
    <row r="69" spans="1:5">
      <c r="A69" t="s">
        <v>310</v>
      </c>
      <c r="B69" t="s">
        <v>311</v>
      </c>
      <c r="C69" t="s">
        <v>312</v>
      </c>
      <c r="D69" t="s">
        <v>313</v>
      </c>
      <c r="E69" t="s">
        <v>9</v>
      </c>
    </row>
    <row r="70" spans="1:5">
      <c r="A70" t="s">
        <v>314</v>
      </c>
      <c r="B70" t="s">
        <v>315</v>
      </c>
      <c r="C70" t="s">
        <v>316</v>
      </c>
      <c r="D70" t="s">
        <v>317</v>
      </c>
      <c r="E70" t="s">
        <v>9</v>
      </c>
    </row>
    <row r="71" spans="1:5">
      <c r="A71" t="s">
        <v>318</v>
      </c>
      <c r="B71" t="s">
        <v>319</v>
      </c>
      <c r="C71" t="s">
        <v>320</v>
      </c>
      <c r="D71" t="s">
        <v>321</v>
      </c>
      <c r="E71" t="s">
        <v>9</v>
      </c>
    </row>
    <row r="72" spans="1:5">
      <c r="A72" t="s">
        <v>322</v>
      </c>
      <c r="B72" t="s">
        <v>323</v>
      </c>
      <c r="C72" t="s">
        <v>324</v>
      </c>
      <c r="D72" t="s">
        <v>325</v>
      </c>
      <c r="E72" t="s">
        <v>9</v>
      </c>
    </row>
    <row r="73" spans="1:5">
      <c r="A73" t="s">
        <v>326</v>
      </c>
      <c r="B73" t="s">
        <v>327</v>
      </c>
      <c r="C73" t="s">
        <v>328</v>
      </c>
      <c r="D73" t="s">
        <v>329</v>
      </c>
      <c r="E73" t="s">
        <v>9</v>
      </c>
    </row>
    <row r="74" spans="1:5">
      <c r="A74" t="s">
        <v>330</v>
      </c>
      <c r="B74" t="s">
        <v>331</v>
      </c>
      <c r="C74" t="s">
        <v>332</v>
      </c>
      <c r="D74" t="s">
        <v>333</v>
      </c>
      <c r="E74" t="s">
        <v>9</v>
      </c>
    </row>
    <row r="75" spans="1:5">
      <c r="A75" t="s">
        <v>334</v>
      </c>
      <c r="B75" t="s">
        <v>335</v>
      </c>
      <c r="C75" t="s">
        <v>336</v>
      </c>
      <c r="D75" t="s">
        <v>337</v>
      </c>
      <c r="E75" t="s">
        <v>9</v>
      </c>
    </row>
    <row r="76" spans="1:5">
      <c r="A76" t="s">
        <v>338</v>
      </c>
      <c r="B76" t="s">
        <v>339</v>
      </c>
      <c r="C76" t="s">
        <v>340</v>
      </c>
      <c r="D76" t="s">
        <v>341</v>
      </c>
      <c r="E76" t="s">
        <v>9</v>
      </c>
    </row>
    <row r="77" spans="1:5">
      <c r="A77" t="s">
        <v>342</v>
      </c>
      <c r="B77" t="s">
        <v>343</v>
      </c>
      <c r="C77" t="s">
        <v>344</v>
      </c>
      <c r="D77" t="s">
        <v>345</v>
      </c>
      <c r="E77" t="s">
        <v>9</v>
      </c>
    </row>
    <row r="78" spans="1:5">
      <c r="A78" t="s">
        <v>346</v>
      </c>
      <c r="B78" t="s">
        <v>94</v>
      </c>
      <c r="C78" t="s">
        <v>347</v>
      </c>
      <c r="D78" t="s">
        <v>348</v>
      </c>
      <c r="E78" t="s">
        <v>9</v>
      </c>
    </row>
    <row r="79" spans="1:5">
      <c r="A79" t="s">
        <v>349</v>
      </c>
      <c r="B79" t="s">
        <v>350</v>
      </c>
      <c r="C79" t="s">
        <v>351</v>
      </c>
      <c r="D79" t="s">
        <v>352</v>
      </c>
      <c r="E79" t="s">
        <v>9</v>
      </c>
    </row>
    <row r="80" spans="1:5">
      <c r="A80" t="s">
        <v>353</v>
      </c>
      <c r="B80" t="s">
        <v>354</v>
      </c>
      <c r="C80" t="s">
        <v>81</v>
      </c>
      <c r="D80" t="s">
        <v>355</v>
      </c>
      <c r="E80" t="s">
        <v>9</v>
      </c>
    </row>
    <row r="81" spans="1:5">
      <c r="A81" t="s">
        <v>356</v>
      </c>
      <c r="B81" t="s">
        <v>265</v>
      </c>
      <c r="C81" t="s">
        <v>357</v>
      </c>
      <c r="D81" t="s">
        <v>358</v>
      </c>
      <c r="E81" t="s">
        <v>9</v>
      </c>
    </row>
    <row r="82" spans="1:5">
      <c r="A82" t="s">
        <v>359</v>
      </c>
      <c r="B82" t="s">
        <v>360</v>
      </c>
      <c r="C82" t="s">
        <v>68</v>
      </c>
      <c r="D82" t="s">
        <v>361</v>
      </c>
      <c r="E82" t="s">
        <v>9</v>
      </c>
    </row>
    <row r="83" spans="1:5">
      <c r="A83" t="s">
        <v>362</v>
      </c>
      <c r="B83" t="s">
        <v>363</v>
      </c>
      <c r="C83" t="s">
        <v>364</v>
      </c>
      <c r="D83" t="s">
        <v>365</v>
      </c>
      <c r="E83" t="s">
        <v>9</v>
      </c>
    </row>
    <row r="84" spans="1:5">
      <c r="A84" t="s">
        <v>366</v>
      </c>
      <c r="B84" t="s">
        <v>367</v>
      </c>
      <c r="C84" t="s">
        <v>68</v>
      </c>
      <c r="D84" t="s">
        <v>368</v>
      </c>
      <c r="E84" t="s">
        <v>9</v>
      </c>
    </row>
    <row r="85" spans="1:5">
      <c r="A85" t="s">
        <v>369</v>
      </c>
      <c r="B85" t="s">
        <v>370</v>
      </c>
      <c r="C85" t="s">
        <v>371</v>
      </c>
      <c r="D85" t="s">
        <v>372</v>
      </c>
      <c r="E85" t="s">
        <v>9</v>
      </c>
    </row>
    <row r="86" spans="1:5">
      <c r="A86" t="s">
        <v>373</v>
      </c>
      <c r="B86" t="s">
        <v>374</v>
      </c>
      <c r="C86" t="s">
        <v>375</v>
      </c>
      <c r="D86" t="s">
        <v>376</v>
      </c>
      <c r="E86" t="s">
        <v>9</v>
      </c>
    </row>
    <row r="87" spans="1:5">
      <c r="A87" t="s">
        <v>377</v>
      </c>
      <c r="B87" t="s">
        <v>378</v>
      </c>
      <c r="C87" t="s">
        <v>379</v>
      </c>
      <c r="D87" t="s">
        <v>380</v>
      </c>
      <c r="E87" t="s">
        <v>9</v>
      </c>
    </row>
    <row r="88" spans="1:5">
      <c r="A88" t="s">
        <v>381</v>
      </c>
      <c r="B88" t="s">
        <v>382</v>
      </c>
      <c r="C88" t="s">
        <v>383</v>
      </c>
      <c r="D88" t="s">
        <v>384</v>
      </c>
      <c r="E88" t="s">
        <v>9</v>
      </c>
    </row>
    <row r="89" spans="1:5">
      <c r="A89" t="s">
        <v>385</v>
      </c>
      <c r="B89" t="s">
        <v>386</v>
      </c>
      <c r="C89" t="s">
        <v>387</v>
      </c>
      <c r="D89" t="s">
        <v>388</v>
      </c>
      <c r="E89" t="s">
        <v>9</v>
      </c>
    </row>
    <row r="90" spans="1:5">
      <c r="A90" t="s">
        <v>389</v>
      </c>
      <c r="B90" t="s">
        <v>390</v>
      </c>
      <c r="C90" t="s">
        <v>391</v>
      </c>
      <c r="D90" t="s">
        <v>392</v>
      </c>
      <c r="E90" t="s">
        <v>9</v>
      </c>
    </row>
    <row r="91" spans="1:5">
      <c r="A91" t="s">
        <v>393</v>
      </c>
      <c r="B91" t="s">
        <v>107</v>
      </c>
      <c r="C91" t="s">
        <v>394</v>
      </c>
      <c r="D91" t="s">
        <v>395</v>
      </c>
      <c r="E91" t="s">
        <v>9</v>
      </c>
    </row>
  </sheetData>
  <mergeCells count="1">
    <mergeCell ref="P26:R26"/>
  </mergeCells>
  <dataValidations count="2">
    <dataValidation type="list" allowBlank="1" showInputMessage="1" showErrorMessage="1" sqref="P28" xr:uid="{B4985324-2C41-4B78-89B7-A70636496F45}">
      <formula1>$M$14:$M$17</formula1>
    </dataValidation>
    <dataValidation type="list" allowBlank="1" showInputMessage="1" showErrorMessage="1" sqref="Q28" xr:uid="{CD2F96AE-D5C5-4134-8E89-1CC3B5E0CACD}">
      <formula1>$N$14:$N$19</formula1>
    </dataValidation>
  </dataValidations>
  <hyperlinks>
    <hyperlink ref="I25" location="'New Laptop and Desktop details '!A1" display="Laptop &amp; Desktop Details" xr:uid="{96377B88-0308-4CB6-9B7A-A44CDBC14941}"/>
    <hyperlink ref="I26" location="'Monitor and Docking station '!A1" display="Monitor &amp; Docking Details" xr:uid="{7E9C30AF-68F1-423F-93AB-DAFF2C55E476}"/>
    <hyperlink ref="I27" location="'Network device '!A1" display="Network Device List" xr:uid="{9949CF47-F54A-4D43-AF5D-F390BB7F01DB}"/>
    <hyperlink ref="I28" location="'VC Details '!A1" display="VC List " xr:uid="{74954F5C-685E-40C0-8D3C-0FEADEC02574}"/>
  </hyperlinks>
  <pageMargins left="0.7" right="0.7" top="0.75" bottom="0.75" header="0.3" footer="0.3"/>
  <pageSetup paperSize="9" orientation="portrait" horizontalDpi="150" verticalDpi="15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EB6D-C634-44A7-8601-5B9740F90FDF}">
  <dimension ref="A1:Q30"/>
  <sheetViews>
    <sheetView topLeftCell="E1" zoomScaleNormal="100" workbookViewId="0">
      <selection activeCell="G37" sqref="G37"/>
    </sheetView>
  </sheetViews>
  <sheetFormatPr defaultRowHeight="15" customHeight="1"/>
  <cols>
    <col min="2" max="2" width="15" customWidth="1"/>
    <col min="3" max="3" width="26.109375" bestFit="1" customWidth="1"/>
    <col min="4" max="4" width="29.44140625" customWidth="1"/>
    <col min="5" max="5" width="24.44140625" customWidth="1"/>
    <col min="6" max="6" width="18.6640625" bestFit="1" customWidth="1"/>
    <col min="7" max="7" width="16.5546875" bestFit="1" customWidth="1"/>
    <col min="8" max="8" width="24" bestFit="1" customWidth="1"/>
    <col min="9" max="9" width="25.88671875" bestFit="1" customWidth="1"/>
    <col min="10" max="10" width="11.109375" bestFit="1" customWidth="1"/>
    <col min="11" max="11" width="14.5546875" bestFit="1" customWidth="1"/>
    <col min="12" max="12" width="25" bestFit="1" customWidth="1"/>
    <col min="13" max="13" width="22.5546875" bestFit="1" customWidth="1"/>
    <col min="14" max="14" width="18.33203125" style="164" bestFit="1" customWidth="1"/>
    <col min="15" max="15" width="17.88671875" style="230" bestFit="1" customWidth="1"/>
    <col min="16" max="16" width="27.6640625" bestFit="1" customWidth="1"/>
    <col min="17" max="17" width="18.109375" style="175" bestFit="1" customWidth="1"/>
  </cols>
  <sheetData>
    <row r="1" spans="1:17" ht="17.399999999999999">
      <c r="A1" s="160" t="s">
        <v>149</v>
      </c>
      <c r="B1" s="105" t="s">
        <v>0</v>
      </c>
      <c r="C1" s="105" t="s">
        <v>917</v>
      </c>
      <c r="D1" s="105" t="s">
        <v>918</v>
      </c>
      <c r="E1" s="105" t="s">
        <v>919</v>
      </c>
      <c r="F1" s="105" t="s">
        <v>920</v>
      </c>
      <c r="G1" s="105" t="s">
        <v>921</v>
      </c>
      <c r="H1" s="105" t="s">
        <v>922</v>
      </c>
      <c r="I1" s="105" t="s">
        <v>924</v>
      </c>
      <c r="J1" s="105" t="s">
        <v>925</v>
      </c>
      <c r="K1" s="105" t="s">
        <v>926</v>
      </c>
      <c r="L1" s="105" t="s">
        <v>927</v>
      </c>
      <c r="M1" s="161" t="s">
        <v>2154</v>
      </c>
      <c r="N1" s="163" t="s">
        <v>929</v>
      </c>
      <c r="O1" s="267" t="s">
        <v>930</v>
      </c>
      <c r="P1" s="162" t="s">
        <v>2155</v>
      </c>
      <c r="Q1" s="165" t="s">
        <v>932</v>
      </c>
    </row>
    <row r="2" spans="1:17" ht="14.4">
      <c r="A2" s="38" t="s">
        <v>84</v>
      </c>
      <c r="B2" s="38" t="s">
        <v>1359</v>
      </c>
      <c r="C2" s="6" t="str">
        <f>VLOOKUP(B2,'Employee details '!A2:D280,4,0)</f>
        <v>Sanchay Kumar Dey</v>
      </c>
      <c r="D2" s="38" t="s">
        <v>1360</v>
      </c>
      <c r="E2" s="6" t="str">
        <f>VLOOKUP(B2,'Employee details '!A2:E280,5,0)</f>
        <v>Mandakini Jal Urja Pvt Ltd</v>
      </c>
      <c r="F2" s="38" t="s">
        <v>85</v>
      </c>
      <c r="G2" s="6" t="s">
        <v>2146</v>
      </c>
      <c r="H2" s="38" t="s">
        <v>1361</v>
      </c>
      <c r="I2" s="38" t="s">
        <v>1334</v>
      </c>
      <c r="J2" s="38" t="s">
        <v>1362</v>
      </c>
      <c r="K2" s="38" t="s">
        <v>105</v>
      </c>
      <c r="L2" s="6">
        <f>VLOOKUP(J2,'New Laptop and Desktop details '!L:T,3,0)</f>
        <v>4500386875</v>
      </c>
      <c r="M2" s="6" t="str">
        <f>VLOOKUP(J2,'New Laptop and Desktop details '!L:O,4,0)</f>
        <v>15294/GGN</v>
      </c>
      <c r="N2" s="169">
        <v>44879</v>
      </c>
      <c r="O2" s="224">
        <v>46727</v>
      </c>
      <c r="P2" s="6">
        <f>VLOOKUP(J2,'New Laptop and Desktop details '!L:T,7,0)</f>
        <v>2027</v>
      </c>
      <c r="Q2" s="166" t="str">
        <f>VLOOKUP(J2,'New Laptop and Desktop details '!L:T,8,0)</f>
        <v>SHREE IT SOLUTIONS</v>
      </c>
    </row>
    <row r="3" spans="1:17" ht="14.4">
      <c r="A3" s="38" t="s">
        <v>84</v>
      </c>
      <c r="B3" s="38" t="s">
        <v>1495</v>
      </c>
      <c r="C3" s="38" t="str">
        <f>VLOOKUP(B3,'Employee details '!A3:D277,4,0)</f>
        <v>Rajesh Kumar Srivastav</v>
      </c>
      <c r="D3" s="38" t="s">
        <v>1496</v>
      </c>
      <c r="E3" s="38" t="str">
        <f>VLOOKUP(B3,'Employee details '!A3:E277,5,0)</f>
        <v>Mandakini Jal Urja Pvt Ltd</v>
      </c>
      <c r="F3" s="38" t="s">
        <v>9</v>
      </c>
      <c r="G3" s="6" t="s">
        <v>2146</v>
      </c>
      <c r="H3" s="38" t="s">
        <v>1497</v>
      </c>
      <c r="I3" s="38" t="s">
        <v>2156</v>
      </c>
      <c r="J3" s="38" t="s">
        <v>1498</v>
      </c>
      <c r="K3" s="38" t="s">
        <v>947</v>
      </c>
      <c r="L3" s="6">
        <f>VLOOKUP(J3,'New Laptop and Desktop details '!L:T,3,0)</f>
        <v>4500437962</v>
      </c>
      <c r="M3" s="6" t="str">
        <f>VLOOKUP(J3,'New Laptop and Desktop details '!L:O,4,0)</f>
        <v>GST2324DL-18193</v>
      </c>
      <c r="N3" s="169">
        <v>45230</v>
      </c>
      <c r="O3" s="224" t="s">
        <v>2157</v>
      </c>
      <c r="P3" s="6">
        <f>VLOOKUP(J3,'New Laptop and Desktop details '!L:T,7,0)</f>
        <v>2029</v>
      </c>
      <c r="Q3" s="166" t="str">
        <f>VLOOKUP(J3,'New Laptop and Desktop details '!L:T,8,0)</f>
        <v>TEAM COMPUTER PVT LTD</v>
      </c>
    </row>
    <row r="4" spans="1:17" ht="14.4">
      <c r="A4" s="38" t="s">
        <v>84</v>
      </c>
      <c r="B4" s="38" t="s">
        <v>1390</v>
      </c>
      <c r="C4" s="38" t="str">
        <f>VLOOKUP(B4,'Employee details '!A3:D278,4,0)</f>
        <v>MOTI KURMANCHALI</v>
      </c>
      <c r="D4" s="38" t="s">
        <v>1391</v>
      </c>
      <c r="E4" s="38" t="str">
        <f>VLOOKUP(B4,'Employee details '!A3:E278,5,0)</f>
        <v>Mandakini Jal Urja Pvt Ltd</v>
      </c>
      <c r="F4" s="38" t="s">
        <v>85</v>
      </c>
      <c r="G4" s="6" t="s">
        <v>2146</v>
      </c>
      <c r="H4" s="38" t="s">
        <v>1392</v>
      </c>
      <c r="I4" s="38" t="s">
        <v>1334</v>
      </c>
      <c r="J4" s="38" t="s">
        <v>1393</v>
      </c>
      <c r="K4" s="38" t="s">
        <v>105</v>
      </c>
      <c r="L4" s="6">
        <f>VLOOKUP(J4,'New Laptop and Desktop details '!L:T,3,0)</f>
        <v>4500386875</v>
      </c>
      <c r="M4" s="6" t="str">
        <f>VLOOKUP(J4,'New Laptop and Desktop details '!L:O,4,0)</f>
        <v>15294/GGN</v>
      </c>
      <c r="N4" s="169">
        <v>44879</v>
      </c>
      <c r="O4" s="224">
        <v>46727</v>
      </c>
      <c r="P4" s="6">
        <f>VLOOKUP(J4,'New Laptop and Desktop details '!L:T,7,0)</f>
        <v>2027</v>
      </c>
      <c r="Q4" s="166" t="str">
        <f>VLOOKUP(J4,'New Laptop and Desktop details '!L:T,8,0)</f>
        <v>SHREE IT SOLUTIONS</v>
      </c>
    </row>
    <row r="5" spans="1:17" ht="14.4">
      <c r="A5" s="38" t="s">
        <v>84</v>
      </c>
      <c r="B5" s="38" t="s">
        <v>1394</v>
      </c>
      <c r="C5" s="38" t="str">
        <f>VLOOKUP(B5,'Employee details '!A4:D279,4,0)</f>
        <v>Gyanesh Kumar Shukla</v>
      </c>
      <c r="D5" s="38" t="s">
        <v>1395</v>
      </c>
      <c r="E5" s="38" t="str">
        <f>VLOOKUP(B5,'Employee details '!A4:E279,5,0)</f>
        <v>Mandakini Jal Urja Pvt Ltd</v>
      </c>
      <c r="F5" s="38" t="s">
        <v>9</v>
      </c>
      <c r="G5" s="6" t="s">
        <v>2146</v>
      </c>
      <c r="H5" s="38" t="s">
        <v>1396</v>
      </c>
      <c r="I5" s="38" t="s">
        <v>2109</v>
      </c>
      <c r="J5" s="38" t="s">
        <v>1397</v>
      </c>
      <c r="K5" s="38" t="s">
        <v>105</v>
      </c>
      <c r="L5" s="6">
        <f>VLOOKUP(J5,'New Laptop and Desktop details '!L:T,3,0)</f>
        <v>4500386832</v>
      </c>
      <c r="M5" s="6" t="str">
        <f>VLOOKUP(J5,'New Laptop and Desktop details '!L:O,4,0)</f>
        <v>15295/GGN</v>
      </c>
      <c r="N5" s="169">
        <v>44879</v>
      </c>
      <c r="O5" s="224">
        <v>46727</v>
      </c>
      <c r="P5" s="6">
        <f>VLOOKUP(J5,'New Laptop and Desktop details '!L:T,7,0)</f>
        <v>2027</v>
      </c>
      <c r="Q5" s="166" t="str">
        <f>VLOOKUP(J5,'New Laptop and Desktop details '!L:T,8,0)</f>
        <v>SHREE IT SOLUTIONS</v>
      </c>
    </row>
    <row r="6" spans="1:17" ht="14.4">
      <c r="A6" s="38" t="s">
        <v>78</v>
      </c>
      <c r="B6" s="38" t="s">
        <v>828</v>
      </c>
      <c r="C6" s="38" t="str">
        <f>VLOOKUP(B6,'Employee details '!A5:D280,4,0)</f>
        <v>Stock  in IT</v>
      </c>
      <c r="D6" s="38" t="s">
        <v>2158</v>
      </c>
      <c r="E6" s="38" t="str">
        <f>VLOOKUP(B6,'Employee details '!A5:E280,5,0)</f>
        <v>Delhi Office Spare</v>
      </c>
      <c r="F6" s="38" t="s">
        <v>9</v>
      </c>
      <c r="G6" s="6" t="s">
        <v>2146</v>
      </c>
      <c r="H6" s="38" t="s">
        <v>1399</v>
      </c>
      <c r="I6" s="38" t="s">
        <v>1334</v>
      </c>
      <c r="J6" s="38" t="s">
        <v>1400</v>
      </c>
      <c r="K6" s="38" t="s">
        <v>105</v>
      </c>
      <c r="L6" s="6">
        <f>VLOOKUP(J6,'New Laptop and Desktop details '!L:T,3,0)</f>
        <v>4500386832</v>
      </c>
      <c r="M6" s="6" t="str">
        <f>VLOOKUP(J6,'New Laptop and Desktop details '!L:O,4,0)</f>
        <v>15295/GGN</v>
      </c>
      <c r="N6" s="169">
        <v>44879</v>
      </c>
      <c r="O6" s="224">
        <v>46727</v>
      </c>
      <c r="P6" s="6">
        <f>VLOOKUP(J6,'New Laptop and Desktop details '!L:T,7,0)</f>
        <v>2027</v>
      </c>
      <c r="Q6" s="166" t="str">
        <f>VLOOKUP(J6,'New Laptop and Desktop details '!L:T,8,0)</f>
        <v>SHREE IT SOLUTIONS</v>
      </c>
    </row>
    <row r="7" spans="1:17" ht="14.4">
      <c r="A7" s="38" t="s">
        <v>84</v>
      </c>
      <c r="B7" s="38" t="s">
        <v>1404</v>
      </c>
      <c r="C7" s="38" t="str">
        <f>VLOOKUP(B7,'Employee details '!A6:D281,4,0)</f>
        <v>Rajesh Kumar</v>
      </c>
      <c r="D7" s="38" t="s">
        <v>749</v>
      </c>
      <c r="E7" s="38" t="str">
        <f>VLOOKUP(B7,'Employee details '!A6:E281,5,0)</f>
        <v>Mandakini Jal Urja Pvt Ltd</v>
      </c>
      <c r="F7" s="38" t="s">
        <v>9</v>
      </c>
      <c r="G7" s="6" t="s">
        <v>2146</v>
      </c>
      <c r="H7" s="38" t="s">
        <v>1405</v>
      </c>
      <c r="I7" s="38" t="s">
        <v>1334</v>
      </c>
      <c r="J7" s="38" t="s">
        <v>1406</v>
      </c>
      <c r="K7" s="38" t="s">
        <v>105</v>
      </c>
      <c r="L7" s="6">
        <f>VLOOKUP(J7,'New Laptop and Desktop details '!L:T,3,0)</f>
        <v>4500386832</v>
      </c>
      <c r="M7" s="6" t="str">
        <f>VLOOKUP(J7,'New Laptop and Desktop details '!L:O,4,0)</f>
        <v>15295/GGN</v>
      </c>
      <c r="N7" s="169">
        <v>44879</v>
      </c>
      <c r="O7" s="224">
        <v>46727</v>
      </c>
      <c r="P7" s="6">
        <f>VLOOKUP(J7,'New Laptop and Desktop details '!L:T,7,0)</f>
        <v>2027</v>
      </c>
      <c r="Q7" s="166" t="str">
        <f>VLOOKUP(J7,'New Laptop and Desktop details '!L:T,8,0)</f>
        <v>SHREE IT SOLUTIONS</v>
      </c>
    </row>
    <row r="8" spans="1:17" ht="14.4">
      <c r="A8" s="38" t="s">
        <v>84</v>
      </c>
      <c r="B8" s="38" t="s">
        <v>1446</v>
      </c>
      <c r="C8" s="38" t="str">
        <f>VLOOKUP(B8,'Employee details '!A7:D282,4,0)</f>
        <v>Virender Dahiya</v>
      </c>
      <c r="D8" s="38" t="s">
        <v>1447</v>
      </c>
      <c r="E8" s="38" t="str">
        <f>VLOOKUP(B8,'Employee details '!A7:E282,5,0)</f>
        <v>Mandakini Jal Urja Pvt Ltd</v>
      </c>
      <c r="F8" s="38" t="s">
        <v>9</v>
      </c>
      <c r="G8" s="6" t="s">
        <v>2146</v>
      </c>
      <c r="H8" s="38" t="s">
        <v>1448</v>
      </c>
      <c r="I8" s="38" t="s">
        <v>2145</v>
      </c>
      <c r="J8" s="38" t="s">
        <v>1449</v>
      </c>
      <c r="K8" s="38" t="s">
        <v>947</v>
      </c>
      <c r="L8" s="6">
        <f>VLOOKUP(J8,'New Laptop and Desktop details '!L:T,3,0)</f>
        <v>4500422797</v>
      </c>
      <c r="M8" s="6" t="str">
        <f>VLOOKUP(J8,'New Laptop and Desktop details '!L:O,4,0)</f>
        <v>INV23-005665</v>
      </c>
      <c r="N8" s="169">
        <v>45154</v>
      </c>
      <c r="O8" s="224">
        <v>47003</v>
      </c>
      <c r="P8" s="6">
        <f>VLOOKUP(J8,'New Laptop and Desktop details '!L:T,7,0)</f>
        <v>2028</v>
      </c>
      <c r="Q8" s="166" t="str">
        <f>VLOOKUP(J8,'New Laptop and Desktop details '!L:T,8,0)</f>
        <v>TECH4LOGIC PRIVATE LIMITED</v>
      </c>
    </row>
    <row r="9" spans="1:17" ht="14.4">
      <c r="A9" s="38" t="s">
        <v>84</v>
      </c>
      <c r="B9" s="38" t="s">
        <v>1410</v>
      </c>
      <c r="C9" s="38" t="str">
        <f>VLOOKUP(B9,'Employee details '!A7:D283,4,0)</f>
        <v>Manish Bansal</v>
      </c>
      <c r="D9" s="38" t="s">
        <v>1411</v>
      </c>
      <c r="E9" s="38" t="str">
        <f>VLOOKUP(B9,'Employee details '!A7:E283,5,0)</f>
        <v>Mandakini Jal Urja Pvt Ltd</v>
      </c>
      <c r="F9" s="38" t="s">
        <v>9</v>
      </c>
      <c r="G9" s="6" t="s">
        <v>2146</v>
      </c>
      <c r="H9" s="38" t="s">
        <v>1412</v>
      </c>
      <c r="I9" s="38" t="s">
        <v>1334</v>
      </c>
      <c r="J9" s="38" t="s">
        <v>1413</v>
      </c>
      <c r="K9" s="38" t="s">
        <v>105</v>
      </c>
      <c r="L9" s="6">
        <f>VLOOKUP(J9,'New Laptop and Desktop details '!L:T,3,0)</f>
        <v>4500386832</v>
      </c>
      <c r="M9" s="6" t="str">
        <f>VLOOKUP(J9,'New Laptop and Desktop details '!L:O,4,0)</f>
        <v>15295/GGN</v>
      </c>
      <c r="N9" s="169">
        <v>44879</v>
      </c>
      <c r="O9" s="224">
        <v>46727</v>
      </c>
      <c r="P9" s="6">
        <f>VLOOKUP(J9,'New Laptop and Desktop details '!L:T,7,0)</f>
        <v>2027</v>
      </c>
      <c r="Q9" s="166" t="str">
        <f>VLOOKUP(J9,'New Laptop and Desktop details '!L:T,8,0)</f>
        <v>SHREE IT SOLUTIONS</v>
      </c>
    </row>
    <row r="10" spans="1:17" ht="14.4">
      <c r="A10" s="38" t="s">
        <v>84</v>
      </c>
      <c r="B10" s="38" t="s">
        <v>1414</v>
      </c>
      <c r="C10" s="38" t="str">
        <f>VLOOKUP(B10,'Employee details '!A7:D284,4,0)</f>
        <v>Prashant Rawat</v>
      </c>
      <c r="D10" s="38" t="s">
        <v>1415</v>
      </c>
      <c r="E10" s="38" t="str">
        <f>VLOOKUP(B10,'Employee details '!A7:E284,5,0)</f>
        <v>Mandakini Jal Urja Pvt Ltd</v>
      </c>
      <c r="F10" s="38" t="s">
        <v>9</v>
      </c>
      <c r="G10" s="6" t="s">
        <v>2146</v>
      </c>
      <c r="H10" s="38" t="s">
        <v>1416</v>
      </c>
      <c r="I10" s="38" t="s">
        <v>1334</v>
      </c>
      <c r="J10" s="38" t="s">
        <v>1417</v>
      </c>
      <c r="K10" s="38" t="s">
        <v>105</v>
      </c>
      <c r="L10" s="6">
        <f>VLOOKUP(J10,'New Laptop and Desktop details '!L:T,3,0)</f>
        <v>4500386832</v>
      </c>
      <c r="M10" s="6" t="str">
        <f>VLOOKUP(J10,'New Laptop and Desktop details '!L:O,4,0)</f>
        <v>15295/GGN</v>
      </c>
      <c r="N10" s="169">
        <v>44879</v>
      </c>
      <c r="O10" s="224">
        <v>46727</v>
      </c>
      <c r="P10" s="6">
        <f>VLOOKUP(J10,'New Laptop and Desktop details '!L:T,7,0)</f>
        <v>2027</v>
      </c>
      <c r="Q10" s="166" t="str">
        <f>VLOOKUP(J10,'New Laptop and Desktop details '!L:T,8,0)</f>
        <v>SHREE IT SOLUTIONS</v>
      </c>
    </row>
    <row r="11" spans="1:17" ht="14.4">
      <c r="A11" s="38" t="s">
        <v>84</v>
      </c>
      <c r="B11" s="38" t="s">
        <v>2159</v>
      </c>
      <c r="C11" s="38" t="str">
        <f>VLOOKUP(B11,'Employee details '!A8:D286,4,0)</f>
        <v>Pradeep Rawat</v>
      </c>
      <c r="D11" s="38" t="s">
        <v>2160</v>
      </c>
      <c r="E11" s="38" t="str">
        <f>VLOOKUP(B11,'Employee details '!A8:E286,5,0)</f>
        <v>Mandakini Jal Urja Pvt Ltd</v>
      </c>
      <c r="F11" s="38" t="s">
        <v>85</v>
      </c>
      <c r="G11" s="6" t="s">
        <v>2146</v>
      </c>
      <c r="H11" s="38" t="s">
        <v>2161</v>
      </c>
      <c r="I11" s="38" t="s">
        <v>1971</v>
      </c>
      <c r="J11" s="38" t="s">
        <v>2162</v>
      </c>
      <c r="K11" s="38" t="s">
        <v>105</v>
      </c>
      <c r="L11" s="6" t="e">
        <f>VLOOKUP(J11,'New Laptop and Desktop details '!L:T,3,0)</f>
        <v>#N/A</v>
      </c>
      <c r="M11" s="6" t="e">
        <f>VLOOKUP(J11,'New Laptop and Desktop details '!L:O,4,0)</f>
        <v>#N/A</v>
      </c>
      <c r="N11" s="169" t="e">
        <v>#N/A</v>
      </c>
      <c r="O11" s="224" t="e">
        <v>#N/A</v>
      </c>
      <c r="P11" s="6" t="e">
        <f>VLOOKUP(J11,'New Laptop and Desktop details '!L:T,7,0)</f>
        <v>#N/A</v>
      </c>
      <c r="Q11" s="166" t="e">
        <f>VLOOKUP(J11,'New Laptop and Desktop details '!L:T,8,0)</f>
        <v>#N/A</v>
      </c>
    </row>
    <row r="12" spans="1:17" ht="14.4">
      <c r="A12" s="38" t="s">
        <v>84</v>
      </c>
      <c r="B12" s="38" t="s">
        <v>787</v>
      </c>
      <c r="C12" s="38" t="str">
        <f>VLOOKUP(B12,'Employee details '!A9:D287,4,0)</f>
        <v>Andreas Raimud Wallschuss</v>
      </c>
      <c r="D12" s="38" t="s">
        <v>1384</v>
      </c>
      <c r="E12" s="38" t="str">
        <f>VLOOKUP(B12,'Employee details '!A9:E287,5,0)</f>
        <v>Mandakini Jal Urja Pvt Ltd</v>
      </c>
      <c r="F12" s="38" t="s">
        <v>85</v>
      </c>
      <c r="G12" s="6" t="s">
        <v>2146</v>
      </c>
      <c r="H12" s="38" t="s">
        <v>1385</v>
      </c>
      <c r="I12" s="38" t="s">
        <v>1334</v>
      </c>
      <c r="J12" s="38" t="s">
        <v>1386</v>
      </c>
      <c r="K12" s="38" t="s">
        <v>105</v>
      </c>
      <c r="L12" s="6">
        <f>VLOOKUP(J12,'New Laptop and Desktop details '!L:T,3,0)</f>
        <v>4500386875</v>
      </c>
      <c r="M12" s="6" t="str">
        <f>VLOOKUP(J12,'New Laptop and Desktop details '!L:O,4,0)</f>
        <v>15294/GGN</v>
      </c>
      <c r="N12" s="169">
        <v>44879</v>
      </c>
      <c r="O12" s="224">
        <v>46727</v>
      </c>
      <c r="P12" s="6">
        <f>VLOOKUP(J12,'New Laptop and Desktop details '!L:T,7,0)</f>
        <v>2027</v>
      </c>
      <c r="Q12" s="166" t="str">
        <f>VLOOKUP(J12,'New Laptop and Desktop details '!L:T,8,0)</f>
        <v>SHREE IT SOLUTIONS</v>
      </c>
    </row>
    <row r="13" spans="1:17" ht="14.4">
      <c r="A13" s="38" t="s">
        <v>84</v>
      </c>
      <c r="B13" s="38" t="s">
        <v>815</v>
      </c>
      <c r="C13" s="38" t="str">
        <f>VLOOKUP(B13,'Employee details '!A10:D288,4,0)</f>
        <v>Jyotish Kumar Singh</v>
      </c>
      <c r="D13" s="38" t="s">
        <v>2163</v>
      </c>
      <c r="E13" s="38" t="str">
        <f>VLOOKUP(B13,'Employee details '!A10:E288,5,0)</f>
        <v>Mandakini Jal Urja Pvt Ltd</v>
      </c>
      <c r="F13" s="38" t="s">
        <v>9</v>
      </c>
      <c r="G13" s="6" t="s">
        <v>2146</v>
      </c>
      <c r="H13" s="38" t="s">
        <v>2164</v>
      </c>
      <c r="I13" s="38" t="s">
        <v>2165</v>
      </c>
      <c r="J13" s="38" t="s">
        <v>2166</v>
      </c>
      <c r="K13" s="38" t="s">
        <v>105</v>
      </c>
      <c r="L13" s="6" t="e">
        <f>VLOOKUP(J13,'New Laptop and Desktop details '!L:T,3,0)</f>
        <v>#N/A</v>
      </c>
      <c r="M13" s="6" t="e">
        <f>VLOOKUP(J13,'New Laptop and Desktop details '!L:O,4,0)</f>
        <v>#N/A</v>
      </c>
      <c r="N13" s="169" t="e">
        <v>#N/A</v>
      </c>
      <c r="O13" s="224" t="e">
        <v>#N/A</v>
      </c>
      <c r="P13" s="6" t="e">
        <f>VLOOKUP(J13,'New Laptop and Desktop details '!L:T,7,0)</f>
        <v>#N/A</v>
      </c>
      <c r="Q13" s="166" t="e">
        <f>VLOOKUP(J13,'New Laptop and Desktop details '!L:T,8,0)</f>
        <v>#N/A</v>
      </c>
    </row>
    <row r="14" spans="1:17" ht="14.4">
      <c r="A14" s="4" t="s">
        <v>84</v>
      </c>
      <c r="B14" s="6" t="s">
        <v>848</v>
      </c>
      <c r="C14" s="38" t="str">
        <f>VLOOKUP(B14,'Employee details '!A11:D289,4,0)</f>
        <v>Devender Singh</v>
      </c>
      <c r="D14" s="6" t="s">
        <v>1828</v>
      </c>
      <c r="E14" s="38" t="str">
        <f>VLOOKUP(B14,'Employee details '!A11:E289,5,0)</f>
        <v>Mandakini Jal Urja Pvt Ltd</v>
      </c>
      <c r="F14" s="4" t="s">
        <v>105</v>
      </c>
      <c r="G14" s="6" t="s">
        <v>2146</v>
      </c>
      <c r="H14" s="6" t="s">
        <v>1829</v>
      </c>
      <c r="I14" s="4" t="s">
        <v>2156</v>
      </c>
      <c r="J14" s="6" t="s">
        <v>1830</v>
      </c>
      <c r="K14" s="38" t="s">
        <v>105</v>
      </c>
      <c r="L14" s="6">
        <v>4500440532</v>
      </c>
      <c r="M14" s="6" t="s">
        <v>1831</v>
      </c>
      <c r="N14" s="229">
        <v>45261</v>
      </c>
      <c r="O14" s="229">
        <v>47140</v>
      </c>
      <c r="P14" s="6" t="s">
        <v>1437</v>
      </c>
      <c r="Q14" s="166">
        <v>191392.46</v>
      </c>
    </row>
    <row r="15" spans="1:17" ht="14.4">
      <c r="A15" s="4" t="s">
        <v>84</v>
      </c>
      <c r="B15" s="6" t="s">
        <v>885</v>
      </c>
      <c r="C15" s="38" t="str">
        <f>VLOOKUP(B15,'Employee details '!A12:D290,4,0)</f>
        <v>Rahul Thapa</v>
      </c>
      <c r="D15" s="6" t="s">
        <v>2167</v>
      </c>
      <c r="E15" s="38" t="str">
        <f>VLOOKUP(B15,'Employee details '!A12:E290,5,0)</f>
        <v>Mandakini Jal Urja Pvt Ltd</v>
      </c>
      <c r="F15" s="4" t="s">
        <v>105</v>
      </c>
      <c r="G15" s="6" t="s">
        <v>2146</v>
      </c>
      <c r="H15" s="6" t="s">
        <v>1833</v>
      </c>
      <c r="I15" s="4" t="s">
        <v>2156</v>
      </c>
      <c r="J15" s="6" t="s">
        <v>1834</v>
      </c>
      <c r="K15" s="38" t="s">
        <v>105</v>
      </c>
      <c r="L15" s="6">
        <v>4500440532</v>
      </c>
      <c r="M15" s="6" t="s">
        <v>1831</v>
      </c>
      <c r="N15" s="229">
        <v>45261</v>
      </c>
      <c r="O15" s="229">
        <v>47140</v>
      </c>
      <c r="P15" s="6" t="s">
        <v>1437</v>
      </c>
      <c r="Q15" s="166">
        <v>191392.46</v>
      </c>
    </row>
    <row r="16" spans="1:17" ht="14.4">
      <c r="A16" s="4" t="s">
        <v>84</v>
      </c>
      <c r="B16" s="6" t="s">
        <v>872</v>
      </c>
      <c r="C16" s="38" t="str">
        <f>VLOOKUP(B16,'Employee details '!A12:D291,4,0)</f>
        <v>Nikola Gluic</v>
      </c>
      <c r="D16" s="6" t="s">
        <v>1835</v>
      </c>
      <c r="E16" s="38" t="str">
        <f>VLOOKUP(B16,'Employee details '!A12:E291,5,0)</f>
        <v>Mandakini Jal Urja Pvt Ltd</v>
      </c>
      <c r="F16" s="4" t="s">
        <v>105</v>
      </c>
      <c r="G16" s="6" t="s">
        <v>2146</v>
      </c>
      <c r="H16" s="6" t="s">
        <v>1836</v>
      </c>
      <c r="I16" s="4" t="s">
        <v>2156</v>
      </c>
      <c r="J16" s="6" t="s">
        <v>1837</v>
      </c>
      <c r="K16" s="38" t="s">
        <v>105</v>
      </c>
      <c r="L16" s="6">
        <v>4500440532</v>
      </c>
      <c r="M16" s="6" t="s">
        <v>1831</v>
      </c>
      <c r="N16" s="229">
        <v>45261</v>
      </c>
      <c r="O16" s="229">
        <v>47140</v>
      </c>
      <c r="P16" s="6" t="s">
        <v>1437</v>
      </c>
      <c r="Q16" s="166">
        <v>191392.46</v>
      </c>
    </row>
    <row r="17" spans="1:17" ht="14.4">
      <c r="A17" s="4" t="s">
        <v>84</v>
      </c>
      <c r="B17" s="6" t="s">
        <v>846</v>
      </c>
      <c r="C17" s="38" t="str">
        <f>VLOOKUP(B17,'Employee details '!A13:D292,4,0)</f>
        <v>Kuldeep Raj</v>
      </c>
      <c r="D17" s="6" t="s">
        <v>1839</v>
      </c>
      <c r="E17" s="38" t="str">
        <f>VLOOKUP(B17,'Employee details '!A13:E292,5,0)</f>
        <v>Mandakini Jal Urja Pvt Ltd</v>
      </c>
      <c r="F17" s="4" t="s">
        <v>105</v>
      </c>
      <c r="G17" s="6" t="s">
        <v>2146</v>
      </c>
      <c r="H17" s="6" t="s">
        <v>1840</v>
      </c>
      <c r="I17" s="4" t="s">
        <v>2156</v>
      </c>
      <c r="J17" s="6" t="s">
        <v>1841</v>
      </c>
      <c r="K17" s="38" t="s">
        <v>105</v>
      </c>
      <c r="L17" s="6">
        <v>4500440532</v>
      </c>
      <c r="M17" s="6" t="s">
        <v>1831</v>
      </c>
      <c r="N17" s="229">
        <v>45261</v>
      </c>
      <c r="O17" s="229">
        <v>47140</v>
      </c>
      <c r="P17" s="6" t="s">
        <v>1437</v>
      </c>
      <c r="Q17" s="166">
        <v>191392.46</v>
      </c>
    </row>
    <row r="18" spans="1:17" ht="14.4">
      <c r="A18" s="4" t="s">
        <v>84</v>
      </c>
      <c r="B18" s="6" t="s">
        <v>876</v>
      </c>
      <c r="C18" s="38" t="str">
        <f>VLOOKUP(B18,'Employee details '!A13:D293,4,0)</f>
        <v>Naveen  Singh</v>
      </c>
      <c r="D18" s="6" t="s">
        <v>2168</v>
      </c>
      <c r="E18" s="38" t="str">
        <f>VLOOKUP(B18,'Employee details '!A13:E293,5,0)</f>
        <v>Mandakini Jal Urja Pvt Ltd</v>
      </c>
      <c r="F18" s="4" t="s">
        <v>105</v>
      </c>
      <c r="G18" s="6" t="s">
        <v>2146</v>
      </c>
      <c r="H18" s="6" t="s">
        <v>1843</v>
      </c>
      <c r="I18" s="4" t="s">
        <v>2156</v>
      </c>
      <c r="J18" s="6" t="s">
        <v>1844</v>
      </c>
      <c r="K18" s="38" t="s">
        <v>105</v>
      </c>
      <c r="L18" s="6">
        <v>4500440532</v>
      </c>
      <c r="M18" s="6" t="s">
        <v>1831</v>
      </c>
      <c r="N18" s="229">
        <v>45261</v>
      </c>
      <c r="O18" s="229">
        <v>47140</v>
      </c>
      <c r="P18" s="6" t="s">
        <v>1437</v>
      </c>
      <c r="Q18" s="166">
        <v>191392.46</v>
      </c>
    </row>
    <row r="19" spans="1:17" ht="14.4">
      <c r="A19" s="6" t="s">
        <v>84</v>
      </c>
      <c r="B19" s="6" t="s">
        <v>1390</v>
      </c>
      <c r="C19" s="38" t="str">
        <f>VLOOKUP(B19,'Employee details '!A14:D294,4,0)</f>
        <v>MOTI KURMANCHALI</v>
      </c>
      <c r="D19" s="6" t="s">
        <v>2169</v>
      </c>
      <c r="E19" s="38" t="str">
        <f>VLOOKUP(B19,'Employee details '!A14:E294,5,0)</f>
        <v>Mandakini Jal Urja Pvt Ltd</v>
      </c>
      <c r="F19" s="6" t="s">
        <v>105</v>
      </c>
      <c r="G19" s="6" t="s">
        <v>2146</v>
      </c>
      <c r="H19" s="6" t="s">
        <v>1847</v>
      </c>
      <c r="I19" s="6" t="s">
        <v>1849</v>
      </c>
      <c r="J19" s="6" t="s">
        <v>1850</v>
      </c>
      <c r="K19" s="38" t="s">
        <v>105</v>
      </c>
      <c r="L19" s="6">
        <v>4500440916</v>
      </c>
      <c r="M19" s="6" t="s">
        <v>1851</v>
      </c>
      <c r="N19" s="169">
        <v>45310</v>
      </c>
      <c r="O19" s="229">
        <v>47140</v>
      </c>
      <c r="P19" s="6" t="s">
        <v>1437</v>
      </c>
      <c r="Q19" s="166">
        <v>275000</v>
      </c>
    </row>
    <row r="20" spans="1:17" ht="14.4">
      <c r="A20" s="286" t="s">
        <v>78</v>
      </c>
      <c r="B20" s="6" t="s">
        <v>828</v>
      </c>
      <c r="C20" s="78" t="str">
        <f>IFERROR(VLOOKUP(B20,'Employee details '!$A$2:$E$1000,4,0),"Spare")</f>
        <v>Stock  in IT</v>
      </c>
      <c r="D20" s="329"/>
      <c r="E20" s="106" t="s">
        <v>105</v>
      </c>
      <c r="F20" s="106" t="s">
        <v>936</v>
      </c>
      <c r="G20" s="106" t="s">
        <v>1867</v>
      </c>
      <c r="H20" s="6" t="s">
        <v>938</v>
      </c>
      <c r="I20" s="102" t="s">
        <v>1476</v>
      </c>
      <c r="J20" s="106" t="s">
        <v>1868</v>
      </c>
      <c r="K20" s="1" t="s">
        <v>947</v>
      </c>
      <c r="L20" s="36">
        <v>4500469733</v>
      </c>
      <c r="M20" s="330" t="s">
        <v>1869</v>
      </c>
      <c r="N20" s="331">
        <v>45446</v>
      </c>
      <c r="O20" s="236">
        <v>47260</v>
      </c>
      <c r="P20" s="1" t="s">
        <v>1437</v>
      </c>
      <c r="Q20" s="166">
        <v>191392.46</v>
      </c>
    </row>
    <row r="21" spans="1:17" ht="14.4">
      <c r="A21" s="286" t="s">
        <v>78</v>
      </c>
      <c r="B21" s="6" t="s">
        <v>828</v>
      </c>
      <c r="C21" s="78" t="str">
        <f>IFERROR(VLOOKUP(B21,'Employee details '!$A$2:$E$1000,4,0),"Spare")</f>
        <v>Stock  in IT</v>
      </c>
      <c r="D21" s="78"/>
      <c r="E21" s="33" t="s">
        <v>105</v>
      </c>
      <c r="F21" s="33" t="s">
        <v>936</v>
      </c>
      <c r="G21" s="33" t="s">
        <v>1870</v>
      </c>
      <c r="H21" s="6" t="s">
        <v>938</v>
      </c>
      <c r="I21" s="102" t="s">
        <v>1476</v>
      </c>
      <c r="J21" s="106" t="s">
        <v>1871</v>
      </c>
      <c r="K21" s="1" t="s">
        <v>947</v>
      </c>
      <c r="L21" s="36">
        <v>4500469733</v>
      </c>
      <c r="M21" s="330" t="s">
        <v>1869</v>
      </c>
      <c r="N21" s="331">
        <v>45446</v>
      </c>
      <c r="O21" s="236">
        <v>47260</v>
      </c>
      <c r="P21" s="1" t="s">
        <v>1437</v>
      </c>
      <c r="Q21" s="166">
        <v>191392.46</v>
      </c>
    </row>
    <row r="22" spans="1:17" ht="14.4">
      <c r="A22" s="286" t="s">
        <v>78</v>
      </c>
      <c r="B22" s="6" t="s">
        <v>828</v>
      </c>
      <c r="C22" s="78" t="str">
        <f>IFERROR(VLOOKUP(B22,'Employee details '!$A$2:$E$1000,4,0),"Spare")</f>
        <v>Stock  in IT</v>
      </c>
      <c r="D22" s="78"/>
      <c r="E22" s="33" t="s">
        <v>105</v>
      </c>
      <c r="F22" s="33" t="s">
        <v>936</v>
      </c>
      <c r="G22" s="33" t="s">
        <v>1872</v>
      </c>
      <c r="H22" s="6" t="s">
        <v>938</v>
      </c>
      <c r="I22" s="102" t="s">
        <v>1476</v>
      </c>
      <c r="J22" s="106" t="s">
        <v>1873</v>
      </c>
      <c r="K22" s="1" t="s">
        <v>947</v>
      </c>
      <c r="L22" s="36">
        <v>4500469733</v>
      </c>
      <c r="M22" s="330" t="s">
        <v>1869</v>
      </c>
      <c r="N22" s="331">
        <v>45446</v>
      </c>
      <c r="O22" s="236">
        <v>47260</v>
      </c>
      <c r="P22" s="1" t="s">
        <v>1437</v>
      </c>
      <c r="Q22" s="166">
        <v>191392.46</v>
      </c>
    </row>
    <row r="23" spans="1:17" ht="14.4">
      <c r="A23" s="286" t="s">
        <v>78</v>
      </c>
      <c r="B23" s="6" t="s">
        <v>828</v>
      </c>
      <c r="C23" s="78" t="str">
        <f>IFERROR(VLOOKUP(B23,'Employee details '!$A$2:$E$1000,4,0),"Spare")</f>
        <v>Stock  in IT</v>
      </c>
      <c r="D23" s="78"/>
      <c r="E23" s="33" t="s">
        <v>105</v>
      </c>
      <c r="F23" s="33" t="s">
        <v>936</v>
      </c>
      <c r="G23" s="33" t="s">
        <v>1874</v>
      </c>
      <c r="H23" s="6" t="s">
        <v>938</v>
      </c>
      <c r="I23" s="102" t="s">
        <v>1476</v>
      </c>
      <c r="J23" s="106" t="s">
        <v>1875</v>
      </c>
      <c r="K23" s="1" t="s">
        <v>947</v>
      </c>
      <c r="L23" s="36">
        <v>4500469733</v>
      </c>
      <c r="M23" s="330" t="s">
        <v>1869</v>
      </c>
      <c r="N23" s="331">
        <v>45446</v>
      </c>
      <c r="O23" s="236">
        <v>47260</v>
      </c>
      <c r="P23" s="1" t="s">
        <v>1437</v>
      </c>
      <c r="Q23" s="166">
        <v>191392.46</v>
      </c>
    </row>
    <row r="24" spans="1:17" ht="14.4">
      <c r="A24" s="286" t="s">
        <v>78</v>
      </c>
      <c r="B24" s="6" t="s">
        <v>828</v>
      </c>
      <c r="C24" s="78" t="str">
        <f>IFERROR(VLOOKUP(B24,'Employee details '!$A$2:$E$1000,4,0),"Spare")</f>
        <v>Stock  in IT</v>
      </c>
      <c r="D24" s="78"/>
      <c r="E24" s="33" t="s">
        <v>105</v>
      </c>
      <c r="F24" s="33" t="s">
        <v>936</v>
      </c>
      <c r="G24" s="33" t="s">
        <v>1876</v>
      </c>
      <c r="H24" s="6" t="s">
        <v>938</v>
      </c>
      <c r="I24" s="102" t="s">
        <v>1476</v>
      </c>
      <c r="J24" s="106" t="s">
        <v>1877</v>
      </c>
      <c r="K24" s="1" t="s">
        <v>947</v>
      </c>
      <c r="L24" s="36">
        <v>4500469733</v>
      </c>
      <c r="M24" s="330" t="s">
        <v>1869</v>
      </c>
      <c r="N24" s="331">
        <v>45446</v>
      </c>
      <c r="O24" s="236">
        <v>47260</v>
      </c>
      <c r="P24" s="1" t="s">
        <v>1437</v>
      </c>
      <c r="Q24" s="166">
        <v>191392.46</v>
      </c>
    </row>
    <row r="25" spans="1:17" ht="14.4">
      <c r="A25" s="286" t="s">
        <v>78</v>
      </c>
      <c r="B25" s="6" t="s">
        <v>828</v>
      </c>
      <c r="C25" s="78" t="str">
        <f>IFERROR(VLOOKUP(B25,'Employee details '!$A$2:$E$1000,4,0),"Spare")</f>
        <v>Stock  in IT</v>
      </c>
      <c r="D25" s="78"/>
      <c r="E25" s="33" t="s">
        <v>105</v>
      </c>
      <c r="F25" s="33" t="s">
        <v>936</v>
      </c>
      <c r="G25" s="33" t="s">
        <v>1878</v>
      </c>
      <c r="H25" s="6" t="s">
        <v>938</v>
      </c>
      <c r="I25" s="102" t="s">
        <v>1476</v>
      </c>
      <c r="J25" s="106" t="s">
        <v>1879</v>
      </c>
      <c r="K25" s="1" t="s">
        <v>947</v>
      </c>
      <c r="L25" s="36">
        <v>4500469733</v>
      </c>
      <c r="M25" s="330" t="s">
        <v>1869</v>
      </c>
      <c r="N25" s="331">
        <v>45446</v>
      </c>
      <c r="O25" s="236">
        <v>47260</v>
      </c>
      <c r="P25" s="1" t="s">
        <v>1437</v>
      </c>
      <c r="Q25" s="166">
        <v>191392.46</v>
      </c>
    </row>
    <row r="26" spans="1:17" ht="14.4">
      <c r="A26" s="286" t="s">
        <v>78</v>
      </c>
      <c r="B26" s="6" t="s">
        <v>828</v>
      </c>
      <c r="C26" s="78" t="str">
        <f>IFERROR(VLOOKUP(B26,'Employee details '!$A$2:$E$1000,4,0),"Spare")</f>
        <v>Stock  in IT</v>
      </c>
      <c r="D26" s="78"/>
      <c r="E26" s="33" t="s">
        <v>105</v>
      </c>
      <c r="F26" s="33" t="s">
        <v>936</v>
      </c>
      <c r="G26" s="33" t="s">
        <v>1880</v>
      </c>
      <c r="H26" s="6" t="s">
        <v>938</v>
      </c>
      <c r="I26" s="102" t="s">
        <v>1476</v>
      </c>
      <c r="J26" s="106" t="s">
        <v>1881</v>
      </c>
      <c r="K26" s="1" t="s">
        <v>947</v>
      </c>
      <c r="L26" s="36">
        <v>4500469733</v>
      </c>
      <c r="M26" s="330" t="s">
        <v>1869</v>
      </c>
      <c r="N26" s="331">
        <v>45446</v>
      </c>
      <c r="O26" s="236">
        <v>47260</v>
      </c>
      <c r="P26" s="1" t="s">
        <v>1437</v>
      </c>
      <c r="Q26" s="166">
        <v>191392.46</v>
      </c>
    </row>
    <row r="27" spans="1:17" ht="14.4">
      <c r="A27" s="286" t="s">
        <v>78</v>
      </c>
      <c r="B27" s="6" t="s">
        <v>828</v>
      </c>
      <c r="C27" s="78" t="str">
        <f>IFERROR(VLOOKUP(B27,'Employee details '!$A$2:$E$1000,4,0),"Spare")</f>
        <v>Stock  in IT</v>
      </c>
      <c r="D27" s="78"/>
      <c r="E27" s="33" t="s">
        <v>105</v>
      </c>
      <c r="F27" s="33" t="s">
        <v>936</v>
      </c>
      <c r="G27" s="33" t="s">
        <v>1882</v>
      </c>
      <c r="H27" s="6" t="s">
        <v>938</v>
      </c>
      <c r="I27" s="102" t="s">
        <v>1476</v>
      </c>
      <c r="J27" s="106" t="s">
        <v>1883</v>
      </c>
      <c r="K27" s="1" t="s">
        <v>947</v>
      </c>
      <c r="L27" s="36">
        <v>4500469733</v>
      </c>
      <c r="M27" s="330" t="s">
        <v>1869</v>
      </c>
      <c r="N27" s="331">
        <v>45446</v>
      </c>
      <c r="O27" s="236">
        <v>47260</v>
      </c>
      <c r="P27" s="1" t="s">
        <v>1437</v>
      </c>
      <c r="Q27" s="166">
        <v>191392.46</v>
      </c>
    </row>
    <row r="28" spans="1:17" ht="14.4">
      <c r="A28" s="286" t="s">
        <v>78</v>
      </c>
      <c r="B28" s="6" t="s">
        <v>828</v>
      </c>
      <c r="C28" s="78" t="str">
        <f>IFERROR(VLOOKUP(B28,'Employee details '!$A$2:$E$1000,4,0),"Spare")</f>
        <v>Stock  in IT</v>
      </c>
      <c r="D28" s="78"/>
      <c r="E28" s="33" t="s">
        <v>105</v>
      </c>
      <c r="F28" s="33" t="s">
        <v>936</v>
      </c>
      <c r="G28" s="33" t="s">
        <v>1884</v>
      </c>
      <c r="H28" s="6" t="s">
        <v>938</v>
      </c>
      <c r="I28" s="102" t="s">
        <v>1476</v>
      </c>
      <c r="J28" s="106" t="s">
        <v>1885</v>
      </c>
      <c r="K28" s="1" t="s">
        <v>947</v>
      </c>
      <c r="L28" s="36">
        <v>4500469733</v>
      </c>
      <c r="M28" s="330" t="s">
        <v>1869</v>
      </c>
      <c r="N28" s="331">
        <v>45446</v>
      </c>
      <c r="O28" s="236">
        <v>47260</v>
      </c>
      <c r="P28" s="1" t="s">
        <v>1437</v>
      </c>
      <c r="Q28" s="166">
        <v>191392.46</v>
      </c>
    </row>
    <row r="29" spans="1:17" ht="14.4">
      <c r="A29" s="6"/>
      <c r="B29" s="6"/>
      <c r="C29" s="38" t="e">
        <f>VLOOKUP(B29,'Employee details '!A20:D304,4,TRUE)</f>
        <v>#N/A</v>
      </c>
      <c r="D29" s="6" t="e">
        <v>#N/A</v>
      </c>
      <c r="E29" s="38" t="e">
        <f>VLOOKUP(B29,'Employee details '!A20:E304,5,0)</f>
        <v>#N/A</v>
      </c>
      <c r="F29" s="6"/>
      <c r="G29" s="6"/>
      <c r="H29" s="6"/>
      <c r="I29" s="6"/>
      <c r="J29" s="6"/>
      <c r="K29" s="6"/>
      <c r="L29" s="6"/>
      <c r="M29" s="6" t="e">
        <f>VLOOKUP(J29,'New Laptop and Desktop details '!L:O,4,0)</f>
        <v>#N/A</v>
      </c>
      <c r="N29" s="169" t="e">
        <v>#N/A</v>
      </c>
      <c r="O29" s="224" t="e">
        <v>#N/A</v>
      </c>
      <c r="P29" s="6" t="e">
        <v>#N/A</v>
      </c>
      <c r="Q29" s="166" t="e">
        <f>VLOOKUP(J29,'New Laptop and Desktop details '!L:T,8,0)</f>
        <v>#N/A</v>
      </c>
    </row>
    <row r="30" spans="1:17" ht="14.4">
      <c r="N30" s="170"/>
    </row>
  </sheetData>
  <autoFilter ref="A1:N29" xr:uid="{5695EB6D-C634-44A7-8601-5B9740F90FDF}"/>
  <conditionalFormatting sqref="B1">
    <cfRule type="duplicateValues" dxfId="34" priority="9"/>
    <cfRule type="duplicateValues" dxfId="33" priority="13"/>
    <cfRule type="duplicateValues" dxfId="32" priority="15"/>
    <cfRule type="duplicateValues" dxfId="31" priority="18"/>
    <cfRule type="duplicateValues" dxfId="30" priority="22"/>
  </conditionalFormatting>
  <conditionalFormatting sqref="B14:B18">
    <cfRule type="duplicateValues" dxfId="29" priority="26"/>
    <cfRule type="duplicateValues" dxfId="28" priority="27"/>
  </conditionalFormatting>
  <conditionalFormatting sqref="B20:B28">
    <cfRule type="duplicateValues" dxfId="27" priority="2"/>
  </conditionalFormatting>
  <conditionalFormatting sqref="B1:C1">
    <cfRule type="duplicateValues" dxfId="26" priority="7"/>
  </conditionalFormatting>
  <conditionalFormatting sqref="C1">
    <cfRule type="duplicateValues" dxfId="25" priority="14"/>
  </conditionalFormatting>
  <conditionalFormatting sqref="D1">
    <cfRule type="duplicateValues" dxfId="24" priority="23"/>
    <cfRule type="duplicateValues" dxfId="23" priority="24"/>
  </conditionalFormatting>
  <conditionalFormatting sqref="G1">
    <cfRule type="duplicateValues" dxfId="22" priority="6"/>
    <cfRule type="duplicateValues" dxfId="21" priority="17"/>
    <cfRule type="duplicateValues" dxfId="20" priority="20"/>
  </conditionalFormatting>
  <conditionalFormatting sqref="H19">
    <cfRule type="duplicateValues" dxfId="19" priority="4"/>
  </conditionalFormatting>
  <conditionalFormatting sqref="I1">
    <cfRule type="duplicateValues" dxfId="18" priority="10"/>
    <cfRule type="duplicateValues" dxfId="17" priority="11"/>
    <cfRule type="duplicateValues" dxfId="16" priority="12"/>
    <cfRule type="duplicateValues" dxfId="15" priority="16"/>
    <cfRule type="duplicateValues" dxfId="14" priority="19"/>
    <cfRule type="duplicateValues" dxfId="13" priority="21"/>
    <cfRule type="duplicateValues" dxfId="12" priority="25"/>
  </conditionalFormatting>
  <conditionalFormatting sqref="J14:J18">
    <cfRule type="duplicateValues" dxfId="11" priority="28"/>
  </conditionalFormatting>
  <conditionalFormatting sqref="J19">
    <cfRule type="duplicateValues" dxfId="10" priority="3"/>
    <cfRule type="duplicateValues" dxfId="9" priority="5"/>
  </conditionalFormatting>
  <conditionalFormatting sqref="J20:J28">
    <cfRule type="duplicateValues" dxfId="8" priority="1"/>
  </conditionalFormatting>
  <conditionalFormatting sqref="K1">
    <cfRule type="duplicateValues" dxfId="7" priority="8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E797-1103-4193-B018-91592D58FE69}">
  <dimension ref="A1:AO142"/>
  <sheetViews>
    <sheetView topLeftCell="AE1" zoomScaleNormal="100" workbookViewId="0">
      <pane ySplit="1" topLeftCell="A55" activePane="bottomLeft" state="frozen"/>
      <selection activeCell="G1" sqref="G1"/>
      <selection pane="bottomLeft" activeCell="AL43" sqref="AL43"/>
    </sheetView>
  </sheetViews>
  <sheetFormatPr defaultRowHeight="15" customHeight="1"/>
  <cols>
    <col min="2" max="2" width="15.5546875" bestFit="1" customWidth="1"/>
    <col min="3" max="3" width="31" bestFit="1" customWidth="1"/>
    <col min="4" max="4" width="17.6640625" bestFit="1" customWidth="1"/>
    <col min="5" max="5" width="37.88671875" customWidth="1"/>
    <col min="6" max="6" width="32.44140625" style="7" bestFit="1" customWidth="1"/>
    <col min="7" max="7" width="24.88671875" bestFit="1" customWidth="1"/>
    <col min="8" max="8" width="23" style="225" bestFit="1" customWidth="1"/>
    <col min="9" max="9" width="23" style="122" customWidth="1"/>
    <col min="10" max="10" width="23" customWidth="1"/>
    <col min="11" max="11" width="19.44140625" bestFit="1" customWidth="1"/>
    <col min="12" max="12" width="26.6640625" bestFit="1" customWidth="1"/>
    <col min="13" max="13" width="15.5546875" style="122" customWidth="1"/>
    <col min="14" max="15" width="12.33203125" customWidth="1"/>
    <col min="16" max="17" width="27.109375" customWidth="1"/>
    <col min="18" max="18" width="43.88671875" bestFit="1" customWidth="1"/>
    <col min="19" max="19" width="20.5546875" bestFit="1" customWidth="1"/>
    <col min="20" max="20" width="18" bestFit="1" customWidth="1"/>
    <col min="21" max="21" width="20.109375" style="230" bestFit="1" customWidth="1"/>
    <col min="22" max="22" width="11.6640625" style="130" bestFit="1" customWidth="1"/>
    <col min="23" max="23" width="25.33203125" style="130" bestFit="1" customWidth="1"/>
    <col min="24" max="24" width="16.5546875" style="7" bestFit="1" customWidth="1"/>
    <col min="25" max="25" width="21.5546875" bestFit="1" customWidth="1"/>
    <col min="29" max="29" width="21.6640625" bestFit="1" customWidth="1"/>
    <col min="30" max="30" width="30.6640625" bestFit="1" customWidth="1"/>
    <col min="31" max="31" width="30.6640625" customWidth="1"/>
    <col min="32" max="32" width="20.88671875" bestFit="1" customWidth="1"/>
    <col min="33" max="33" width="23" bestFit="1" customWidth="1"/>
    <col min="34" max="34" width="11.5546875" style="130" bestFit="1" customWidth="1"/>
    <col min="35" max="35" width="24.33203125" style="130" bestFit="1" customWidth="1"/>
    <col min="36" max="36" width="26.5546875" style="7" customWidth="1"/>
    <col min="37" max="37" width="24.6640625" customWidth="1"/>
    <col min="38" max="38" width="23.44140625" bestFit="1" customWidth="1"/>
  </cols>
  <sheetData>
    <row r="1" spans="1:38" ht="23.25" customHeight="1">
      <c r="A1" s="89" t="s">
        <v>2170</v>
      </c>
      <c r="B1" s="89" t="s">
        <v>2171</v>
      </c>
      <c r="C1" s="89" t="s">
        <v>2172</v>
      </c>
      <c r="D1" s="89" t="s">
        <v>2173</v>
      </c>
      <c r="E1" s="89" t="s">
        <v>2174</v>
      </c>
      <c r="F1" s="202" t="s">
        <v>2175</v>
      </c>
      <c r="G1" s="89" t="s">
        <v>2176</v>
      </c>
      <c r="H1" s="221" t="s">
        <v>2177</v>
      </c>
      <c r="I1" s="198" t="s">
        <v>2178</v>
      </c>
      <c r="J1" s="198" t="s">
        <v>2179</v>
      </c>
      <c r="K1" s="89" t="s">
        <v>2180</v>
      </c>
      <c r="L1" s="89" t="s">
        <v>926</v>
      </c>
      <c r="N1" s="15"/>
      <c r="O1" s="188" t="s">
        <v>2181</v>
      </c>
      <c r="P1" s="188" t="s">
        <v>2172</v>
      </c>
      <c r="Q1" s="188" t="s">
        <v>921</v>
      </c>
      <c r="R1" s="188" t="s">
        <v>2182</v>
      </c>
      <c r="S1" s="188" t="s">
        <v>2183</v>
      </c>
      <c r="T1" s="188" t="s">
        <v>2184</v>
      </c>
      <c r="U1" s="235" t="s">
        <v>2185</v>
      </c>
      <c r="V1" s="189" t="s">
        <v>2186</v>
      </c>
      <c r="W1" s="189" t="s">
        <v>2179</v>
      </c>
      <c r="X1" s="293" t="s">
        <v>2180</v>
      </c>
      <c r="Y1" s="190" t="s">
        <v>2187</v>
      </c>
      <c r="AA1" s="89" t="s">
        <v>2188</v>
      </c>
      <c r="AB1" s="89" t="s">
        <v>2181</v>
      </c>
      <c r="AC1" s="89" t="s">
        <v>2172</v>
      </c>
      <c r="AD1" s="89" t="s">
        <v>2174</v>
      </c>
      <c r="AE1" s="89" t="s">
        <v>2189</v>
      </c>
      <c r="AF1" s="89" t="s">
        <v>2190</v>
      </c>
      <c r="AG1" s="191" t="s">
        <v>2185</v>
      </c>
      <c r="AH1" s="192" t="s">
        <v>2186</v>
      </c>
      <c r="AI1" s="192" t="s">
        <v>2191</v>
      </c>
      <c r="AJ1" s="193" t="s">
        <v>2192</v>
      </c>
      <c r="AK1" s="89" t="s">
        <v>2193</v>
      </c>
      <c r="AL1" s="89" t="s">
        <v>926</v>
      </c>
    </row>
    <row r="2" spans="1:38" ht="14.4">
      <c r="A2" s="1">
        <v>1</v>
      </c>
      <c r="B2" s="9" t="s">
        <v>9</v>
      </c>
      <c r="C2" s="9" t="s">
        <v>2194</v>
      </c>
      <c r="D2" s="9" t="s">
        <v>2195</v>
      </c>
      <c r="E2" s="9" t="s">
        <v>2196</v>
      </c>
      <c r="F2" s="187">
        <v>4500288861</v>
      </c>
      <c r="G2" s="9" t="s">
        <v>2197</v>
      </c>
      <c r="H2" s="222">
        <v>44011</v>
      </c>
      <c r="I2" s="201">
        <v>9393</v>
      </c>
      <c r="J2" s="201" t="s">
        <v>2198</v>
      </c>
      <c r="K2" s="9" t="s">
        <v>2199</v>
      </c>
      <c r="L2" s="9" t="s">
        <v>2200</v>
      </c>
      <c r="N2" s="8"/>
      <c r="O2" s="95" t="s">
        <v>9</v>
      </c>
      <c r="P2" s="95" t="s">
        <v>2201</v>
      </c>
      <c r="Q2" s="95" t="s">
        <v>2202</v>
      </c>
      <c r="R2" s="95" t="s">
        <v>2203</v>
      </c>
      <c r="S2" s="95">
        <v>4500288861</v>
      </c>
      <c r="T2" s="95" t="s">
        <v>2197</v>
      </c>
      <c r="U2" s="224">
        <v>44011</v>
      </c>
      <c r="V2" s="178">
        <v>19190</v>
      </c>
      <c r="W2" s="215" t="s">
        <v>2198</v>
      </c>
      <c r="X2" s="6" t="s">
        <v>2204</v>
      </c>
      <c r="Y2" s="1" t="s">
        <v>2205</v>
      </c>
      <c r="Z2" s="13"/>
      <c r="AA2" s="88">
        <v>1</v>
      </c>
      <c r="AB2" s="88" t="s">
        <v>9</v>
      </c>
      <c r="AC2" s="91" t="s">
        <v>2206</v>
      </c>
      <c r="AD2" s="88" t="s">
        <v>2207</v>
      </c>
      <c r="AE2" s="88">
        <v>4500441568</v>
      </c>
      <c r="AF2" s="88" t="s">
        <v>2208</v>
      </c>
      <c r="AG2" s="128">
        <v>45599</v>
      </c>
      <c r="AH2" s="129">
        <v>87376</v>
      </c>
      <c r="AI2" s="129" t="s">
        <v>1299</v>
      </c>
      <c r="AJ2" s="127" t="str">
        <f>VLOOKUP(AC2,'Seat vise Deatils'!C:G,5,0)</f>
        <v>Seat - 78</v>
      </c>
      <c r="AK2" s="90" t="s">
        <v>1917</v>
      </c>
      <c r="AL2" s="1" t="s">
        <v>2209</v>
      </c>
    </row>
    <row r="3" spans="1:38" ht="14.4">
      <c r="A3" s="1">
        <v>2</v>
      </c>
      <c r="B3" s="9" t="s">
        <v>9</v>
      </c>
      <c r="C3" s="9" t="s">
        <v>2210</v>
      </c>
      <c r="D3" s="9" t="s">
        <v>2195</v>
      </c>
      <c r="E3" s="9" t="s">
        <v>2196</v>
      </c>
      <c r="F3" s="187">
        <v>4500288861</v>
      </c>
      <c r="G3" s="9" t="s">
        <v>2197</v>
      </c>
      <c r="H3" s="222">
        <v>44011</v>
      </c>
      <c r="I3" s="201">
        <v>9393</v>
      </c>
      <c r="J3" s="201" t="s">
        <v>2198</v>
      </c>
      <c r="K3" s="9" t="s">
        <v>2211</v>
      </c>
      <c r="L3" s="9" t="s">
        <v>2212</v>
      </c>
      <c r="N3" s="8"/>
      <c r="O3" s="95" t="s">
        <v>9</v>
      </c>
      <c r="P3" s="95" t="s">
        <v>2213</v>
      </c>
      <c r="Q3" s="95" t="s">
        <v>2202</v>
      </c>
      <c r="R3" s="95" t="s">
        <v>2203</v>
      </c>
      <c r="S3" s="95">
        <v>4500288861</v>
      </c>
      <c r="T3" s="95" t="s">
        <v>2197</v>
      </c>
      <c r="U3" s="224">
        <v>44011</v>
      </c>
      <c r="V3" s="178">
        <v>19190</v>
      </c>
      <c r="W3" s="215" t="s">
        <v>2198</v>
      </c>
      <c r="X3" s="6" t="s">
        <v>2214</v>
      </c>
      <c r="Y3" s="1" t="s">
        <v>2205</v>
      </c>
      <c r="AA3" s="16">
        <v>2</v>
      </c>
      <c r="AB3" s="16" t="s">
        <v>9</v>
      </c>
      <c r="AC3" s="92" t="s">
        <v>2215</v>
      </c>
      <c r="AD3" s="16" t="s">
        <v>2207</v>
      </c>
      <c r="AE3" s="16">
        <v>4500441568</v>
      </c>
      <c r="AF3" s="16" t="s">
        <v>2208</v>
      </c>
      <c r="AG3" s="128">
        <v>45599</v>
      </c>
      <c r="AH3" s="129">
        <v>87376</v>
      </c>
      <c r="AI3" s="129" t="s">
        <v>1299</v>
      </c>
      <c r="AJ3" s="127" t="str">
        <f>VLOOKUP(AC3,'Seat vise Deatils'!C:G,5,0)</f>
        <v>Seat - 7</v>
      </c>
      <c r="AK3" s="16" t="s">
        <v>1917</v>
      </c>
      <c r="AL3" s="1" t="s">
        <v>2209</v>
      </c>
    </row>
    <row r="4" spans="1:38" ht="14.4">
      <c r="A4" s="1">
        <v>3</v>
      </c>
      <c r="B4" s="9" t="s">
        <v>9</v>
      </c>
      <c r="C4" s="9" t="s">
        <v>2216</v>
      </c>
      <c r="D4" s="9" t="s">
        <v>2195</v>
      </c>
      <c r="E4" s="9" t="s">
        <v>2196</v>
      </c>
      <c r="F4" s="187">
        <v>4500288861</v>
      </c>
      <c r="G4" s="9" t="s">
        <v>2197</v>
      </c>
      <c r="H4" s="222">
        <v>44011</v>
      </c>
      <c r="I4" s="201">
        <v>9393</v>
      </c>
      <c r="J4" s="201" t="s">
        <v>2198</v>
      </c>
      <c r="K4" s="9" t="s">
        <v>2217</v>
      </c>
      <c r="L4" s="9" t="s">
        <v>2200</v>
      </c>
      <c r="N4" s="8"/>
      <c r="O4" s="95" t="s">
        <v>9</v>
      </c>
      <c r="P4" s="95" t="s">
        <v>2218</v>
      </c>
      <c r="Q4" s="95" t="s">
        <v>2202</v>
      </c>
      <c r="R4" s="95" t="s">
        <v>2203</v>
      </c>
      <c r="S4" s="95">
        <v>4500288861</v>
      </c>
      <c r="T4" s="95" t="s">
        <v>2197</v>
      </c>
      <c r="U4" s="224">
        <v>44011</v>
      </c>
      <c r="V4" s="178">
        <v>19190</v>
      </c>
      <c r="W4" s="215" t="s">
        <v>2198</v>
      </c>
      <c r="X4" s="1" t="s">
        <v>2219</v>
      </c>
      <c r="Y4" s="1" t="s">
        <v>2220</v>
      </c>
      <c r="AA4" s="88">
        <v>3</v>
      </c>
      <c r="AB4" s="88" t="s">
        <v>9</v>
      </c>
      <c r="AC4" s="91" t="s">
        <v>2221</v>
      </c>
      <c r="AD4" s="88" t="s">
        <v>2207</v>
      </c>
      <c r="AE4" s="88">
        <v>4500441568</v>
      </c>
      <c r="AF4" s="88" t="s">
        <v>2208</v>
      </c>
      <c r="AG4" s="128">
        <v>45599</v>
      </c>
      <c r="AH4" s="129">
        <v>87376</v>
      </c>
      <c r="AI4" s="129" t="s">
        <v>1299</v>
      </c>
      <c r="AJ4" s="127" t="e">
        <f>VLOOKUP(AC4,'Seat vise Deatils'!C:G,5,0)</f>
        <v>#N/A</v>
      </c>
      <c r="AK4" s="88" t="s">
        <v>1917</v>
      </c>
      <c r="AL4" s="1"/>
    </row>
    <row r="5" spans="1:38" ht="14.4">
      <c r="A5" s="1">
        <v>4</v>
      </c>
      <c r="B5" s="9" t="s">
        <v>9</v>
      </c>
      <c r="C5" s="9" t="s">
        <v>2222</v>
      </c>
      <c r="D5" s="9" t="s">
        <v>2195</v>
      </c>
      <c r="E5" s="9" t="s">
        <v>2196</v>
      </c>
      <c r="F5" s="187">
        <v>4500288861</v>
      </c>
      <c r="G5" s="9" t="s">
        <v>2197</v>
      </c>
      <c r="H5" s="222">
        <v>44011</v>
      </c>
      <c r="I5" s="201">
        <v>9393</v>
      </c>
      <c r="J5" s="201" t="s">
        <v>2198</v>
      </c>
      <c r="K5" s="9" t="s">
        <v>2223</v>
      </c>
      <c r="L5" s="9" t="s">
        <v>2223</v>
      </c>
      <c r="N5" s="8"/>
      <c r="O5" s="95" t="s">
        <v>9</v>
      </c>
      <c r="P5" s="95" t="s">
        <v>2224</v>
      </c>
      <c r="Q5" s="95" t="s">
        <v>2202</v>
      </c>
      <c r="R5" s="95" t="s">
        <v>2203</v>
      </c>
      <c r="S5" s="95">
        <v>4500288861</v>
      </c>
      <c r="T5" s="95" t="s">
        <v>2197</v>
      </c>
      <c r="U5" s="224">
        <v>44011</v>
      </c>
      <c r="V5" s="178">
        <v>19190</v>
      </c>
      <c r="W5" s="215" t="s">
        <v>2198</v>
      </c>
      <c r="X5" s="6" t="s">
        <v>2225</v>
      </c>
      <c r="Y5" s="1" t="s">
        <v>2226</v>
      </c>
      <c r="AA5" s="16">
        <v>4</v>
      </c>
      <c r="AB5" s="16" t="s">
        <v>9</v>
      </c>
      <c r="AC5" s="92" t="s">
        <v>2227</v>
      </c>
      <c r="AD5" s="16" t="s">
        <v>2207</v>
      </c>
      <c r="AE5" s="88">
        <v>4500441568</v>
      </c>
      <c r="AF5" s="16" t="s">
        <v>2208</v>
      </c>
      <c r="AG5" s="128">
        <v>45599</v>
      </c>
      <c r="AH5" s="129">
        <v>87376</v>
      </c>
      <c r="AI5" s="129" t="s">
        <v>1299</v>
      </c>
      <c r="AJ5" s="127" t="e">
        <f>VLOOKUP(AC5,'Seat vise Deatils'!C:G,5,0)</f>
        <v>#N/A</v>
      </c>
      <c r="AK5" s="16" t="s">
        <v>1917</v>
      </c>
      <c r="AL5" s="1"/>
    </row>
    <row r="6" spans="1:38" ht="14.4">
      <c r="A6" s="1">
        <v>5</v>
      </c>
      <c r="B6" s="9" t="s">
        <v>9</v>
      </c>
      <c r="C6" s="9" t="s">
        <v>2228</v>
      </c>
      <c r="D6" s="9" t="s">
        <v>2195</v>
      </c>
      <c r="E6" s="9" t="s">
        <v>2196</v>
      </c>
      <c r="F6" s="187">
        <v>4500288861</v>
      </c>
      <c r="G6" s="9" t="s">
        <v>2197</v>
      </c>
      <c r="H6" s="222">
        <v>44011</v>
      </c>
      <c r="I6" s="201">
        <v>9393</v>
      </c>
      <c r="J6" s="201" t="s">
        <v>2198</v>
      </c>
      <c r="K6" s="9" t="s">
        <v>2229</v>
      </c>
      <c r="L6" s="9" t="s">
        <v>2200</v>
      </c>
      <c r="N6" s="8"/>
      <c r="O6" s="95" t="s">
        <v>9</v>
      </c>
      <c r="P6" s="95" t="s">
        <v>2230</v>
      </c>
      <c r="Q6" s="95" t="s">
        <v>2202</v>
      </c>
      <c r="R6" s="95" t="s">
        <v>2203</v>
      </c>
      <c r="S6" s="95">
        <v>4500288861</v>
      </c>
      <c r="T6" s="95" t="s">
        <v>2197</v>
      </c>
      <c r="U6" s="224">
        <v>44011</v>
      </c>
      <c r="V6" s="178">
        <v>19190</v>
      </c>
      <c r="W6" s="215" t="s">
        <v>2198</v>
      </c>
      <c r="X6" s="6" t="s">
        <v>2231</v>
      </c>
      <c r="Y6" s="1" t="s">
        <v>2205</v>
      </c>
      <c r="AA6" s="88">
        <v>5</v>
      </c>
      <c r="AB6" s="88" t="s">
        <v>9</v>
      </c>
      <c r="AC6" s="91" t="s">
        <v>2232</v>
      </c>
      <c r="AD6" s="88" t="s">
        <v>2207</v>
      </c>
      <c r="AE6" s="88">
        <v>4500441568</v>
      </c>
      <c r="AF6" s="88" t="s">
        <v>2208</v>
      </c>
      <c r="AG6" s="128">
        <v>45599</v>
      </c>
      <c r="AH6" s="129">
        <v>87376</v>
      </c>
      <c r="AI6" s="129" t="s">
        <v>1299</v>
      </c>
      <c r="AJ6" s="127" t="e">
        <f>VLOOKUP(AC6,'Seat vise Deatils'!C:G,5,0)</f>
        <v>#N/A</v>
      </c>
      <c r="AK6" s="88" t="s">
        <v>1917</v>
      </c>
      <c r="AL6" s="1"/>
    </row>
    <row r="7" spans="1:38" ht="14.4">
      <c r="A7" s="1">
        <v>6</v>
      </c>
      <c r="B7" s="9" t="s">
        <v>9</v>
      </c>
      <c r="C7" s="9" t="s">
        <v>2233</v>
      </c>
      <c r="D7" s="9" t="s">
        <v>2195</v>
      </c>
      <c r="E7" s="9" t="s">
        <v>2196</v>
      </c>
      <c r="F7" s="187">
        <v>4500288861</v>
      </c>
      <c r="G7" s="9" t="s">
        <v>2197</v>
      </c>
      <c r="H7" s="222">
        <v>44011</v>
      </c>
      <c r="I7" s="201">
        <v>9393</v>
      </c>
      <c r="J7" s="201" t="s">
        <v>2198</v>
      </c>
      <c r="K7" s="9" t="s">
        <v>2234</v>
      </c>
      <c r="L7" s="9" t="s">
        <v>2200</v>
      </c>
      <c r="N7" s="8"/>
      <c r="O7" s="95" t="s">
        <v>9</v>
      </c>
      <c r="P7" s="95" t="s">
        <v>2235</v>
      </c>
      <c r="Q7" s="95" t="s">
        <v>2202</v>
      </c>
      <c r="R7" s="95" t="s">
        <v>2203</v>
      </c>
      <c r="S7" s="95">
        <v>4500288861</v>
      </c>
      <c r="T7" s="95" t="s">
        <v>2197</v>
      </c>
      <c r="U7" s="224">
        <v>44011</v>
      </c>
      <c r="V7" s="178">
        <v>19190</v>
      </c>
      <c r="W7" s="215" t="s">
        <v>2198</v>
      </c>
      <c r="X7" s="6" t="s">
        <v>2236</v>
      </c>
      <c r="Y7" s="1" t="s">
        <v>2205</v>
      </c>
      <c r="AA7" s="16">
        <v>6</v>
      </c>
      <c r="AB7" s="16" t="s">
        <v>9</v>
      </c>
      <c r="AC7" s="92" t="s">
        <v>2237</v>
      </c>
      <c r="AD7" s="16" t="s">
        <v>2207</v>
      </c>
      <c r="AE7" s="88">
        <v>4500441568</v>
      </c>
      <c r="AF7" s="16" t="s">
        <v>2208</v>
      </c>
      <c r="AG7" s="128">
        <v>45599</v>
      </c>
      <c r="AH7" s="129">
        <v>87376</v>
      </c>
      <c r="AI7" s="129" t="s">
        <v>1299</v>
      </c>
      <c r="AJ7" s="127" t="str">
        <f>VLOOKUP(AC7,'Seat vise Deatils'!C:G,5,0)</f>
        <v>Seat - 67</v>
      </c>
      <c r="AK7" s="16" t="s">
        <v>1917</v>
      </c>
      <c r="AL7" s="1" t="s">
        <v>2209</v>
      </c>
    </row>
    <row r="8" spans="1:38" ht="14.4">
      <c r="A8" s="1">
        <v>7</v>
      </c>
      <c r="B8" s="9" t="s">
        <v>9</v>
      </c>
      <c r="C8" s="9" t="s">
        <v>2238</v>
      </c>
      <c r="D8" s="9" t="s">
        <v>2195</v>
      </c>
      <c r="E8" s="9" t="s">
        <v>2196</v>
      </c>
      <c r="F8" s="187">
        <v>4500288861</v>
      </c>
      <c r="G8" s="9" t="s">
        <v>2197</v>
      </c>
      <c r="H8" s="222">
        <v>44011</v>
      </c>
      <c r="I8" s="201">
        <v>9393</v>
      </c>
      <c r="J8" s="201" t="s">
        <v>2198</v>
      </c>
      <c r="K8" s="9" t="s">
        <v>2239</v>
      </c>
      <c r="L8" s="9" t="s">
        <v>2240</v>
      </c>
      <c r="N8" s="8"/>
      <c r="O8" s="95" t="s">
        <v>9</v>
      </c>
      <c r="P8" s="95" t="s">
        <v>2241</v>
      </c>
      <c r="Q8" s="95" t="s">
        <v>2202</v>
      </c>
      <c r="R8" s="95" t="s">
        <v>2203</v>
      </c>
      <c r="S8" s="95">
        <v>4500288861</v>
      </c>
      <c r="T8" s="95" t="s">
        <v>2197</v>
      </c>
      <c r="U8" s="224">
        <v>44011</v>
      </c>
      <c r="V8" s="178">
        <v>19190</v>
      </c>
      <c r="W8" s="215" t="s">
        <v>2198</v>
      </c>
      <c r="X8" s="6" t="s">
        <v>2242</v>
      </c>
      <c r="Y8" s="1" t="s">
        <v>2205</v>
      </c>
      <c r="AA8" s="88">
        <v>7</v>
      </c>
      <c r="AB8" s="88" t="s">
        <v>9</v>
      </c>
      <c r="AC8" s="91" t="s">
        <v>2243</v>
      </c>
      <c r="AD8" s="88" t="s">
        <v>2207</v>
      </c>
      <c r="AE8" s="88">
        <v>4500441568</v>
      </c>
      <c r="AF8" s="88" t="s">
        <v>2208</v>
      </c>
      <c r="AG8" s="128">
        <v>45599</v>
      </c>
      <c r="AH8" s="129">
        <v>87376</v>
      </c>
      <c r="AI8" s="129" t="s">
        <v>1299</v>
      </c>
      <c r="AJ8" s="127" t="str">
        <f>VLOOKUP(AC8,'Seat vise Deatils'!C:G,5,0)</f>
        <v>Seat - 73</v>
      </c>
      <c r="AK8" s="88" t="s">
        <v>1917</v>
      </c>
      <c r="AL8" s="1" t="s">
        <v>2209</v>
      </c>
    </row>
    <row r="9" spans="1:38" ht="14.4">
      <c r="A9" s="1">
        <v>8</v>
      </c>
      <c r="B9" s="9" t="s">
        <v>9</v>
      </c>
      <c r="C9" s="9" t="s">
        <v>2244</v>
      </c>
      <c r="D9" s="9" t="s">
        <v>2195</v>
      </c>
      <c r="E9" s="9" t="s">
        <v>2196</v>
      </c>
      <c r="F9" s="187">
        <v>4500288861</v>
      </c>
      <c r="G9" s="9" t="s">
        <v>2197</v>
      </c>
      <c r="H9" s="222">
        <v>44011</v>
      </c>
      <c r="I9" s="201">
        <v>9393</v>
      </c>
      <c r="J9" s="201" t="s">
        <v>2198</v>
      </c>
      <c r="K9" s="9" t="s">
        <v>2245</v>
      </c>
      <c r="L9" s="9" t="s">
        <v>2245</v>
      </c>
      <c r="N9" s="8"/>
      <c r="O9" s="95" t="s">
        <v>9</v>
      </c>
      <c r="P9" s="95" t="s">
        <v>2246</v>
      </c>
      <c r="Q9" s="95" t="s">
        <v>2202</v>
      </c>
      <c r="R9" s="95" t="s">
        <v>2203</v>
      </c>
      <c r="S9" s="95">
        <v>4500288861</v>
      </c>
      <c r="T9" s="95" t="s">
        <v>2197</v>
      </c>
      <c r="U9" s="224">
        <v>44011</v>
      </c>
      <c r="V9" s="178">
        <v>19190</v>
      </c>
      <c r="W9" s="215" t="s">
        <v>2198</v>
      </c>
      <c r="X9" s="6" t="s">
        <v>2247</v>
      </c>
      <c r="Y9" s="1" t="s">
        <v>2226</v>
      </c>
      <c r="AA9" s="16">
        <v>8</v>
      </c>
      <c r="AB9" s="16" t="s">
        <v>9</v>
      </c>
      <c r="AC9" s="92" t="s">
        <v>2248</v>
      </c>
      <c r="AD9" s="16" t="s">
        <v>2207</v>
      </c>
      <c r="AE9" s="88">
        <v>4500441568</v>
      </c>
      <c r="AF9" s="16" t="s">
        <v>2208</v>
      </c>
      <c r="AG9" s="128">
        <v>45599</v>
      </c>
      <c r="AH9" s="129">
        <v>87376</v>
      </c>
      <c r="AI9" s="129" t="s">
        <v>1299</v>
      </c>
      <c r="AJ9" s="127" t="str">
        <f>VLOOKUP(AC9,'Seat vise Deatils'!C:G,5,0)</f>
        <v>Seat - 12</v>
      </c>
      <c r="AK9" s="16" t="s">
        <v>1917</v>
      </c>
      <c r="AL9" s="1" t="s">
        <v>2209</v>
      </c>
    </row>
    <row r="10" spans="1:38" ht="14.4">
      <c r="A10" s="1">
        <v>9</v>
      </c>
      <c r="B10" s="9" t="s">
        <v>9</v>
      </c>
      <c r="C10" s="9" t="s">
        <v>2249</v>
      </c>
      <c r="D10" s="9" t="s">
        <v>2195</v>
      </c>
      <c r="E10" s="9" t="s">
        <v>2196</v>
      </c>
      <c r="F10" s="187">
        <v>4500288861</v>
      </c>
      <c r="G10" s="9" t="s">
        <v>2197</v>
      </c>
      <c r="H10" s="222">
        <v>44011</v>
      </c>
      <c r="I10" s="201">
        <v>9393</v>
      </c>
      <c r="J10" s="201" t="s">
        <v>2198</v>
      </c>
      <c r="K10" s="9" t="s">
        <v>2250</v>
      </c>
      <c r="L10" s="9" t="s">
        <v>2251</v>
      </c>
      <c r="N10" s="8"/>
      <c r="O10" s="95" t="s">
        <v>9</v>
      </c>
      <c r="P10" s="95" t="s">
        <v>2252</v>
      </c>
      <c r="Q10" s="95" t="s">
        <v>2202</v>
      </c>
      <c r="R10" s="95" t="s">
        <v>2203</v>
      </c>
      <c r="S10" s="95">
        <v>4500288861</v>
      </c>
      <c r="T10" s="95" t="s">
        <v>2197</v>
      </c>
      <c r="U10" s="224">
        <v>44011</v>
      </c>
      <c r="V10" s="178">
        <v>19190</v>
      </c>
      <c r="W10" s="215" t="s">
        <v>2198</v>
      </c>
      <c r="X10" s="6" t="s">
        <v>2253</v>
      </c>
      <c r="Y10" s="1" t="s">
        <v>2253</v>
      </c>
      <c r="AA10" s="88">
        <v>9</v>
      </c>
      <c r="AB10" s="88" t="s">
        <v>9</v>
      </c>
      <c r="AC10" s="91" t="s">
        <v>2254</v>
      </c>
      <c r="AD10" s="88" t="s">
        <v>2207</v>
      </c>
      <c r="AE10" s="88">
        <v>4500441568</v>
      </c>
      <c r="AF10" s="88" t="s">
        <v>2208</v>
      </c>
      <c r="AG10" s="128">
        <v>45599</v>
      </c>
      <c r="AH10" s="129">
        <v>87376</v>
      </c>
      <c r="AI10" s="129" t="s">
        <v>1299</v>
      </c>
      <c r="AJ10" s="127" t="str">
        <f>VLOOKUP(AC10,'Seat vise Deatils'!C:G,5,0)</f>
        <v>Seat - 91</v>
      </c>
      <c r="AK10" s="88" t="s">
        <v>1917</v>
      </c>
      <c r="AL10" s="1" t="s">
        <v>2209</v>
      </c>
    </row>
    <row r="11" spans="1:38" ht="14.4">
      <c r="A11" s="1">
        <v>10</v>
      </c>
      <c r="B11" s="9" t="s">
        <v>9</v>
      </c>
      <c r="C11" s="9" t="s">
        <v>2255</v>
      </c>
      <c r="D11" s="9" t="s">
        <v>2195</v>
      </c>
      <c r="E11" s="9" t="s">
        <v>2196</v>
      </c>
      <c r="F11" s="187">
        <v>4500288861</v>
      </c>
      <c r="G11" s="9" t="s">
        <v>2197</v>
      </c>
      <c r="H11" s="222">
        <v>44011</v>
      </c>
      <c r="I11" s="201">
        <v>9393</v>
      </c>
      <c r="J11" s="201" t="s">
        <v>2198</v>
      </c>
      <c r="K11" s="9" t="s">
        <v>2229</v>
      </c>
      <c r="L11" s="9" t="s">
        <v>2251</v>
      </c>
      <c r="N11" s="8"/>
      <c r="O11" s="95" t="s">
        <v>9</v>
      </c>
      <c r="P11" s="95" t="s">
        <v>2256</v>
      </c>
      <c r="Q11" s="95" t="s">
        <v>2202</v>
      </c>
      <c r="R11" s="95" t="s">
        <v>2203</v>
      </c>
      <c r="S11" s="95">
        <v>4500288861</v>
      </c>
      <c r="T11" s="95" t="s">
        <v>2197</v>
      </c>
      <c r="U11" s="224">
        <v>44011</v>
      </c>
      <c r="V11" s="178">
        <v>19190</v>
      </c>
      <c r="W11" s="215" t="s">
        <v>2198</v>
      </c>
      <c r="X11" s="6" t="s">
        <v>2257</v>
      </c>
      <c r="Y11" s="1" t="s">
        <v>2205</v>
      </c>
      <c r="AA11" s="16">
        <v>10</v>
      </c>
      <c r="AB11" s="16" t="s">
        <v>9</v>
      </c>
      <c r="AC11" s="92" t="s">
        <v>2258</v>
      </c>
      <c r="AD11" s="16" t="s">
        <v>2207</v>
      </c>
      <c r="AE11" s="88">
        <v>4500441568</v>
      </c>
      <c r="AF11" s="16" t="s">
        <v>2208</v>
      </c>
      <c r="AG11" s="128">
        <v>45599</v>
      </c>
      <c r="AH11" s="129">
        <v>87376</v>
      </c>
      <c r="AI11" s="129" t="s">
        <v>1299</v>
      </c>
      <c r="AJ11" s="127" t="str">
        <f>VLOOKUP(AC11,'Seat vise Deatils'!C:G,5,0)</f>
        <v>Seat - 61</v>
      </c>
      <c r="AK11" s="16" t="s">
        <v>1917</v>
      </c>
      <c r="AL11" s="1" t="s">
        <v>2209</v>
      </c>
    </row>
    <row r="12" spans="1:38" ht="14.4">
      <c r="A12" s="1">
        <v>11</v>
      </c>
      <c r="B12" s="9" t="s">
        <v>9</v>
      </c>
      <c r="C12" s="9" t="s">
        <v>2259</v>
      </c>
      <c r="D12" s="9" t="s">
        <v>2195</v>
      </c>
      <c r="E12" s="9" t="s">
        <v>2196</v>
      </c>
      <c r="F12" s="187">
        <v>4500288861</v>
      </c>
      <c r="G12" s="9" t="s">
        <v>2197</v>
      </c>
      <c r="H12" s="222">
        <v>44011</v>
      </c>
      <c r="I12" s="201">
        <v>9393</v>
      </c>
      <c r="J12" s="201" t="s">
        <v>2198</v>
      </c>
      <c r="K12" s="9" t="s">
        <v>2260</v>
      </c>
      <c r="L12" s="9" t="s">
        <v>2261</v>
      </c>
      <c r="N12" s="8"/>
      <c r="O12" s="95" t="s">
        <v>9</v>
      </c>
      <c r="P12" s="95" t="s">
        <v>2262</v>
      </c>
      <c r="Q12" s="95" t="s">
        <v>2202</v>
      </c>
      <c r="R12" s="95" t="s">
        <v>2203</v>
      </c>
      <c r="S12" s="95">
        <v>4500288861</v>
      </c>
      <c r="T12" s="95" t="s">
        <v>2197</v>
      </c>
      <c r="U12" s="224">
        <v>44011</v>
      </c>
      <c r="V12" s="178">
        <v>19190</v>
      </c>
      <c r="W12" s="215" t="s">
        <v>2198</v>
      </c>
      <c r="X12" s="6" t="s">
        <v>105</v>
      </c>
      <c r="Y12" s="1" t="s">
        <v>105</v>
      </c>
      <c r="AA12" s="88">
        <v>11</v>
      </c>
      <c r="AB12" s="88" t="s">
        <v>9</v>
      </c>
      <c r="AC12" s="91" t="s">
        <v>2263</v>
      </c>
      <c r="AD12" s="88" t="s">
        <v>2207</v>
      </c>
      <c r="AE12" s="88">
        <v>4500441568</v>
      </c>
      <c r="AF12" s="88" t="s">
        <v>2208</v>
      </c>
      <c r="AG12" s="128">
        <v>45362</v>
      </c>
      <c r="AH12" s="129">
        <v>87376</v>
      </c>
      <c r="AI12" s="129" t="s">
        <v>1299</v>
      </c>
      <c r="AJ12" s="127" t="str">
        <f>VLOOKUP(AC12,'Seat vise Deatils'!C:G,5,0)</f>
        <v>Seat - 86</v>
      </c>
      <c r="AK12" s="88" t="s">
        <v>1917</v>
      </c>
      <c r="AL12" s="1" t="s">
        <v>2209</v>
      </c>
    </row>
    <row r="13" spans="1:38" ht="14.4">
      <c r="A13" s="1">
        <v>12</v>
      </c>
      <c r="B13" s="9" t="s">
        <v>9</v>
      </c>
      <c r="C13" s="9" t="s">
        <v>2264</v>
      </c>
      <c r="D13" s="9" t="s">
        <v>2195</v>
      </c>
      <c r="E13" s="9" t="s">
        <v>2196</v>
      </c>
      <c r="F13" s="187">
        <v>4500288861</v>
      </c>
      <c r="G13" s="9" t="s">
        <v>2197</v>
      </c>
      <c r="H13" s="222">
        <v>44011</v>
      </c>
      <c r="I13" s="201">
        <v>9393</v>
      </c>
      <c r="J13" s="201" t="s">
        <v>2198</v>
      </c>
      <c r="K13" s="9" t="s">
        <v>2265</v>
      </c>
      <c r="L13" s="9" t="s">
        <v>2261</v>
      </c>
      <c r="N13" s="8"/>
      <c r="O13" s="95" t="s">
        <v>9</v>
      </c>
      <c r="P13" s="95" t="s">
        <v>2266</v>
      </c>
      <c r="Q13" s="95" t="s">
        <v>2202</v>
      </c>
      <c r="R13" s="95" t="s">
        <v>2203</v>
      </c>
      <c r="S13" s="95">
        <v>4500288861</v>
      </c>
      <c r="T13" s="95" t="s">
        <v>2197</v>
      </c>
      <c r="U13" s="224">
        <v>44011</v>
      </c>
      <c r="V13" s="178">
        <v>19190</v>
      </c>
      <c r="W13" s="215" t="s">
        <v>2198</v>
      </c>
      <c r="X13" s="6" t="s">
        <v>2267</v>
      </c>
      <c r="Y13" s="1" t="s">
        <v>2205</v>
      </c>
      <c r="AA13" s="16">
        <v>12</v>
      </c>
      <c r="AB13" s="16" t="s">
        <v>9</v>
      </c>
      <c r="AC13" s="92" t="s">
        <v>2268</v>
      </c>
      <c r="AD13" s="16" t="s">
        <v>2207</v>
      </c>
      <c r="AE13" s="88">
        <v>4500441568</v>
      </c>
      <c r="AF13" s="16" t="s">
        <v>2208</v>
      </c>
      <c r="AG13" s="128">
        <v>45362</v>
      </c>
      <c r="AH13" s="129">
        <v>87376</v>
      </c>
      <c r="AI13" s="129" t="s">
        <v>1299</v>
      </c>
      <c r="AJ13" s="127" t="str">
        <f>VLOOKUP(AC13,'Seat vise Deatils'!C:G,5,0)</f>
        <v>Seat - 82</v>
      </c>
      <c r="AK13" s="16" t="s">
        <v>1917</v>
      </c>
      <c r="AL13" s="1" t="s">
        <v>2209</v>
      </c>
    </row>
    <row r="14" spans="1:38" ht="14.4">
      <c r="A14" s="1">
        <v>13</v>
      </c>
      <c r="B14" s="9" t="s">
        <v>9</v>
      </c>
      <c r="C14" s="9" t="s">
        <v>2269</v>
      </c>
      <c r="D14" s="9" t="s">
        <v>2195</v>
      </c>
      <c r="E14" s="9" t="s">
        <v>2196</v>
      </c>
      <c r="F14" s="187">
        <v>4500288861</v>
      </c>
      <c r="G14" s="9" t="s">
        <v>2197</v>
      </c>
      <c r="H14" s="222">
        <v>44011</v>
      </c>
      <c r="I14" s="201">
        <v>9393</v>
      </c>
      <c r="J14" s="201" t="s">
        <v>2198</v>
      </c>
      <c r="K14" s="9" t="s">
        <v>2270</v>
      </c>
      <c r="L14" s="9" t="s">
        <v>2261</v>
      </c>
      <c r="N14" s="8"/>
      <c r="O14" s="95" t="s">
        <v>9</v>
      </c>
      <c r="P14" s="95" t="s">
        <v>2271</v>
      </c>
      <c r="Q14" s="95" t="s">
        <v>2202</v>
      </c>
      <c r="R14" s="95" t="s">
        <v>2203</v>
      </c>
      <c r="S14" s="95">
        <v>4500288861</v>
      </c>
      <c r="T14" s="95" t="s">
        <v>2197</v>
      </c>
      <c r="U14" s="224">
        <v>44011</v>
      </c>
      <c r="V14" s="178">
        <v>19190</v>
      </c>
      <c r="W14" s="215" t="s">
        <v>2198</v>
      </c>
      <c r="X14" s="6" t="s">
        <v>2223</v>
      </c>
      <c r="Y14" s="6" t="s">
        <v>2223</v>
      </c>
      <c r="AA14" s="88">
        <v>13</v>
      </c>
      <c r="AB14" s="88" t="s">
        <v>9</v>
      </c>
      <c r="AC14" s="91" t="s">
        <v>2272</v>
      </c>
      <c r="AD14" s="88" t="s">
        <v>2207</v>
      </c>
      <c r="AE14" s="88">
        <v>4500441568</v>
      </c>
      <c r="AF14" s="88" t="s">
        <v>2208</v>
      </c>
      <c r="AG14" s="128">
        <v>45362</v>
      </c>
      <c r="AH14" s="129">
        <v>87376</v>
      </c>
      <c r="AI14" s="129" t="s">
        <v>1299</v>
      </c>
      <c r="AJ14" s="127" t="s">
        <v>2273</v>
      </c>
      <c r="AK14" s="88" t="s">
        <v>2274</v>
      </c>
      <c r="AL14" s="1" t="s">
        <v>2275</v>
      </c>
    </row>
    <row r="15" spans="1:38" ht="14.4">
      <c r="A15" s="1">
        <v>14</v>
      </c>
      <c r="B15" s="9" t="s">
        <v>9</v>
      </c>
      <c r="C15" s="9" t="s">
        <v>2276</v>
      </c>
      <c r="D15" s="9" t="s">
        <v>2195</v>
      </c>
      <c r="E15" s="9" t="s">
        <v>2196</v>
      </c>
      <c r="F15" s="187">
        <v>4500288861</v>
      </c>
      <c r="G15" s="9" t="s">
        <v>2197</v>
      </c>
      <c r="H15" s="222">
        <v>44011</v>
      </c>
      <c r="I15" s="201">
        <v>9393</v>
      </c>
      <c r="J15" s="201" t="s">
        <v>2198</v>
      </c>
      <c r="K15" s="9" t="s">
        <v>2277</v>
      </c>
      <c r="L15" s="9" t="s">
        <v>2261</v>
      </c>
      <c r="N15" s="8"/>
      <c r="O15" s="95" t="s">
        <v>9</v>
      </c>
      <c r="P15" s="95" t="s">
        <v>2278</v>
      </c>
      <c r="Q15" s="95" t="s">
        <v>2202</v>
      </c>
      <c r="R15" s="95" t="s">
        <v>2203</v>
      </c>
      <c r="S15" s="95">
        <v>4500288861</v>
      </c>
      <c r="T15" s="95" t="s">
        <v>2197</v>
      </c>
      <c r="U15" s="224">
        <v>44011</v>
      </c>
      <c r="V15" s="178">
        <v>19190</v>
      </c>
      <c r="W15" s="215" t="s">
        <v>2198</v>
      </c>
      <c r="X15" s="6" t="s">
        <v>2279</v>
      </c>
      <c r="Y15" s="1" t="s">
        <v>2280</v>
      </c>
      <c r="AA15" s="16">
        <v>14</v>
      </c>
      <c r="AB15" s="16" t="s">
        <v>9</v>
      </c>
      <c r="AC15" s="92" t="s">
        <v>2281</v>
      </c>
      <c r="AD15" s="16" t="s">
        <v>2207</v>
      </c>
      <c r="AE15" s="88">
        <v>4500441568</v>
      </c>
      <c r="AF15" s="16" t="s">
        <v>2208</v>
      </c>
      <c r="AG15" s="128">
        <v>45362</v>
      </c>
      <c r="AH15" s="129">
        <v>87376</v>
      </c>
      <c r="AI15" s="129" t="s">
        <v>1299</v>
      </c>
      <c r="AJ15" s="127" t="e">
        <f>VLOOKUP(AC15,'Seat vise Deatils'!C:G,5,0)</f>
        <v>#N/A</v>
      </c>
      <c r="AK15" s="16" t="s">
        <v>1917</v>
      </c>
      <c r="AL15" s="1"/>
    </row>
    <row r="16" spans="1:38" ht="14.4">
      <c r="A16" s="1">
        <v>15</v>
      </c>
      <c r="B16" s="9" t="s">
        <v>9</v>
      </c>
      <c r="C16" s="9" t="s">
        <v>2282</v>
      </c>
      <c r="D16" s="9" t="s">
        <v>2195</v>
      </c>
      <c r="E16" s="9" t="s">
        <v>2196</v>
      </c>
      <c r="F16" s="187">
        <v>4500288861</v>
      </c>
      <c r="G16" s="9" t="s">
        <v>2197</v>
      </c>
      <c r="H16" s="222">
        <v>44011</v>
      </c>
      <c r="I16" s="201">
        <v>9393</v>
      </c>
      <c r="J16" s="201" t="s">
        <v>2198</v>
      </c>
      <c r="K16" s="9" t="s">
        <v>2283</v>
      </c>
      <c r="L16" s="9" t="s">
        <v>2283</v>
      </c>
      <c r="O16" s="95" t="s">
        <v>9</v>
      </c>
      <c r="P16" s="95" t="s">
        <v>2284</v>
      </c>
      <c r="Q16" s="95" t="s">
        <v>2202</v>
      </c>
      <c r="R16" s="95" t="s">
        <v>2203</v>
      </c>
      <c r="S16" s="95">
        <v>4500288861</v>
      </c>
      <c r="T16" s="95" t="s">
        <v>2197</v>
      </c>
      <c r="U16" s="224">
        <v>44011</v>
      </c>
      <c r="V16" s="178">
        <v>19190</v>
      </c>
      <c r="W16" s="215" t="s">
        <v>2198</v>
      </c>
      <c r="X16" s="6" t="s">
        <v>2225</v>
      </c>
      <c r="Y16" s="1" t="s">
        <v>2226</v>
      </c>
      <c r="AA16" s="88">
        <v>15</v>
      </c>
      <c r="AB16" s="88" t="s">
        <v>9</v>
      </c>
      <c r="AC16" s="91" t="s">
        <v>2285</v>
      </c>
      <c r="AD16" s="88" t="s">
        <v>2207</v>
      </c>
      <c r="AE16" s="88">
        <v>4500441568</v>
      </c>
      <c r="AF16" s="88" t="s">
        <v>2208</v>
      </c>
      <c r="AG16" s="128">
        <v>45362</v>
      </c>
      <c r="AH16" s="129">
        <v>87376</v>
      </c>
      <c r="AI16" s="129" t="s">
        <v>1299</v>
      </c>
      <c r="AJ16" s="127" t="e">
        <f>VLOOKUP(AC16,'Seat vise Deatils'!C:G,5,0)</f>
        <v>#N/A</v>
      </c>
      <c r="AK16" s="88" t="s">
        <v>1917</v>
      </c>
      <c r="AL16" s="1"/>
    </row>
    <row r="17" spans="1:39" ht="14.4">
      <c r="A17" s="1">
        <v>16</v>
      </c>
      <c r="B17" s="9" t="s">
        <v>9</v>
      </c>
      <c r="C17" s="9" t="s">
        <v>2286</v>
      </c>
      <c r="D17" s="9" t="s">
        <v>2195</v>
      </c>
      <c r="E17" s="9" t="s">
        <v>2287</v>
      </c>
      <c r="F17" s="187">
        <v>4500386862</v>
      </c>
      <c r="G17" s="9" t="s">
        <v>2288</v>
      </c>
      <c r="H17" s="222">
        <v>44893</v>
      </c>
      <c r="I17" s="201">
        <v>34864</v>
      </c>
      <c r="J17" s="201" t="s">
        <v>2289</v>
      </c>
      <c r="K17" s="201" t="s">
        <v>2290</v>
      </c>
      <c r="L17" s="9" t="s">
        <v>2240</v>
      </c>
      <c r="M17" s="199"/>
      <c r="N17" s="8"/>
      <c r="O17" s="95" t="s">
        <v>9</v>
      </c>
      <c r="P17" s="95" t="s">
        <v>2291</v>
      </c>
      <c r="Q17" s="95" t="s">
        <v>2202</v>
      </c>
      <c r="R17" s="95" t="s">
        <v>2203</v>
      </c>
      <c r="S17" s="95">
        <v>4500310419</v>
      </c>
      <c r="T17" s="95" t="s">
        <v>1126</v>
      </c>
      <c r="U17" s="224">
        <v>44258</v>
      </c>
      <c r="V17" s="178">
        <v>16300</v>
      </c>
      <c r="W17" s="215" t="s">
        <v>2292</v>
      </c>
      <c r="X17" s="6" t="s">
        <v>105</v>
      </c>
      <c r="Y17" s="1" t="s">
        <v>105</v>
      </c>
      <c r="AA17" s="16">
        <v>16</v>
      </c>
      <c r="AB17" s="16" t="s">
        <v>9</v>
      </c>
      <c r="AC17" s="92" t="s">
        <v>2293</v>
      </c>
      <c r="AD17" s="16" t="s">
        <v>2207</v>
      </c>
      <c r="AE17" s="88">
        <v>4500441568</v>
      </c>
      <c r="AF17" s="16" t="s">
        <v>2208</v>
      </c>
      <c r="AG17" s="128">
        <v>45362</v>
      </c>
      <c r="AH17" s="129">
        <v>87376</v>
      </c>
      <c r="AI17" s="129" t="s">
        <v>1299</v>
      </c>
      <c r="AJ17" s="127" t="e">
        <f>VLOOKUP(AC17,'Seat vise Deatils'!C:G,5,0)</f>
        <v>#N/A</v>
      </c>
      <c r="AK17" s="16" t="s">
        <v>1917</v>
      </c>
      <c r="AL17" s="1"/>
    </row>
    <row r="18" spans="1:39" ht="14.4">
      <c r="A18" s="1">
        <v>17</v>
      </c>
      <c r="B18" s="9" t="s">
        <v>9</v>
      </c>
      <c r="C18" s="9" t="s">
        <v>2294</v>
      </c>
      <c r="D18" s="9" t="s">
        <v>2195</v>
      </c>
      <c r="E18" s="9" t="s">
        <v>2287</v>
      </c>
      <c r="F18" s="187">
        <v>4500386862</v>
      </c>
      <c r="G18" s="9" t="s">
        <v>2288</v>
      </c>
      <c r="H18" s="222">
        <v>44893</v>
      </c>
      <c r="I18" s="201">
        <v>34864</v>
      </c>
      <c r="J18" s="201" t="s">
        <v>2289</v>
      </c>
      <c r="K18" s="201" t="s">
        <v>2295</v>
      </c>
      <c r="L18" s="9" t="s">
        <v>947</v>
      </c>
      <c r="M18" s="199"/>
      <c r="N18" s="8"/>
      <c r="O18" s="95" t="s">
        <v>9</v>
      </c>
      <c r="P18" s="95" t="s">
        <v>2296</v>
      </c>
      <c r="Q18" s="95" t="s">
        <v>2202</v>
      </c>
      <c r="R18" s="95" t="s">
        <v>2203</v>
      </c>
      <c r="S18" s="95">
        <v>4500310419</v>
      </c>
      <c r="T18" s="95" t="s">
        <v>1126</v>
      </c>
      <c r="U18" s="224">
        <v>44258</v>
      </c>
      <c r="V18" s="178">
        <v>16300</v>
      </c>
      <c r="W18" s="215" t="s">
        <v>2292</v>
      </c>
      <c r="X18" s="6" t="s">
        <v>2225</v>
      </c>
      <c r="Y18" s="1" t="s">
        <v>2226</v>
      </c>
      <c r="AA18" s="88">
        <v>17</v>
      </c>
      <c r="AB18" s="88" t="s">
        <v>9</v>
      </c>
      <c r="AC18" s="91" t="s">
        <v>2297</v>
      </c>
      <c r="AD18" s="88" t="s">
        <v>2207</v>
      </c>
      <c r="AE18" s="88">
        <v>4500441568</v>
      </c>
      <c r="AF18" s="88" t="s">
        <v>2208</v>
      </c>
      <c r="AG18" s="128">
        <v>45362</v>
      </c>
      <c r="AH18" s="129">
        <v>87376</v>
      </c>
      <c r="AI18" s="129" t="s">
        <v>1299</v>
      </c>
      <c r="AJ18" s="127" t="str">
        <f>VLOOKUP(AC18,'Seat vise Deatils'!C:G,5,0)</f>
        <v>Seat - 80</v>
      </c>
      <c r="AK18" s="88" t="s">
        <v>1917</v>
      </c>
      <c r="AL18" s="1" t="s">
        <v>2209</v>
      </c>
    </row>
    <row r="19" spans="1:39" ht="14.4">
      <c r="A19" s="1">
        <v>18</v>
      </c>
      <c r="B19" s="9" t="s">
        <v>9</v>
      </c>
      <c r="C19" s="9" t="s">
        <v>2298</v>
      </c>
      <c r="D19" s="9" t="s">
        <v>2195</v>
      </c>
      <c r="E19" s="9" t="s">
        <v>2287</v>
      </c>
      <c r="F19" s="187">
        <v>4500386862</v>
      </c>
      <c r="G19" s="9" t="s">
        <v>2288</v>
      </c>
      <c r="H19" s="222">
        <v>44893</v>
      </c>
      <c r="I19" s="201">
        <v>34864</v>
      </c>
      <c r="J19" s="201" t="s">
        <v>2289</v>
      </c>
      <c r="K19" s="201" t="s">
        <v>2299</v>
      </c>
      <c r="L19" s="9" t="s">
        <v>947</v>
      </c>
      <c r="M19" s="199"/>
      <c r="N19" s="8"/>
      <c r="O19" s="95" t="s">
        <v>9</v>
      </c>
      <c r="P19" s="95" t="s">
        <v>2300</v>
      </c>
      <c r="Q19" s="95" t="s">
        <v>2202</v>
      </c>
      <c r="R19" s="95" t="s">
        <v>2203</v>
      </c>
      <c r="S19" s="95">
        <v>4500310419</v>
      </c>
      <c r="T19" s="95" t="s">
        <v>1126</v>
      </c>
      <c r="U19" s="224">
        <v>44258</v>
      </c>
      <c r="V19" s="178">
        <v>16300</v>
      </c>
      <c r="W19" s="215" t="s">
        <v>2292</v>
      </c>
      <c r="X19" s="6" t="s">
        <v>2225</v>
      </c>
      <c r="Y19" s="1" t="s">
        <v>2226</v>
      </c>
      <c r="AA19" s="16">
        <v>18</v>
      </c>
      <c r="AB19" s="16" t="s">
        <v>9</v>
      </c>
      <c r="AC19" s="92" t="s">
        <v>2301</v>
      </c>
      <c r="AD19" s="16" t="s">
        <v>2207</v>
      </c>
      <c r="AE19" s="88">
        <v>4500441568</v>
      </c>
      <c r="AF19" s="16" t="s">
        <v>2208</v>
      </c>
      <c r="AG19" s="128">
        <v>45362</v>
      </c>
      <c r="AH19" s="129">
        <v>87376</v>
      </c>
      <c r="AI19" s="129" t="s">
        <v>1299</v>
      </c>
      <c r="AJ19" s="127" t="str">
        <f>VLOOKUP(AC19,'Seat vise Deatils'!C:G,5,0)</f>
        <v>Seat - 85</v>
      </c>
      <c r="AK19" s="16" t="s">
        <v>1917</v>
      </c>
      <c r="AL19" s="1" t="s">
        <v>2209</v>
      </c>
    </row>
    <row r="20" spans="1:39" ht="14.4">
      <c r="A20" s="1">
        <v>19</v>
      </c>
      <c r="B20" s="9" t="s">
        <v>9</v>
      </c>
      <c r="C20" s="9" t="s">
        <v>2302</v>
      </c>
      <c r="D20" s="9" t="s">
        <v>2195</v>
      </c>
      <c r="E20" s="9" t="s">
        <v>2287</v>
      </c>
      <c r="F20" s="187">
        <v>4500386862</v>
      </c>
      <c r="G20" s="9" t="s">
        <v>2288</v>
      </c>
      <c r="H20" s="222">
        <v>44893</v>
      </c>
      <c r="I20" s="201">
        <v>34864</v>
      </c>
      <c r="J20" s="201" t="s">
        <v>2289</v>
      </c>
      <c r="K20" s="201" t="s">
        <v>2303</v>
      </c>
      <c r="L20" s="9" t="s">
        <v>947</v>
      </c>
      <c r="M20" s="199"/>
      <c r="N20" s="8"/>
      <c r="O20" s="95" t="s">
        <v>9</v>
      </c>
      <c r="P20" s="95" t="s">
        <v>2304</v>
      </c>
      <c r="Q20" s="95" t="s">
        <v>2202</v>
      </c>
      <c r="R20" s="95" t="s">
        <v>2203</v>
      </c>
      <c r="S20" s="95">
        <v>4500310419</v>
      </c>
      <c r="T20" s="95" t="s">
        <v>1126</v>
      </c>
      <c r="U20" s="224">
        <v>44258</v>
      </c>
      <c r="V20" s="178">
        <v>16300</v>
      </c>
      <c r="W20" s="215" t="s">
        <v>2292</v>
      </c>
      <c r="X20" s="6" t="s">
        <v>2225</v>
      </c>
      <c r="Y20" s="1" t="s">
        <v>2226</v>
      </c>
      <c r="AA20" s="88">
        <v>19</v>
      </c>
      <c r="AB20" s="88" t="s">
        <v>9</v>
      </c>
      <c r="AC20" s="91" t="s">
        <v>2305</v>
      </c>
      <c r="AD20" s="88" t="s">
        <v>2207</v>
      </c>
      <c r="AE20" s="88">
        <v>4500441568</v>
      </c>
      <c r="AF20" s="88" t="s">
        <v>2208</v>
      </c>
      <c r="AG20" s="128">
        <v>45362</v>
      </c>
      <c r="AH20" s="129">
        <v>87376</v>
      </c>
      <c r="AI20" s="129" t="s">
        <v>1299</v>
      </c>
      <c r="AJ20" s="127" t="e">
        <f>VLOOKUP(AC20,'Seat vise Deatils'!C:G,5,0)</f>
        <v>#N/A</v>
      </c>
      <c r="AK20" s="88" t="s">
        <v>1917</v>
      </c>
      <c r="AL20" s="1"/>
    </row>
    <row r="21" spans="1:39" ht="14.4">
      <c r="A21" s="1">
        <v>20</v>
      </c>
      <c r="B21" s="9" t="s">
        <v>9</v>
      </c>
      <c r="C21" s="9" t="s">
        <v>2306</v>
      </c>
      <c r="D21" s="9" t="s">
        <v>2195</v>
      </c>
      <c r="E21" s="9" t="s">
        <v>2287</v>
      </c>
      <c r="F21" s="187">
        <v>4500386862</v>
      </c>
      <c r="G21" s="9" t="s">
        <v>2288</v>
      </c>
      <c r="H21" s="222">
        <v>44893</v>
      </c>
      <c r="I21" s="201">
        <v>34864</v>
      </c>
      <c r="J21" s="201" t="s">
        <v>2289</v>
      </c>
      <c r="K21" s="201" t="s">
        <v>2307</v>
      </c>
      <c r="L21" s="9" t="s">
        <v>947</v>
      </c>
      <c r="M21" s="199"/>
      <c r="N21" s="8"/>
      <c r="O21" s="95" t="s">
        <v>9</v>
      </c>
      <c r="P21" s="95" t="s">
        <v>2308</v>
      </c>
      <c r="Q21" s="95" t="s">
        <v>2202</v>
      </c>
      <c r="R21" s="95" t="s">
        <v>2203</v>
      </c>
      <c r="S21" s="95">
        <v>4500310419</v>
      </c>
      <c r="T21" s="95" t="s">
        <v>1126</v>
      </c>
      <c r="U21" s="224">
        <v>44258</v>
      </c>
      <c r="V21" s="178">
        <v>16300</v>
      </c>
      <c r="W21" s="215" t="s">
        <v>2292</v>
      </c>
      <c r="X21" s="6" t="s">
        <v>2309</v>
      </c>
      <c r="Y21" s="1" t="s">
        <v>2205</v>
      </c>
      <c r="AA21" s="16">
        <v>20</v>
      </c>
      <c r="AB21" s="16" t="s">
        <v>9</v>
      </c>
      <c r="AC21" s="92" t="s">
        <v>2310</v>
      </c>
      <c r="AD21" s="16" t="s">
        <v>2207</v>
      </c>
      <c r="AE21" s="88">
        <v>4500441568</v>
      </c>
      <c r="AF21" s="16" t="s">
        <v>2208</v>
      </c>
      <c r="AG21" s="128">
        <v>45362</v>
      </c>
      <c r="AH21" s="129">
        <v>87376</v>
      </c>
      <c r="AI21" s="129" t="s">
        <v>1299</v>
      </c>
      <c r="AJ21" s="127" t="str">
        <f>VLOOKUP(AC21,'Seat vise Deatils'!C:G,5,0)</f>
        <v>Seat - 88</v>
      </c>
      <c r="AK21" s="16" t="s">
        <v>2311</v>
      </c>
      <c r="AL21" s="1" t="s">
        <v>2209</v>
      </c>
    </row>
    <row r="22" spans="1:39" ht="14.4">
      <c r="A22" s="1">
        <v>21</v>
      </c>
      <c r="B22" s="9" t="s">
        <v>9</v>
      </c>
      <c r="C22" s="9" t="s">
        <v>2312</v>
      </c>
      <c r="D22" s="9" t="s">
        <v>2195</v>
      </c>
      <c r="E22" s="9" t="s">
        <v>2287</v>
      </c>
      <c r="F22" s="187">
        <v>4500386862</v>
      </c>
      <c r="G22" s="9" t="s">
        <v>2288</v>
      </c>
      <c r="H22" s="222">
        <v>44893</v>
      </c>
      <c r="I22" s="201">
        <v>34864</v>
      </c>
      <c r="J22" s="201" t="s">
        <v>2289</v>
      </c>
      <c r="K22" s="201" t="s">
        <v>2313</v>
      </c>
      <c r="L22" s="9" t="s">
        <v>947</v>
      </c>
      <c r="M22" s="199"/>
      <c r="N22" s="8"/>
      <c r="O22" s="95" t="s">
        <v>9</v>
      </c>
      <c r="P22" s="95" t="s">
        <v>2314</v>
      </c>
      <c r="Q22" s="95" t="s">
        <v>2202</v>
      </c>
      <c r="R22" s="95" t="s">
        <v>2315</v>
      </c>
      <c r="S22" s="95">
        <v>4500386862</v>
      </c>
      <c r="T22" s="95" t="s">
        <v>2316</v>
      </c>
      <c r="U22" s="224">
        <v>44851</v>
      </c>
      <c r="V22" s="178">
        <v>26083</v>
      </c>
      <c r="W22" s="215" t="s">
        <v>2289</v>
      </c>
      <c r="X22" s="6" t="s">
        <v>2317</v>
      </c>
      <c r="Y22" s="1" t="s">
        <v>2205</v>
      </c>
      <c r="AA22" s="88">
        <v>21</v>
      </c>
      <c r="AB22" s="88" t="s">
        <v>9</v>
      </c>
      <c r="AC22" s="91" t="s">
        <v>2318</v>
      </c>
      <c r="AD22" s="88" t="s">
        <v>2207</v>
      </c>
      <c r="AE22" s="88">
        <v>4500441568</v>
      </c>
      <c r="AF22" s="88" t="s">
        <v>2208</v>
      </c>
      <c r="AG22" s="128">
        <v>45362</v>
      </c>
      <c r="AH22" s="129">
        <v>87376</v>
      </c>
      <c r="AI22" s="129" t="s">
        <v>1299</v>
      </c>
      <c r="AJ22" s="127" t="str">
        <f>VLOOKUP(AC22,'Seat vise Deatils'!C:G,5,0)</f>
        <v>Seat - 83</v>
      </c>
      <c r="AK22" s="88" t="s">
        <v>1917</v>
      </c>
      <c r="AL22" s="1" t="s">
        <v>2209</v>
      </c>
    </row>
    <row r="23" spans="1:39" ht="14.4">
      <c r="A23" s="1">
        <v>22</v>
      </c>
      <c r="B23" s="9" t="s">
        <v>9</v>
      </c>
      <c r="C23" s="9" t="s">
        <v>2319</v>
      </c>
      <c r="D23" s="9" t="s">
        <v>2195</v>
      </c>
      <c r="E23" s="9" t="s">
        <v>2287</v>
      </c>
      <c r="F23" s="187">
        <v>4500386862</v>
      </c>
      <c r="G23" s="9" t="s">
        <v>2288</v>
      </c>
      <c r="H23" s="222">
        <v>44893</v>
      </c>
      <c r="I23" s="201">
        <v>34864</v>
      </c>
      <c r="J23" s="201" t="s">
        <v>2289</v>
      </c>
      <c r="K23" s="201" t="s">
        <v>2320</v>
      </c>
      <c r="L23" s="9" t="s">
        <v>947</v>
      </c>
      <c r="M23" s="199"/>
      <c r="N23" s="8"/>
      <c r="O23" s="95" t="s">
        <v>9</v>
      </c>
      <c r="P23" s="95" t="s">
        <v>2321</v>
      </c>
      <c r="Q23" s="95" t="s">
        <v>2202</v>
      </c>
      <c r="R23" s="95" t="s">
        <v>2315</v>
      </c>
      <c r="S23" s="95">
        <v>4500386862</v>
      </c>
      <c r="T23" s="95" t="s">
        <v>2316</v>
      </c>
      <c r="U23" s="224">
        <v>44851</v>
      </c>
      <c r="V23" s="178">
        <v>26083</v>
      </c>
      <c r="W23" s="215" t="s">
        <v>2289</v>
      </c>
      <c r="X23" s="6" t="s">
        <v>2247</v>
      </c>
      <c r="Y23" s="1" t="s">
        <v>2226</v>
      </c>
      <c r="AA23" s="16">
        <v>22</v>
      </c>
      <c r="AB23" s="16" t="s">
        <v>9</v>
      </c>
      <c r="AC23" s="92" t="s">
        <v>2322</v>
      </c>
      <c r="AD23" s="16" t="s">
        <v>2207</v>
      </c>
      <c r="AE23" s="88">
        <v>4500441568</v>
      </c>
      <c r="AF23" s="16" t="s">
        <v>2208</v>
      </c>
      <c r="AG23" s="128">
        <v>45362</v>
      </c>
      <c r="AH23" s="129">
        <v>87376</v>
      </c>
      <c r="AI23" s="129" t="s">
        <v>1299</v>
      </c>
      <c r="AJ23" s="127" t="e">
        <f>VLOOKUP(AC23,'Seat vise Deatils'!C:G,5,0)</f>
        <v>#N/A</v>
      </c>
      <c r="AK23" s="16" t="s">
        <v>1917</v>
      </c>
      <c r="AL23" s="1"/>
      <c r="AM23">
        <v>16</v>
      </c>
    </row>
    <row r="24" spans="1:39" ht="14.4">
      <c r="A24" s="1">
        <v>23</v>
      </c>
      <c r="B24" s="9" t="s">
        <v>9</v>
      </c>
      <c r="C24" s="9" t="s">
        <v>2323</v>
      </c>
      <c r="D24" s="9" t="s">
        <v>2195</v>
      </c>
      <c r="E24" s="9" t="s">
        <v>2287</v>
      </c>
      <c r="F24" s="187">
        <v>4500386862</v>
      </c>
      <c r="G24" s="9" t="s">
        <v>2288</v>
      </c>
      <c r="H24" s="222">
        <v>44893</v>
      </c>
      <c r="I24" s="201">
        <v>34864</v>
      </c>
      <c r="J24" s="201" t="s">
        <v>2289</v>
      </c>
      <c r="K24" s="201" t="s">
        <v>2324</v>
      </c>
      <c r="L24" s="9" t="s">
        <v>947</v>
      </c>
      <c r="M24" s="199"/>
      <c r="N24" s="8"/>
      <c r="O24" s="95" t="s">
        <v>9</v>
      </c>
      <c r="P24" s="95" t="s">
        <v>2325</v>
      </c>
      <c r="Q24" s="95" t="s">
        <v>2202</v>
      </c>
      <c r="R24" s="95" t="s">
        <v>2315</v>
      </c>
      <c r="S24" s="95">
        <v>4500386862</v>
      </c>
      <c r="T24" s="95" t="s">
        <v>2316</v>
      </c>
      <c r="U24" s="224">
        <v>44851</v>
      </c>
      <c r="V24" s="178">
        <v>26083</v>
      </c>
      <c r="W24" s="215" t="s">
        <v>2289</v>
      </c>
      <c r="X24" s="6" t="s">
        <v>2247</v>
      </c>
      <c r="Y24" s="1" t="s">
        <v>2226</v>
      </c>
      <c r="AA24" s="88">
        <v>23</v>
      </c>
      <c r="AB24" s="88" t="s">
        <v>9</v>
      </c>
      <c r="AC24" s="91" t="s">
        <v>2326</v>
      </c>
      <c r="AD24" s="88" t="s">
        <v>2207</v>
      </c>
      <c r="AE24" s="88">
        <v>4500441568</v>
      </c>
      <c r="AF24" s="88" t="s">
        <v>2208</v>
      </c>
      <c r="AG24" s="128">
        <v>45362</v>
      </c>
      <c r="AH24" s="129">
        <v>87376</v>
      </c>
      <c r="AI24" s="129" t="s">
        <v>1299</v>
      </c>
      <c r="AJ24" s="127" t="e">
        <f>VLOOKUP(AC24,'Seat vise Deatils'!C:G,5,0)</f>
        <v>#N/A</v>
      </c>
      <c r="AK24" s="88" t="s">
        <v>1917</v>
      </c>
      <c r="AL24" s="1"/>
      <c r="AM24">
        <v>18</v>
      </c>
    </row>
    <row r="25" spans="1:39" ht="14.4">
      <c r="A25" s="1">
        <v>24</v>
      </c>
      <c r="B25" s="9" t="s">
        <v>9</v>
      </c>
      <c r="C25" s="9" t="s">
        <v>2327</v>
      </c>
      <c r="D25" s="9" t="s">
        <v>2195</v>
      </c>
      <c r="E25" s="9" t="s">
        <v>2287</v>
      </c>
      <c r="F25" s="187">
        <v>4500386862</v>
      </c>
      <c r="G25" s="9" t="s">
        <v>2288</v>
      </c>
      <c r="H25" s="222">
        <v>44893</v>
      </c>
      <c r="I25" s="201">
        <v>34864</v>
      </c>
      <c r="J25" s="201" t="s">
        <v>2289</v>
      </c>
      <c r="K25" s="201" t="s">
        <v>2328</v>
      </c>
      <c r="L25" s="9" t="s">
        <v>947</v>
      </c>
      <c r="M25" s="199"/>
      <c r="N25" s="8"/>
      <c r="O25" s="95" t="s">
        <v>9</v>
      </c>
      <c r="P25" s="95" t="s">
        <v>2329</v>
      </c>
      <c r="Q25" s="95" t="s">
        <v>2202</v>
      </c>
      <c r="R25" s="95" t="s">
        <v>2315</v>
      </c>
      <c r="S25" s="95">
        <v>4500386862</v>
      </c>
      <c r="T25" s="95" t="s">
        <v>2316</v>
      </c>
      <c r="U25" s="224">
        <v>44851</v>
      </c>
      <c r="V25" s="178">
        <v>26083</v>
      </c>
      <c r="W25" s="215" t="s">
        <v>2289</v>
      </c>
      <c r="X25" s="6" t="s">
        <v>2330</v>
      </c>
      <c r="Y25" s="1" t="s">
        <v>2280</v>
      </c>
      <c r="AA25" s="16">
        <v>24</v>
      </c>
      <c r="AB25" s="16" t="s">
        <v>9</v>
      </c>
      <c r="AC25" s="92" t="s">
        <v>2331</v>
      </c>
      <c r="AD25" s="16" t="s">
        <v>2207</v>
      </c>
      <c r="AE25" s="88">
        <v>4500441568</v>
      </c>
      <c r="AF25" s="16" t="s">
        <v>2208</v>
      </c>
      <c r="AG25" s="128">
        <v>45362</v>
      </c>
      <c r="AH25" s="129">
        <v>87376</v>
      </c>
      <c r="AI25" s="129" t="s">
        <v>1299</v>
      </c>
      <c r="AJ25" s="127" t="str">
        <f>VLOOKUP(AC25,'Seat vise Deatils'!C:G,5,0)</f>
        <v>Seat - 50</v>
      </c>
      <c r="AK25" s="16" t="s">
        <v>1917</v>
      </c>
      <c r="AL25" s="1" t="s">
        <v>2209</v>
      </c>
    </row>
    <row r="26" spans="1:39" ht="14.4">
      <c r="A26" s="1">
        <v>25</v>
      </c>
      <c r="B26" s="9" t="s">
        <v>9</v>
      </c>
      <c r="C26" s="9" t="s">
        <v>2332</v>
      </c>
      <c r="D26" s="9" t="s">
        <v>2195</v>
      </c>
      <c r="E26" s="9" t="s">
        <v>2287</v>
      </c>
      <c r="F26" s="187">
        <v>4500386862</v>
      </c>
      <c r="G26" s="9" t="s">
        <v>2288</v>
      </c>
      <c r="H26" s="222">
        <v>44893</v>
      </c>
      <c r="I26" s="201">
        <v>34864</v>
      </c>
      <c r="J26" s="201" t="s">
        <v>2289</v>
      </c>
      <c r="K26" s="201" t="s">
        <v>2333</v>
      </c>
      <c r="L26" s="9" t="s">
        <v>947</v>
      </c>
      <c r="M26" s="199"/>
      <c r="N26" s="8"/>
      <c r="O26" s="95" t="s">
        <v>9</v>
      </c>
      <c r="P26" s="95" t="s">
        <v>2334</v>
      </c>
      <c r="Q26" s="95" t="s">
        <v>2202</v>
      </c>
      <c r="R26" s="95" t="s">
        <v>2315</v>
      </c>
      <c r="S26" s="95">
        <v>4500386862</v>
      </c>
      <c r="T26" s="95" t="s">
        <v>2316</v>
      </c>
      <c r="U26" s="224">
        <v>44851</v>
      </c>
      <c r="V26" s="178">
        <v>26083</v>
      </c>
      <c r="W26" s="215" t="s">
        <v>2289</v>
      </c>
      <c r="X26" s="6" t="s">
        <v>2279</v>
      </c>
      <c r="Y26" s="1" t="s">
        <v>2280</v>
      </c>
      <c r="AA26" s="88">
        <v>25</v>
      </c>
      <c r="AB26" s="88" t="s">
        <v>9</v>
      </c>
      <c r="AC26" s="91" t="s">
        <v>2335</v>
      </c>
      <c r="AD26" s="88" t="s">
        <v>2207</v>
      </c>
      <c r="AE26" s="88">
        <v>4500441568</v>
      </c>
      <c r="AF26" s="88" t="s">
        <v>2208</v>
      </c>
      <c r="AG26" s="128">
        <v>45362</v>
      </c>
      <c r="AH26" s="129">
        <v>87376</v>
      </c>
      <c r="AI26" s="129" t="s">
        <v>1299</v>
      </c>
      <c r="AJ26" s="127" t="str">
        <f>VLOOKUP(AC26,'Seat vise Deatils'!C:G,5,0)</f>
        <v>Seat - 9</v>
      </c>
      <c r="AK26" s="88" t="s">
        <v>1917</v>
      </c>
      <c r="AL26" s="1" t="s">
        <v>2209</v>
      </c>
    </row>
    <row r="27" spans="1:39" ht="14.4">
      <c r="A27" s="1">
        <v>26</v>
      </c>
      <c r="B27" s="9" t="s">
        <v>85</v>
      </c>
      <c r="C27" s="9" t="s">
        <v>2336</v>
      </c>
      <c r="D27" s="9" t="s">
        <v>2195</v>
      </c>
      <c r="E27" s="9" t="s">
        <v>2196</v>
      </c>
      <c r="F27" s="187">
        <v>4500288863</v>
      </c>
      <c r="G27" s="9" t="s">
        <v>2337</v>
      </c>
      <c r="H27" s="222">
        <v>44011</v>
      </c>
      <c r="I27" s="201">
        <v>9393</v>
      </c>
      <c r="J27" s="201" t="s">
        <v>2198</v>
      </c>
      <c r="K27" s="201" t="s">
        <v>2270</v>
      </c>
      <c r="L27" s="9" t="s">
        <v>2261</v>
      </c>
      <c r="M27" s="199"/>
      <c r="N27" s="8"/>
      <c r="O27" s="95" t="s">
        <v>9</v>
      </c>
      <c r="P27" s="95" t="s">
        <v>2338</v>
      </c>
      <c r="Q27" s="95" t="s">
        <v>2202</v>
      </c>
      <c r="R27" s="95" t="s">
        <v>2315</v>
      </c>
      <c r="S27" s="95">
        <v>4500386862</v>
      </c>
      <c r="T27" s="95" t="s">
        <v>2316</v>
      </c>
      <c r="U27" s="224">
        <v>44851</v>
      </c>
      <c r="V27" s="178">
        <v>26083</v>
      </c>
      <c r="W27" s="215" t="s">
        <v>2289</v>
      </c>
      <c r="X27" s="6" t="s">
        <v>2339</v>
      </c>
      <c r="Y27" s="1" t="s">
        <v>2280</v>
      </c>
      <c r="AA27" s="16">
        <v>26</v>
      </c>
      <c r="AB27" s="16" t="s">
        <v>9</v>
      </c>
      <c r="AC27" s="92" t="s">
        <v>2340</v>
      </c>
      <c r="AD27" s="16" t="s">
        <v>2207</v>
      </c>
      <c r="AE27" s="88">
        <v>4500441568</v>
      </c>
      <c r="AF27" s="16" t="s">
        <v>2208</v>
      </c>
      <c r="AG27" s="128">
        <v>45362</v>
      </c>
      <c r="AH27" s="129">
        <v>87376</v>
      </c>
      <c r="AI27" s="129" t="s">
        <v>1299</v>
      </c>
      <c r="AJ27" s="127" t="str">
        <f>VLOOKUP(AC27,'Seat vise Deatils'!C:G,5,0)</f>
        <v>Seat - 63</v>
      </c>
      <c r="AK27" s="16" t="s">
        <v>1917</v>
      </c>
      <c r="AL27" s="1" t="s">
        <v>2209</v>
      </c>
    </row>
    <row r="28" spans="1:39" ht="14.4">
      <c r="A28" s="1">
        <v>27</v>
      </c>
      <c r="B28" s="9" t="s">
        <v>85</v>
      </c>
      <c r="C28" s="9" t="s">
        <v>2341</v>
      </c>
      <c r="D28" s="9" t="s">
        <v>2195</v>
      </c>
      <c r="E28" s="9" t="s">
        <v>2196</v>
      </c>
      <c r="F28" s="187">
        <v>4500288863</v>
      </c>
      <c r="G28" s="9" t="s">
        <v>2337</v>
      </c>
      <c r="H28" s="222">
        <v>44011</v>
      </c>
      <c r="I28" s="201">
        <v>9393</v>
      </c>
      <c r="J28" s="201" t="s">
        <v>2198</v>
      </c>
      <c r="K28" s="9" t="s">
        <v>2342</v>
      </c>
      <c r="L28" s="9" t="s">
        <v>2342</v>
      </c>
      <c r="M28" s="199"/>
      <c r="N28" s="8"/>
      <c r="O28" s="95" t="s">
        <v>9</v>
      </c>
      <c r="P28" s="95" t="s">
        <v>2343</v>
      </c>
      <c r="Q28" s="95" t="s">
        <v>2202</v>
      </c>
      <c r="R28" s="95" t="s">
        <v>2315</v>
      </c>
      <c r="S28" s="95">
        <v>4500386862</v>
      </c>
      <c r="T28" s="95" t="s">
        <v>2316</v>
      </c>
      <c r="U28" s="224">
        <v>44851</v>
      </c>
      <c r="V28" s="178">
        <v>26083</v>
      </c>
      <c r="W28" s="215" t="s">
        <v>2289</v>
      </c>
      <c r="X28" s="6" t="s">
        <v>2344</v>
      </c>
      <c r="Y28" s="1" t="s">
        <v>2280</v>
      </c>
      <c r="AA28" s="88">
        <v>27</v>
      </c>
      <c r="AB28" s="88" t="s">
        <v>9</v>
      </c>
      <c r="AC28" s="91" t="s">
        <v>2345</v>
      </c>
      <c r="AD28" s="88" t="s">
        <v>2207</v>
      </c>
      <c r="AE28" s="88">
        <v>4500441568</v>
      </c>
      <c r="AF28" s="88" t="s">
        <v>2208</v>
      </c>
      <c r="AG28" s="128">
        <v>45362</v>
      </c>
      <c r="AH28" s="129">
        <v>87376</v>
      </c>
      <c r="AI28" s="129" t="s">
        <v>1299</v>
      </c>
      <c r="AJ28" s="127" t="str">
        <f>VLOOKUP(AC28,'Seat vise Deatils'!C:G,5,0)</f>
        <v>Seat - 42</v>
      </c>
      <c r="AK28" s="88" t="s">
        <v>1917</v>
      </c>
      <c r="AL28" s="1" t="s">
        <v>2209</v>
      </c>
    </row>
    <row r="29" spans="1:39" ht="14.4">
      <c r="A29" s="1">
        <v>28</v>
      </c>
      <c r="B29" s="9" t="s">
        <v>85</v>
      </c>
      <c r="C29" s="9" t="s">
        <v>2346</v>
      </c>
      <c r="D29" s="9" t="s">
        <v>2195</v>
      </c>
      <c r="E29" s="9" t="s">
        <v>2196</v>
      </c>
      <c r="F29" s="187">
        <v>4500288863</v>
      </c>
      <c r="G29" s="9" t="s">
        <v>2337</v>
      </c>
      <c r="H29" s="222">
        <v>44011</v>
      </c>
      <c r="I29" s="201">
        <v>9393</v>
      </c>
      <c r="J29" s="201" t="s">
        <v>2198</v>
      </c>
      <c r="K29" s="9" t="s">
        <v>2342</v>
      </c>
      <c r="L29" s="9" t="s">
        <v>2342</v>
      </c>
      <c r="M29" s="199"/>
      <c r="N29" s="8"/>
      <c r="O29" s="95" t="s">
        <v>9</v>
      </c>
      <c r="P29" s="95" t="s">
        <v>2347</v>
      </c>
      <c r="Q29" s="95" t="s">
        <v>2202</v>
      </c>
      <c r="R29" s="95" t="s">
        <v>2315</v>
      </c>
      <c r="S29" s="95">
        <v>4500386862</v>
      </c>
      <c r="T29" s="95" t="s">
        <v>2316</v>
      </c>
      <c r="U29" s="224">
        <v>44851</v>
      </c>
      <c r="V29" s="178">
        <v>26083</v>
      </c>
      <c r="W29" s="215" t="s">
        <v>2289</v>
      </c>
      <c r="X29" s="6" t="s">
        <v>2225</v>
      </c>
      <c r="Y29" s="1" t="s">
        <v>2226</v>
      </c>
      <c r="AA29" s="16">
        <v>28</v>
      </c>
      <c r="AB29" s="16" t="s">
        <v>9</v>
      </c>
      <c r="AC29" s="92" t="s">
        <v>2348</v>
      </c>
      <c r="AD29" s="16" t="s">
        <v>2207</v>
      </c>
      <c r="AE29" s="88">
        <v>4500441568</v>
      </c>
      <c r="AF29" s="16" t="s">
        <v>2208</v>
      </c>
      <c r="AG29" s="128">
        <v>45362</v>
      </c>
      <c r="AH29" s="129">
        <v>87376</v>
      </c>
      <c r="AI29" s="129" t="s">
        <v>1299</v>
      </c>
      <c r="AJ29" s="127" t="str">
        <f>VLOOKUP(AC29,'Seat vise Deatils'!C:G,5,0)</f>
        <v>Seat - 56</v>
      </c>
      <c r="AK29" s="16" t="s">
        <v>1917</v>
      </c>
      <c r="AL29" s="1" t="s">
        <v>2209</v>
      </c>
    </row>
    <row r="30" spans="1:39" ht="14.4">
      <c r="A30" s="1">
        <v>29</v>
      </c>
      <c r="B30" s="9" t="s">
        <v>85</v>
      </c>
      <c r="C30" s="9" t="s">
        <v>2349</v>
      </c>
      <c r="D30" s="9" t="s">
        <v>2195</v>
      </c>
      <c r="E30" s="9" t="s">
        <v>2196</v>
      </c>
      <c r="F30" s="187">
        <v>4500288863</v>
      </c>
      <c r="G30" s="9" t="s">
        <v>2337</v>
      </c>
      <c r="H30" s="222">
        <v>44011</v>
      </c>
      <c r="I30" s="201">
        <v>9393</v>
      </c>
      <c r="J30" s="201" t="s">
        <v>2198</v>
      </c>
      <c r="K30" s="201" t="s">
        <v>2350</v>
      </c>
      <c r="L30" s="9" t="s">
        <v>2261</v>
      </c>
      <c r="M30" s="199"/>
      <c r="N30" s="8"/>
      <c r="O30" s="95" t="s">
        <v>9</v>
      </c>
      <c r="P30" s="95" t="s">
        <v>2351</v>
      </c>
      <c r="Q30" s="95" t="s">
        <v>2202</v>
      </c>
      <c r="R30" s="95" t="s">
        <v>2315</v>
      </c>
      <c r="S30" s="95">
        <v>4500386862</v>
      </c>
      <c r="T30" s="95" t="s">
        <v>2316</v>
      </c>
      <c r="U30" s="224">
        <v>44851</v>
      </c>
      <c r="V30" s="178">
        <v>26083</v>
      </c>
      <c r="W30" s="215" t="s">
        <v>2289</v>
      </c>
      <c r="X30" s="6" t="s">
        <v>2225</v>
      </c>
      <c r="Y30" s="1" t="s">
        <v>2226</v>
      </c>
      <c r="AA30" s="88">
        <v>29</v>
      </c>
      <c r="AB30" s="88" t="s">
        <v>9</v>
      </c>
      <c r="AC30" s="91" t="s">
        <v>2352</v>
      </c>
      <c r="AD30" s="88" t="s">
        <v>2207</v>
      </c>
      <c r="AE30" s="88">
        <v>4500441568</v>
      </c>
      <c r="AF30" s="88" t="s">
        <v>2208</v>
      </c>
      <c r="AG30" s="128">
        <v>45362</v>
      </c>
      <c r="AH30" s="129">
        <v>87376</v>
      </c>
      <c r="AI30" s="129" t="s">
        <v>1299</v>
      </c>
      <c r="AJ30" s="127" t="str">
        <f>VLOOKUP(AC30,'Seat vise Deatils'!C:G,5,0)</f>
        <v>Seat - 28</v>
      </c>
      <c r="AK30" s="88" t="s">
        <v>1917</v>
      </c>
      <c r="AL30" s="1" t="s">
        <v>2209</v>
      </c>
    </row>
    <row r="31" spans="1:39" ht="14.4">
      <c r="A31" s="1">
        <v>30</v>
      </c>
      <c r="B31" s="9" t="s">
        <v>85</v>
      </c>
      <c r="C31" s="9" t="s">
        <v>2353</v>
      </c>
      <c r="D31" s="9" t="s">
        <v>2195</v>
      </c>
      <c r="E31" s="9" t="s">
        <v>2196</v>
      </c>
      <c r="F31" s="187">
        <v>4500288863</v>
      </c>
      <c r="G31" s="9" t="s">
        <v>2337</v>
      </c>
      <c r="H31" s="222">
        <v>44011</v>
      </c>
      <c r="I31" s="201">
        <v>9393</v>
      </c>
      <c r="J31" s="201" t="s">
        <v>2198</v>
      </c>
      <c r="K31" s="201" t="s">
        <v>2277</v>
      </c>
      <c r="L31" s="9" t="s">
        <v>2261</v>
      </c>
      <c r="M31" s="199"/>
      <c r="N31" s="8"/>
      <c r="O31" s="95" t="s">
        <v>9</v>
      </c>
      <c r="P31" s="95" t="s">
        <v>2354</v>
      </c>
      <c r="Q31" s="95" t="s">
        <v>2202</v>
      </c>
      <c r="R31" s="95" t="s">
        <v>2315</v>
      </c>
      <c r="S31" s="95">
        <v>4500386862</v>
      </c>
      <c r="T31" s="95" t="s">
        <v>2316</v>
      </c>
      <c r="U31" s="224">
        <v>44851</v>
      </c>
      <c r="V31" s="178">
        <v>26083</v>
      </c>
      <c r="W31" s="215" t="s">
        <v>2289</v>
      </c>
      <c r="X31" s="6" t="s">
        <v>2225</v>
      </c>
      <c r="Y31" s="1" t="s">
        <v>2226</v>
      </c>
      <c r="AA31" s="16">
        <v>30</v>
      </c>
      <c r="AB31" s="16" t="s">
        <v>9</v>
      </c>
      <c r="AC31" s="92" t="s">
        <v>2355</v>
      </c>
      <c r="AD31" s="16" t="s">
        <v>2207</v>
      </c>
      <c r="AE31" s="88">
        <v>4500441568</v>
      </c>
      <c r="AF31" s="16" t="s">
        <v>2208</v>
      </c>
      <c r="AG31" s="128">
        <v>45362</v>
      </c>
      <c r="AH31" s="129">
        <v>87376</v>
      </c>
      <c r="AI31" s="129" t="s">
        <v>1299</v>
      </c>
      <c r="AJ31" s="127" t="str">
        <f>VLOOKUP(AC31,'Seat vise Deatils'!C:G,5,0)</f>
        <v>Seat - 58</v>
      </c>
      <c r="AK31" s="16" t="s">
        <v>1917</v>
      </c>
      <c r="AL31" s="1" t="s">
        <v>2209</v>
      </c>
    </row>
    <row r="32" spans="1:39" ht="14.4">
      <c r="A32" s="1">
        <v>31</v>
      </c>
      <c r="B32" s="9" t="s">
        <v>85</v>
      </c>
      <c r="C32" s="9" t="s">
        <v>2356</v>
      </c>
      <c r="D32" s="9" t="s">
        <v>2195</v>
      </c>
      <c r="E32" s="9" t="s">
        <v>2196</v>
      </c>
      <c r="F32" s="187">
        <v>4500288863</v>
      </c>
      <c r="G32" s="9" t="s">
        <v>2337</v>
      </c>
      <c r="H32" s="222">
        <v>44011</v>
      </c>
      <c r="I32" s="201">
        <v>9393</v>
      </c>
      <c r="J32" s="201" t="s">
        <v>2198</v>
      </c>
      <c r="K32" s="201" t="s">
        <v>2357</v>
      </c>
      <c r="L32" s="9" t="s">
        <v>2261</v>
      </c>
      <c r="M32" s="199"/>
      <c r="N32" s="8"/>
      <c r="O32" s="95" t="s">
        <v>9</v>
      </c>
      <c r="P32" s="95" t="s">
        <v>2358</v>
      </c>
      <c r="Q32" s="95" t="s">
        <v>2202</v>
      </c>
      <c r="R32" s="95" t="s">
        <v>2315</v>
      </c>
      <c r="S32" s="95">
        <v>4500386862</v>
      </c>
      <c r="T32" s="95" t="s">
        <v>2316</v>
      </c>
      <c r="U32" s="224">
        <v>44851</v>
      </c>
      <c r="V32" s="178">
        <v>26083</v>
      </c>
      <c r="W32" s="215" t="s">
        <v>2289</v>
      </c>
      <c r="X32" s="6" t="s">
        <v>2359</v>
      </c>
      <c r="Y32" s="1" t="s">
        <v>2280</v>
      </c>
      <c r="AA32" s="88">
        <v>31</v>
      </c>
      <c r="AB32" s="88" t="s">
        <v>9</v>
      </c>
      <c r="AC32" s="91" t="s">
        <v>2360</v>
      </c>
      <c r="AD32" s="88" t="s">
        <v>2207</v>
      </c>
      <c r="AE32" s="88">
        <v>4500441568</v>
      </c>
      <c r="AF32" s="88" t="s">
        <v>2208</v>
      </c>
      <c r="AG32" s="128">
        <v>45362</v>
      </c>
      <c r="AH32" s="129">
        <v>87376</v>
      </c>
      <c r="AI32" s="129" t="s">
        <v>1299</v>
      </c>
      <c r="AJ32" s="127" t="str">
        <f>VLOOKUP(AC32,'Seat vise Deatils'!C:G,5,0)</f>
        <v>Seat - 51</v>
      </c>
      <c r="AK32" s="88" t="s">
        <v>1917</v>
      </c>
      <c r="AL32" s="1" t="s">
        <v>2209</v>
      </c>
    </row>
    <row r="33" spans="1:41" ht="14.4">
      <c r="A33" s="1">
        <v>32</v>
      </c>
      <c r="B33" s="9" t="s">
        <v>85</v>
      </c>
      <c r="C33" s="9" t="s">
        <v>2361</v>
      </c>
      <c r="D33" s="9" t="s">
        <v>2195</v>
      </c>
      <c r="E33" s="9" t="s">
        <v>2196</v>
      </c>
      <c r="F33" s="187">
        <v>4500288863</v>
      </c>
      <c r="G33" s="9" t="s">
        <v>2337</v>
      </c>
      <c r="H33" s="222">
        <v>44011</v>
      </c>
      <c r="I33" s="201">
        <v>9393</v>
      </c>
      <c r="J33" s="201" t="s">
        <v>2198</v>
      </c>
      <c r="K33" s="201" t="s">
        <v>2362</v>
      </c>
      <c r="L33" s="9" t="s">
        <v>2261</v>
      </c>
      <c r="M33" s="199"/>
      <c r="N33" s="8"/>
      <c r="O33" s="95" t="s">
        <v>9</v>
      </c>
      <c r="P33" s="95" t="s">
        <v>2363</v>
      </c>
      <c r="Q33" s="95" t="s">
        <v>2202</v>
      </c>
      <c r="R33" s="95" t="s">
        <v>2315</v>
      </c>
      <c r="S33" s="95">
        <v>4500386862</v>
      </c>
      <c r="T33" s="95" t="s">
        <v>2316</v>
      </c>
      <c r="U33" s="224">
        <v>44851</v>
      </c>
      <c r="V33" s="178">
        <v>26083</v>
      </c>
      <c r="W33" s="216" t="s">
        <v>2289</v>
      </c>
      <c r="X33" s="6" t="s">
        <v>2225</v>
      </c>
      <c r="Y33" s="1" t="s">
        <v>2226</v>
      </c>
      <c r="AA33" s="16">
        <v>32</v>
      </c>
      <c r="AB33" s="16" t="s">
        <v>9</v>
      </c>
      <c r="AC33" s="92" t="s">
        <v>2364</v>
      </c>
      <c r="AD33" s="16" t="s">
        <v>2207</v>
      </c>
      <c r="AE33" s="88">
        <v>4500441568</v>
      </c>
      <c r="AF33" s="16" t="s">
        <v>2208</v>
      </c>
      <c r="AG33" s="128">
        <v>45362</v>
      </c>
      <c r="AH33" s="129">
        <v>87376</v>
      </c>
      <c r="AI33" s="129" t="s">
        <v>1299</v>
      </c>
      <c r="AJ33" s="127" t="str">
        <f>VLOOKUP(AC33,'Seat vise Deatils'!C:G,5,0)</f>
        <v>Seat - 92</v>
      </c>
      <c r="AK33" s="16" t="s">
        <v>1917</v>
      </c>
      <c r="AL33" s="1" t="s">
        <v>2209</v>
      </c>
    </row>
    <row r="34" spans="1:41" ht="14.4">
      <c r="A34" s="1">
        <v>33</v>
      </c>
      <c r="B34" s="9" t="s">
        <v>85</v>
      </c>
      <c r="C34" s="9" t="s">
        <v>2365</v>
      </c>
      <c r="D34" s="9" t="s">
        <v>2195</v>
      </c>
      <c r="E34" s="9" t="s">
        <v>2196</v>
      </c>
      <c r="F34" s="187">
        <v>4500288863</v>
      </c>
      <c r="G34" s="9" t="s">
        <v>2337</v>
      </c>
      <c r="H34" s="222">
        <v>44011</v>
      </c>
      <c r="I34" s="201">
        <v>9393</v>
      </c>
      <c r="J34" s="201" t="s">
        <v>2198</v>
      </c>
      <c r="K34" s="9" t="s">
        <v>2366</v>
      </c>
      <c r="L34" s="9" t="s">
        <v>2366</v>
      </c>
      <c r="M34" s="199"/>
      <c r="N34" s="8"/>
      <c r="O34" s="95" t="s">
        <v>9</v>
      </c>
      <c r="P34" s="205" t="s">
        <v>2367</v>
      </c>
      <c r="Q34" s="205" t="s">
        <v>2202</v>
      </c>
      <c r="R34" s="205" t="s">
        <v>2315</v>
      </c>
      <c r="S34" s="95">
        <v>4500386862</v>
      </c>
      <c r="T34" s="95" t="s">
        <v>2316</v>
      </c>
      <c r="U34" s="224">
        <v>44851</v>
      </c>
      <c r="V34" s="215">
        <v>26083</v>
      </c>
      <c r="W34" s="215" t="s">
        <v>2289</v>
      </c>
      <c r="X34" s="6" t="s">
        <v>2247</v>
      </c>
      <c r="Y34" s="1" t="s">
        <v>2226</v>
      </c>
      <c r="AA34" s="88">
        <v>33</v>
      </c>
      <c r="AB34" s="88" t="s">
        <v>9</v>
      </c>
      <c r="AC34" s="91" t="s">
        <v>2368</v>
      </c>
      <c r="AD34" s="88" t="s">
        <v>2207</v>
      </c>
      <c r="AE34" s="88">
        <v>4500441568</v>
      </c>
      <c r="AF34" s="88" t="s">
        <v>2208</v>
      </c>
      <c r="AG34" s="128">
        <v>45362</v>
      </c>
      <c r="AH34" s="129">
        <v>87376</v>
      </c>
      <c r="AI34" s="129" t="s">
        <v>1299</v>
      </c>
      <c r="AJ34" s="127" t="str">
        <f>VLOOKUP(AC34,'Seat vise Deatils'!C:G,5,0)</f>
        <v>Seat - 38</v>
      </c>
      <c r="AK34" s="88" t="s">
        <v>1917</v>
      </c>
      <c r="AL34" s="1" t="s">
        <v>2209</v>
      </c>
    </row>
    <row r="35" spans="1:41" ht="14.4">
      <c r="A35" s="1">
        <v>34</v>
      </c>
      <c r="B35" s="9" t="s">
        <v>85</v>
      </c>
      <c r="C35" s="9" t="s">
        <v>2369</v>
      </c>
      <c r="D35" s="9" t="s">
        <v>2195</v>
      </c>
      <c r="E35" s="9" t="s">
        <v>2196</v>
      </c>
      <c r="F35" s="187">
        <v>4500288863</v>
      </c>
      <c r="G35" s="9" t="s">
        <v>2337</v>
      </c>
      <c r="H35" s="222">
        <v>44011</v>
      </c>
      <c r="I35" s="201">
        <v>9393</v>
      </c>
      <c r="J35" s="201" t="s">
        <v>2198</v>
      </c>
      <c r="K35" s="201" t="s">
        <v>2370</v>
      </c>
      <c r="L35" s="9" t="s">
        <v>2261</v>
      </c>
      <c r="M35" s="199"/>
      <c r="N35" s="8"/>
      <c r="O35" s="204" t="s">
        <v>9</v>
      </c>
      <c r="P35" s="9" t="s">
        <v>2371</v>
      </c>
      <c r="Q35" s="205" t="s">
        <v>2202</v>
      </c>
      <c r="R35" s="205" t="s">
        <v>2315</v>
      </c>
      <c r="S35" s="95">
        <v>4500386862</v>
      </c>
      <c r="T35" s="95" t="s">
        <v>2316</v>
      </c>
      <c r="U35" s="224">
        <v>44851</v>
      </c>
      <c r="V35" s="215">
        <v>26083</v>
      </c>
      <c r="W35" s="215" t="s">
        <v>2289</v>
      </c>
      <c r="X35" s="6" t="s">
        <v>2372</v>
      </c>
      <c r="Y35" s="1" t="s">
        <v>105</v>
      </c>
      <c r="AA35" s="16">
        <v>34</v>
      </c>
      <c r="AB35" s="16" t="s">
        <v>9</v>
      </c>
      <c r="AC35" s="92" t="s">
        <v>2373</v>
      </c>
      <c r="AD35" s="16" t="s">
        <v>2207</v>
      </c>
      <c r="AE35" s="88">
        <v>4500441568</v>
      </c>
      <c r="AF35" s="16" t="s">
        <v>2208</v>
      </c>
      <c r="AG35" s="128">
        <v>45362</v>
      </c>
      <c r="AH35" s="129">
        <v>87376</v>
      </c>
      <c r="AI35" s="129" t="s">
        <v>1299</v>
      </c>
      <c r="AJ35" s="127" t="str">
        <f>VLOOKUP(AC35,'Seat vise Deatils'!C:G,5,0)</f>
        <v>Seat - 62</v>
      </c>
      <c r="AK35" s="16" t="s">
        <v>1917</v>
      </c>
      <c r="AL35" s="1" t="s">
        <v>2209</v>
      </c>
    </row>
    <row r="36" spans="1:41" ht="14.4">
      <c r="A36" s="1">
        <v>35</v>
      </c>
      <c r="B36" s="9" t="s">
        <v>85</v>
      </c>
      <c r="C36" s="9" t="s">
        <v>2374</v>
      </c>
      <c r="D36" s="9" t="s">
        <v>2195</v>
      </c>
      <c r="E36" s="9" t="s">
        <v>2196</v>
      </c>
      <c r="F36" s="187">
        <v>4500288863</v>
      </c>
      <c r="G36" s="9" t="s">
        <v>2337</v>
      </c>
      <c r="H36" s="222">
        <v>44011</v>
      </c>
      <c r="I36" s="201">
        <v>9393</v>
      </c>
      <c r="J36" s="201" t="s">
        <v>2198</v>
      </c>
      <c r="K36" s="201" t="s">
        <v>2375</v>
      </c>
      <c r="L36" s="9" t="s">
        <v>2261</v>
      </c>
      <c r="M36" s="199"/>
      <c r="N36" s="8"/>
      <c r="O36" s="204" t="s">
        <v>9</v>
      </c>
      <c r="P36" s="9" t="s">
        <v>2376</v>
      </c>
      <c r="Q36" s="214" t="s">
        <v>2202</v>
      </c>
      <c r="R36" s="9" t="s">
        <v>2315</v>
      </c>
      <c r="S36" s="95">
        <v>4500386862</v>
      </c>
      <c r="T36" s="95" t="s">
        <v>2316</v>
      </c>
      <c r="U36" s="224">
        <v>44851</v>
      </c>
      <c r="V36" s="215">
        <v>26083</v>
      </c>
      <c r="W36" s="215" t="s">
        <v>2289</v>
      </c>
      <c r="X36" s="6" t="s">
        <v>2372</v>
      </c>
      <c r="Y36" s="1" t="s">
        <v>105</v>
      </c>
      <c r="AA36" s="88">
        <v>35</v>
      </c>
      <c r="AB36" s="88" t="s">
        <v>9</v>
      </c>
      <c r="AC36" s="91" t="s">
        <v>2377</v>
      </c>
      <c r="AD36" s="88" t="s">
        <v>2207</v>
      </c>
      <c r="AE36" s="88">
        <v>4500441568</v>
      </c>
      <c r="AF36" s="88" t="s">
        <v>2208</v>
      </c>
      <c r="AG36" s="128">
        <v>45362</v>
      </c>
      <c r="AH36" s="129">
        <v>87376</v>
      </c>
      <c r="AI36" s="129" t="s">
        <v>1299</v>
      </c>
      <c r="AJ36" s="127" t="str">
        <f>VLOOKUP(AC36,'Seat vise Deatils'!C:G,5,0)</f>
        <v>Seat - 79</v>
      </c>
      <c r="AK36" s="88" t="s">
        <v>1917</v>
      </c>
      <c r="AL36" s="1" t="s">
        <v>2209</v>
      </c>
    </row>
    <row r="37" spans="1:41" ht="14.4">
      <c r="A37" s="1">
        <v>36</v>
      </c>
      <c r="B37" s="9" t="s">
        <v>85</v>
      </c>
      <c r="C37" s="9" t="s">
        <v>2378</v>
      </c>
      <c r="D37" s="9" t="s">
        <v>2195</v>
      </c>
      <c r="E37" s="9" t="s">
        <v>2196</v>
      </c>
      <c r="F37" s="187">
        <v>4500288863</v>
      </c>
      <c r="G37" s="9" t="s">
        <v>2337</v>
      </c>
      <c r="H37" s="222">
        <v>44011</v>
      </c>
      <c r="I37" s="201">
        <v>9393</v>
      </c>
      <c r="J37" s="201" t="s">
        <v>2198</v>
      </c>
      <c r="K37" s="201" t="s">
        <v>2379</v>
      </c>
      <c r="L37" s="9" t="s">
        <v>2380</v>
      </c>
      <c r="M37" s="199"/>
      <c r="N37" s="8"/>
      <c r="O37" s="95" t="s">
        <v>9</v>
      </c>
      <c r="P37" s="212" t="s">
        <v>2381</v>
      </c>
      <c r="Q37" s="9" t="s">
        <v>2202</v>
      </c>
      <c r="R37" s="213" t="s">
        <v>2315</v>
      </c>
      <c r="S37" s="208">
        <v>4500447339</v>
      </c>
      <c r="T37" s="208" t="s">
        <v>2382</v>
      </c>
      <c r="U37" s="236">
        <v>45268</v>
      </c>
      <c r="V37" s="209">
        <v>23852.5</v>
      </c>
      <c r="W37" s="215" t="s">
        <v>2383</v>
      </c>
      <c r="X37" s="6" t="s">
        <v>2279</v>
      </c>
      <c r="Y37" s="1" t="s">
        <v>2280</v>
      </c>
      <c r="AA37" s="16">
        <v>36</v>
      </c>
      <c r="AB37" s="16" t="s">
        <v>9</v>
      </c>
      <c r="AC37" s="92" t="s">
        <v>2384</v>
      </c>
      <c r="AD37" s="16" t="s">
        <v>2207</v>
      </c>
      <c r="AE37" s="88">
        <v>4500441568</v>
      </c>
      <c r="AF37" s="16" t="s">
        <v>2208</v>
      </c>
      <c r="AG37" s="128">
        <v>45362</v>
      </c>
      <c r="AH37" s="129">
        <v>87376</v>
      </c>
      <c r="AI37" s="129" t="s">
        <v>1299</v>
      </c>
      <c r="AJ37" s="127" t="str">
        <f>VLOOKUP(AC37,'Seat vise Deatils'!C:G,5,0)</f>
        <v>Seat - 55</v>
      </c>
      <c r="AK37" s="16" t="s">
        <v>1917</v>
      </c>
      <c r="AL37" s="1" t="s">
        <v>2209</v>
      </c>
    </row>
    <row r="38" spans="1:41" ht="14.4">
      <c r="A38" s="1">
        <v>37</v>
      </c>
      <c r="B38" s="9" t="s">
        <v>85</v>
      </c>
      <c r="C38" s="9" t="s">
        <v>2385</v>
      </c>
      <c r="D38" s="9" t="s">
        <v>2195</v>
      </c>
      <c r="E38" s="9" t="s">
        <v>2196</v>
      </c>
      <c r="F38" s="187">
        <v>4500288863</v>
      </c>
      <c r="G38" s="9" t="s">
        <v>2337</v>
      </c>
      <c r="H38" s="222">
        <v>44011</v>
      </c>
      <c r="I38" s="201">
        <v>9393</v>
      </c>
      <c r="J38" s="201" t="s">
        <v>2198</v>
      </c>
      <c r="K38" s="201" t="s">
        <v>2386</v>
      </c>
      <c r="L38" s="9" t="s">
        <v>2386</v>
      </c>
      <c r="M38" s="199"/>
      <c r="N38" s="8"/>
      <c r="O38" s="95" t="s">
        <v>9</v>
      </c>
      <c r="P38" s="95" t="s">
        <v>2387</v>
      </c>
      <c r="Q38" s="208" t="s">
        <v>2202</v>
      </c>
      <c r="R38" s="95" t="s">
        <v>2315</v>
      </c>
      <c r="S38" s="95">
        <v>4500447339</v>
      </c>
      <c r="T38" s="95" t="s">
        <v>2382</v>
      </c>
      <c r="U38" s="224">
        <v>45268</v>
      </c>
      <c r="V38" s="178">
        <v>23852.5</v>
      </c>
      <c r="W38" s="291" t="s">
        <v>2383</v>
      </c>
      <c r="X38" s="6" t="s">
        <v>2324</v>
      </c>
      <c r="Y38" s="1" t="s">
        <v>2280</v>
      </c>
      <c r="AA38" s="88">
        <v>37</v>
      </c>
      <c r="AB38" s="88" t="s">
        <v>9</v>
      </c>
      <c r="AC38" s="91" t="s">
        <v>2388</v>
      </c>
      <c r="AD38" s="88" t="s">
        <v>2207</v>
      </c>
      <c r="AE38" s="88">
        <v>4500441568</v>
      </c>
      <c r="AF38" s="88" t="s">
        <v>2208</v>
      </c>
      <c r="AG38" s="128">
        <v>45362</v>
      </c>
      <c r="AH38" s="129">
        <v>87376</v>
      </c>
      <c r="AI38" s="129" t="s">
        <v>1299</v>
      </c>
      <c r="AJ38" s="127" t="str">
        <f>VLOOKUP(AC38,'Seat vise Deatils'!C:G,5,0)</f>
        <v>Seat - 69</v>
      </c>
      <c r="AK38" s="88" t="s">
        <v>1917</v>
      </c>
      <c r="AL38" s="1" t="s">
        <v>2209</v>
      </c>
    </row>
    <row r="39" spans="1:41" ht="14.4">
      <c r="A39" s="1">
        <v>38</v>
      </c>
      <c r="B39" s="9" t="s">
        <v>85</v>
      </c>
      <c r="C39" s="9" t="s">
        <v>2389</v>
      </c>
      <c r="D39" s="9" t="s">
        <v>2195</v>
      </c>
      <c r="E39" s="9" t="s">
        <v>2196</v>
      </c>
      <c r="F39" s="187">
        <v>4500288863</v>
      </c>
      <c r="G39" s="9" t="s">
        <v>2337</v>
      </c>
      <c r="H39" s="222">
        <v>44011</v>
      </c>
      <c r="I39" s="201">
        <v>9393</v>
      </c>
      <c r="J39" s="201" t="s">
        <v>2198</v>
      </c>
      <c r="K39" s="201" t="s">
        <v>2370</v>
      </c>
      <c r="L39" s="9" t="s">
        <v>2261</v>
      </c>
      <c r="M39" s="199"/>
      <c r="N39" s="8"/>
      <c r="O39" s="95" t="s">
        <v>9</v>
      </c>
      <c r="P39" s="95" t="s">
        <v>2390</v>
      </c>
      <c r="Q39" s="95" t="s">
        <v>2202</v>
      </c>
      <c r="R39" s="95" t="s">
        <v>2315</v>
      </c>
      <c r="S39" s="95">
        <v>4500447339</v>
      </c>
      <c r="T39" s="95" t="s">
        <v>2382</v>
      </c>
      <c r="U39" s="224">
        <v>45268</v>
      </c>
      <c r="V39" s="178">
        <v>23852.5</v>
      </c>
      <c r="W39" s="291" t="s">
        <v>2383</v>
      </c>
      <c r="X39" s="6" t="s">
        <v>2386</v>
      </c>
      <c r="Y39" s="1" t="s">
        <v>2391</v>
      </c>
      <c r="AA39" s="16">
        <v>38</v>
      </c>
      <c r="AB39" s="16" t="s">
        <v>9</v>
      </c>
      <c r="AC39" s="92" t="s">
        <v>2392</v>
      </c>
      <c r="AD39" s="16" t="s">
        <v>2207</v>
      </c>
      <c r="AE39" s="88">
        <v>4500441568</v>
      </c>
      <c r="AF39" s="16" t="s">
        <v>2208</v>
      </c>
      <c r="AG39" s="128">
        <v>45362</v>
      </c>
      <c r="AH39" s="129">
        <v>87376</v>
      </c>
      <c r="AI39" s="129" t="s">
        <v>1299</v>
      </c>
      <c r="AJ39" s="127" t="str">
        <f>VLOOKUP(AC39,'Seat vise Deatils'!C:G,5,0)</f>
        <v>Seat - 72</v>
      </c>
      <c r="AK39" s="16" t="s">
        <v>1917</v>
      </c>
      <c r="AL39" s="1" t="s">
        <v>2209</v>
      </c>
    </row>
    <row r="40" spans="1:41" ht="14.4">
      <c r="A40" s="1">
        <v>39</v>
      </c>
      <c r="B40" s="9" t="s">
        <v>85</v>
      </c>
      <c r="C40" s="9" t="s">
        <v>2393</v>
      </c>
      <c r="D40" s="9" t="s">
        <v>2195</v>
      </c>
      <c r="E40" s="9" t="s">
        <v>2196</v>
      </c>
      <c r="F40" s="187">
        <v>4500288863</v>
      </c>
      <c r="G40" s="9" t="s">
        <v>2337</v>
      </c>
      <c r="H40" s="222">
        <v>44011</v>
      </c>
      <c r="I40" s="201">
        <v>9393</v>
      </c>
      <c r="J40" s="201" t="s">
        <v>2198</v>
      </c>
      <c r="K40" s="9" t="s">
        <v>2394</v>
      </c>
      <c r="L40" s="9" t="s">
        <v>2394</v>
      </c>
      <c r="M40" s="199"/>
      <c r="N40" s="8"/>
      <c r="O40" s="95" t="s">
        <v>9</v>
      </c>
      <c r="P40" s="95" t="s">
        <v>2395</v>
      </c>
      <c r="Q40" s="95" t="s">
        <v>2202</v>
      </c>
      <c r="R40" s="95" t="s">
        <v>2315</v>
      </c>
      <c r="S40" s="95">
        <v>4500447339</v>
      </c>
      <c r="T40" s="95" t="s">
        <v>2382</v>
      </c>
      <c r="U40" s="224">
        <v>45268</v>
      </c>
      <c r="V40" s="178">
        <v>23852.5</v>
      </c>
      <c r="W40" s="291" t="s">
        <v>2383</v>
      </c>
      <c r="X40" s="6" t="s">
        <v>2279</v>
      </c>
      <c r="Y40" s="1" t="s">
        <v>2280</v>
      </c>
      <c r="AA40" s="88">
        <v>39</v>
      </c>
      <c r="AB40" s="88" t="s">
        <v>9</v>
      </c>
      <c r="AC40" s="91" t="s">
        <v>2396</v>
      </c>
      <c r="AD40" s="88" t="s">
        <v>2207</v>
      </c>
      <c r="AE40" s="88">
        <v>4500441568</v>
      </c>
      <c r="AF40" s="88" t="s">
        <v>2208</v>
      </c>
      <c r="AG40" s="128">
        <v>45362</v>
      </c>
      <c r="AH40" s="129">
        <v>87376</v>
      </c>
      <c r="AI40" s="129" t="s">
        <v>1299</v>
      </c>
      <c r="AJ40" s="127" t="str">
        <f>VLOOKUP(AC40,'Seat vise Deatils'!C:G,5,0)</f>
        <v>Seat - 31</v>
      </c>
      <c r="AK40" s="88" t="s">
        <v>1917</v>
      </c>
      <c r="AL40" s="1" t="s">
        <v>2209</v>
      </c>
    </row>
    <row r="41" spans="1:41" ht="14.4">
      <c r="A41" s="1">
        <v>40</v>
      </c>
      <c r="B41" s="9" t="s">
        <v>85</v>
      </c>
      <c r="C41" s="9" t="s">
        <v>2397</v>
      </c>
      <c r="D41" s="9" t="s">
        <v>2195</v>
      </c>
      <c r="E41" s="9" t="s">
        <v>2196</v>
      </c>
      <c r="F41" s="187">
        <v>4500288863</v>
      </c>
      <c r="G41" s="9" t="s">
        <v>2337</v>
      </c>
      <c r="H41" s="222">
        <v>44011</v>
      </c>
      <c r="I41" s="201">
        <v>9393</v>
      </c>
      <c r="J41" s="240" t="s">
        <v>2198</v>
      </c>
      <c r="K41" s="9" t="s">
        <v>2398</v>
      </c>
      <c r="L41" s="9" t="s">
        <v>2398</v>
      </c>
      <c r="M41" s="199"/>
      <c r="N41" s="8"/>
      <c r="O41" s="95" t="s">
        <v>9</v>
      </c>
      <c r="P41" s="95" t="s">
        <v>2399</v>
      </c>
      <c r="Q41" s="95" t="s">
        <v>2202</v>
      </c>
      <c r="R41" s="95" t="s">
        <v>2315</v>
      </c>
      <c r="S41" s="95">
        <v>4500447339</v>
      </c>
      <c r="T41" s="95" t="s">
        <v>2382</v>
      </c>
      <c r="U41" s="224">
        <v>45268</v>
      </c>
      <c r="V41" s="178">
        <v>23852.5</v>
      </c>
      <c r="W41" s="291" t="s">
        <v>2383</v>
      </c>
      <c r="X41" s="6" t="s">
        <v>2279</v>
      </c>
      <c r="Y41" s="1" t="s">
        <v>2280</v>
      </c>
      <c r="AA41" s="16">
        <v>40</v>
      </c>
      <c r="AB41" s="16" t="s">
        <v>9</v>
      </c>
      <c r="AC41" s="92" t="s">
        <v>2400</v>
      </c>
      <c r="AD41" s="16" t="s">
        <v>2207</v>
      </c>
      <c r="AE41" s="88">
        <v>4500441568</v>
      </c>
      <c r="AF41" s="16" t="s">
        <v>2208</v>
      </c>
      <c r="AG41" s="128">
        <v>45362</v>
      </c>
      <c r="AH41" s="129">
        <v>87376</v>
      </c>
      <c r="AI41" s="129" t="s">
        <v>1299</v>
      </c>
      <c r="AJ41" s="127" t="str">
        <f>VLOOKUP(AC41,'Seat vise Deatils'!C:G,5,0)</f>
        <v>Seat - 70</v>
      </c>
      <c r="AK41" s="16" t="s">
        <v>1917</v>
      </c>
      <c r="AL41" s="1" t="s">
        <v>2209</v>
      </c>
    </row>
    <row r="42" spans="1:41" ht="14.4">
      <c r="A42" s="1">
        <v>41</v>
      </c>
      <c r="B42" s="9" t="s">
        <v>85</v>
      </c>
      <c r="C42" s="9" t="s">
        <v>2401</v>
      </c>
      <c r="D42" s="9" t="s">
        <v>2195</v>
      </c>
      <c r="E42" s="9" t="s">
        <v>2287</v>
      </c>
      <c r="F42" s="187">
        <v>4500386875</v>
      </c>
      <c r="G42" s="187" t="s">
        <v>2402</v>
      </c>
      <c r="H42" s="222">
        <v>44893</v>
      </c>
      <c r="I42" s="239">
        <v>34864</v>
      </c>
      <c r="J42" s="96" t="s">
        <v>2289</v>
      </c>
      <c r="K42" s="201" t="s">
        <v>2403</v>
      </c>
      <c r="L42" s="9" t="s">
        <v>2404</v>
      </c>
      <c r="M42" s="199"/>
      <c r="N42" s="8"/>
      <c r="O42" s="95" t="s">
        <v>9</v>
      </c>
      <c r="P42" s="95" t="s">
        <v>2405</v>
      </c>
      <c r="Q42" s="95" t="s">
        <v>2202</v>
      </c>
      <c r="R42" s="95" t="s">
        <v>2315</v>
      </c>
      <c r="S42" s="95">
        <v>4500447339</v>
      </c>
      <c r="T42" s="95" t="s">
        <v>2382</v>
      </c>
      <c r="U42" s="224">
        <v>45268</v>
      </c>
      <c r="V42" s="178">
        <v>23852.5</v>
      </c>
      <c r="W42" s="291" t="s">
        <v>2383</v>
      </c>
      <c r="X42" s="6" t="s">
        <v>2279</v>
      </c>
      <c r="Y42" s="1" t="s">
        <v>2280</v>
      </c>
      <c r="AA42" s="88">
        <v>41</v>
      </c>
      <c r="AB42" s="88" t="s">
        <v>9</v>
      </c>
      <c r="AC42" s="91" t="s">
        <v>2406</v>
      </c>
      <c r="AD42" s="88" t="s">
        <v>2207</v>
      </c>
      <c r="AE42" s="88">
        <v>4500441568</v>
      </c>
      <c r="AF42" s="88" t="s">
        <v>2208</v>
      </c>
      <c r="AG42" s="128">
        <v>45362</v>
      </c>
      <c r="AH42" s="129">
        <v>87376</v>
      </c>
      <c r="AI42" s="129" t="s">
        <v>1299</v>
      </c>
      <c r="AJ42" s="127" t="str">
        <f>VLOOKUP(AC42,'Seat vise Deatils'!C:G,5,0)</f>
        <v>G.F. 3</v>
      </c>
      <c r="AK42" s="88" t="s">
        <v>1917</v>
      </c>
      <c r="AL42" s="1" t="s">
        <v>3687</v>
      </c>
      <c r="AM42">
        <f>SUM(AM23:AM24)</f>
        <v>34</v>
      </c>
      <c r="AN42">
        <v>4</v>
      </c>
      <c r="AO42">
        <f>AM42-AN42</f>
        <v>30</v>
      </c>
    </row>
    <row r="43" spans="1:41" ht="14.4">
      <c r="A43" s="1">
        <v>42</v>
      </c>
      <c r="B43" s="9" t="s">
        <v>85</v>
      </c>
      <c r="C43" s="9" t="s">
        <v>2407</v>
      </c>
      <c r="D43" s="9" t="s">
        <v>2195</v>
      </c>
      <c r="E43" s="9" t="s">
        <v>2287</v>
      </c>
      <c r="F43" s="187">
        <v>4500386875</v>
      </c>
      <c r="G43" s="187" t="s">
        <v>2402</v>
      </c>
      <c r="H43" s="222">
        <v>44893</v>
      </c>
      <c r="I43" s="239">
        <v>34864</v>
      </c>
      <c r="J43" s="96" t="s">
        <v>2289</v>
      </c>
      <c r="K43" s="201" t="s">
        <v>2408</v>
      </c>
      <c r="L43" s="9" t="s">
        <v>2404</v>
      </c>
      <c r="M43" s="199"/>
      <c r="N43" s="8"/>
      <c r="O43" s="95" t="s">
        <v>9</v>
      </c>
      <c r="P43" s="95" t="s">
        <v>2409</v>
      </c>
      <c r="Q43" s="95" t="s">
        <v>2202</v>
      </c>
      <c r="R43" s="95" t="s">
        <v>2315</v>
      </c>
      <c r="S43" s="95">
        <v>4500447339</v>
      </c>
      <c r="T43" s="95" t="s">
        <v>2382</v>
      </c>
      <c r="U43" s="224">
        <v>45268</v>
      </c>
      <c r="V43" s="178">
        <v>23852.5</v>
      </c>
      <c r="W43" s="291" t="s">
        <v>2383</v>
      </c>
      <c r="X43" s="6" t="s">
        <v>2279</v>
      </c>
      <c r="Y43" s="1" t="s">
        <v>2280</v>
      </c>
      <c r="AA43" s="16">
        <v>42</v>
      </c>
      <c r="AB43" s="16" t="s">
        <v>9</v>
      </c>
      <c r="AC43" s="92" t="s">
        <v>2410</v>
      </c>
      <c r="AD43" s="16" t="s">
        <v>2207</v>
      </c>
      <c r="AE43" s="88">
        <v>4500441568</v>
      </c>
      <c r="AF43" s="16" t="s">
        <v>2208</v>
      </c>
      <c r="AG43" s="128">
        <v>45362</v>
      </c>
      <c r="AH43" s="129">
        <v>87376</v>
      </c>
      <c r="AI43" s="129" t="s">
        <v>1299</v>
      </c>
      <c r="AJ43" s="127" t="str">
        <f>VLOOKUP(AC43,'Seat vise Deatils'!C:G,5,0)</f>
        <v>Seat - 49</v>
      </c>
      <c r="AK43" s="16" t="s">
        <v>1917</v>
      </c>
      <c r="AL43" s="1" t="s">
        <v>2209</v>
      </c>
    </row>
    <row r="44" spans="1:41" ht="14.4">
      <c r="A44" s="1">
        <v>43</v>
      </c>
      <c r="B44" s="9" t="s">
        <v>85</v>
      </c>
      <c r="C44" s="9" t="s">
        <v>2411</v>
      </c>
      <c r="D44" s="9" t="s">
        <v>2195</v>
      </c>
      <c r="E44" s="9" t="s">
        <v>2287</v>
      </c>
      <c r="F44" s="187">
        <v>4500386875</v>
      </c>
      <c r="G44" s="187" t="s">
        <v>2402</v>
      </c>
      <c r="H44" s="222">
        <v>44893</v>
      </c>
      <c r="I44" s="239">
        <v>34864</v>
      </c>
      <c r="J44" s="96" t="s">
        <v>2289</v>
      </c>
      <c r="K44" s="201" t="s">
        <v>2412</v>
      </c>
      <c r="L44" s="9" t="s">
        <v>2404</v>
      </c>
      <c r="M44" s="199"/>
      <c r="N44" s="8"/>
      <c r="O44" s="95" t="s">
        <v>9</v>
      </c>
      <c r="P44" s="95" t="s">
        <v>2413</v>
      </c>
      <c r="Q44" s="95" t="s">
        <v>2202</v>
      </c>
      <c r="R44" s="95" t="s">
        <v>2315</v>
      </c>
      <c r="S44" s="95">
        <v>4500447339</v>
      </c>
      <c r="T44" s="95" t="s">
        <v>2382</v>
      </c>
      <c r="U44" s="224">
        <v>45268</v>
      </c>
      <c r="V44" s="178">
        <v>23852.5</v>
      </c>
      <c r="W44" s="291" t="s">
        <v>2383</v>
      </c>
      <c r="X44" s="6" t="s">
        <v>2279</v>
      </c>
      <c r="Y44" s="1" t="s">
        <v>2280</v>
      </c>
      <c r="AA44" s="88">
        <v>43</v>
      </c>
      <c r="AB44" s="88" t="s">
        <v>9</v>
      </c>
      <c r="AC44" s="91" t="s">
        <v>2414</v>
      </c>
      <c r="AD44" s="88" t="s">
        <v>2207</v>
      </c>
      <c r="AE44" s="88">
        <v>4500441568</v>
      </c>
      <c r="AF44" s="88" t="s">
        <v>2208</v>
      </c>
      <c r="AG44" s="128">
        <v>45362</v>
      </c>
      <c r="AH44" s="129">
        <v>87376</v>
      </c>
      <c r="AI44" s="129" t="s">
        <v>1299</v>
      </c>
      <c r="AJ44" s="127" t="e">
        <f>VLOOKUP(AC44,'Seat vise Deatils'!C:G,5,0)</f>
        <v>#N/A</v>
      </c>
      <c r="AK44" s="88" t="s">
        <v>1917</v>
      </c>
      <c r="AL44" s="1"/>
    </row>
    <row r="45" spans="1:41" ht="14.4">
      <c r="A45" s="1">
        <v>44</v>
      </c>
      <c r="B45" s="9" t="s">
        <v>85</v>
      </c>
      <c r="C45" s="9" t="s">
        <v>2415</v>
      </c>
      <c r="D45" s="9" t="s">
        <v>2195</v>
      </c>
      <c r="E45" s="9" t="s">
        <v>2287</v>
      </c>
      <c r="F45" s="187">
        <v>4500386875</v>
      </c>
      <c r="G45" s="187" t="s">
        <v>2402</v>
      </c>
      <c r="H45" s="222">
        <v>44893</v>
      </c>
      <c r="I45" s="239">
        <v>34864</v>
      </c>
      <c r="J45" s="96" t="s">
        <v>2289</v>
      </c>
      <c r="K45" s="201" t="s">
        <v>2416</v>
      </c>
      <c r="L45" s="9" t="s">
        <v>2404</v>
      </c>
      <c r="M45" s="199"/>
      <c r="N45" s="8"/>
      <c r="O45" s="95" t="s">
        <v>9</v>
      </c>
      <c r="P45" s="95" t="s">
        <v>2417</v>
      </c>
      <c r="Q45" s="95" t="s">
        <v>2202</v>
      </c>
      <c r="R45" s="95" t="s">
        <v>2315</v>
      </c>
      <c r="S45" s="95">
        <v>4500447339</v>
      </c>
      <c r="T45" s="95" t="s">
        <v>2382</v>
      </c>
      <c r="U45" s="224">
        <v>45268</v>
      </c>
      <c r="V45" s="178">
        <v>23852.5</v>
      </c>
      <c r="W45" s="291" t="s">
        <v>2383</v>
      </c>
      <c r="X45" s="6" t="s">
        <v>2279</v>
      </c>
      <c r="Y45" s="1" t="s">
        <v>2280</v>
      </c>
      <c r="AA45" s="16">
        <v>44</v>
      </c>
      <c r="AB45" s="16" t="s">
        <v>9</v>
      </c>
      <c r="AC45" s="92" t="s">
        <v>2418</v>
      </c>
      <c r="AD45" s="16" t="s">
        <v>2207</v>
      </c>
      <c r="AE45" s="88">
        <v>4500441568</v>
      </c>
      <c r="AF45" s="16" t="s">
        <v>2208</v>
      </c>
      <c r="AG45" s="128">
        <v>45362</v>
      </c>
      <c r="AH45" s="129">
        <v>87376</v>
      </c>
      <c r="AI45" s="129" t="s">
        <v>1299</v>
      </c>
      <c r="AJ45" s="127" t="str">
        <f>VLOOKUP(AC45,'Seat vise Deatils'!C:G,5,0)</f>
        <v>Seat - 39</v>
      </c>
      <c r="AK45" s="16" t="s">
        <v>1917</v>
      </c>
      <c r="AL45" s="1" t="s">
        <v>2209</v>
      </c>
    </row>
    <row r="46" spans="1:41" ht="14.4">
      <c r="A46" s="1">
        <v>45</v>
      </c>
      <c r="B46" s="9" t="s">
        <v>85</v>
      </c>
      <c r="C46" s="9" t="s">
        <v>2419</v>
      </c>
      <c r="D46" s="9" t="s">
        <v>2195</v>
      </c>
      <c r="E46" s="9" t="s">
        <v>2287</v>
      </c>
      <c r="F46" s="187">
        <v>4500386875</v>
      </c>
      <c r="G46" s="187" t="s">
        <v>2402</v>
      </c>
      <c r="H46" s="222">
        <v>44893</v>
      </c>
      <c r="I46" s="239">
        <v>34864</v>
      </c>
      <c r="J46" s="96" t="s">
        <v>2289</v>
      </c>
      <c r="K46" s="201" t="s">
        <v>2420</v>
      </c>
      <c r="L46" s="9" t="s">
        <v>2404</v>
      </c>
      <c r="M46" s="199"/>
      <c r="N46" s="8"/>
      <c r="O46" s="95" t="s">
        <v>9</v>
      </c>
      <c r="P46" s="95" t="s">
        <v>2421</v>
      </c>
      <c r="Q46" s="95" t="s">
        <v>2202</v>
      </c>
      <c r="R46" s="95" t="s">
        <v>2315</v>
      </c>
      <c r="S46" s="95">
        <v>4500447339</v>
      </c>
      <c r="T46" s="95" t="s">
        <v>2382</v>
      </c>
      <c r="U46" s="224">
        <v>45268</v>
      </c>
      <c r="V46" s="178">
        <v>23852.5</v>
      </c>
      <c r="W46" s="291" t="s">
        <v>2383</v>
      </c>
      <c r="X46" s="6" t="s">
        <v>2279</v>
      </c>
      <c r="Y46" s="1" t="s">
        <v>2280</v>
      </c>
      <c r="AA46" s="88">
        <v>45</v>
      </c>
      <c r="AB46" s="88" t="s">
        <v>9</v>
      </c>
      <c r="AC46" s="91" t="s">
        <v>2422</v>
      </c>
      <c r="AD46" s="88" t="s">
        <v>2207</v>
      </c>
      <c r="AE46" s="88">
        <v>4500441568</v>
      </c>
      <c r="AF46" s="88" t="s">
        <v>2208</v>
      </c>
      <c r="AG46" s="128">
        <v>45362</v>
      </c>
      <c r="AH46" s="129">
        <v>87376</v>
      </c>
      <c r="AI46" s="129" t="s">
        <v>1299</v>
      </c>
      <c r="AJ46" s="127" t="str">
        <f>VLOOKUP(AC46,'Seat vise Deatils'!C:G,5,0)</f>
        <v>Seat - 65</v>
      </c>
      <c r="AK46" s="88" t="s">
        <v>1917</v>
      </c>
      <c r="AL46" s="1" t="s">
        <v>2209</v>
      </c>
    </row>
    <row r="47" spans="1:41" ht="14.4">
      <c r="A47" s="1">
        <v>46</v>
      </c>
      <c r="B47" s="9" t="s">
        <v>85</v>
      </c>
      <c r="C47" s="9" t="s">
        <v>2423</v>
      </c>
      <c r="D47" s="9" t="s">
        <v>2195</v>
      </c>
      <c r="E47" s="9" t="s">
        <v>2287</v>
      </c>
      <c r="F47" s="187">
        <v>4500386875</v>
      </c>
      <c r="G47" s="187" t="s">
        <v>2402</v>
      </c>
      <c r="H47" s="222">
        <v>44893</v>
      </c>
      <c r="I47" s="239">
        <v>34864</v>
      </c>
      <c r="J47" s="96" t="s">
        <v>2289</v>
      </c>
      <c r="K47" s="201" t="s">
        <v>2424</v>
      </c>
      <c r="L47" s="9" t="s">
        <v>2404</v>
      </c>
      <c r="M47" s="199"/>
      <c r="N47" s="8"/>
      <c r="O47" s="95" t="s">
        <v>9</v>
      </c>
      <c r="P47" s="95" t="s">
        <v>2425</v>
      </c>
      <c r="Q47" s="95" t="s">
        <v>2202</v>
      </c>
      <c r="R47" s="95" t="s">
        <v>2315</v>
      </c>
      <c r="S47" s="95">
        <v>4500447339</v>
      </c>
      <c r="T47" s="95" t="s">
        <v>2382</v>
      </c>
      <c r="U47" s="224">
        <v>45268</v>
      </c>
      <c r="V47" s="178">
        <v>23852.5</v>
      </c>
      <c r="W47" s="291" t="s">
        <v>2383</v>
      </c>
      <c r="X47" s="6" t="s">
        <v>2279</v>
      </c>
      <c r="Y47" s="1" t="s">
        <v>2280</v>
      </c>
      <c r="AA47" s="16">
        <v>46</v>
      </c>
      <c r="AB47" s="16" t="s">
        <v>9</v>
      </c>
      <c r="AC47" s="92" t="s">
        <v>2426</v>
      </c>
      <c r="AD47" s="16" t="s">
        <v>2207</v>
      </c>
      <c r="AE47" s="88">
        <v>4500441568</v>
      </c>
      <c r="AF47" s="16" t="s">
        <v>2208</v>
      </c>
      <c r="AG47" s="128">
        <v>45362</v>
      </c>
      <c r="AH47" s="129">
        <v>87376</v>
      </c>
      <c r="AI47" s="129" t="s">
        <v>1299</v>
      </c>
      <c r="AJ47" s="127" t="str">
        <f>VLOOKUP(AC47,'Seat vise Deatils'!C:G,5,0)</f>
        <v>Seat - 34</v>
      </c>
      <c r="AK47" s="16" t="s">
        <v>1917</v>
      </c>
      <c r="AL47" s="1" t="s">
        <v>2209</v>
      </c>
    </row>
    <row r="48" spans="1:41" ht="14.4">
      <c r="A48" s="1">
        <v>47</v>
      </c>
      <c r="B48" s="9" t="s">
        <v>85</v>
      </c>
      <c r="C48" s="9" t="s">
        <v>2427</v>
      </c>
      <c r="D48" s="9" t="s">
        <v>2195</v>
      </c>
      <c r="E48" s="9" t="s">
        <v>2287</v>
      </c>
      <c r="F48" s="187">
        <v>4500386875</v>
      </c>
      <c r="G48" s="187" t="s">
        <v>2402</v>
      </c>
      <c r="H48" s="222">
        <v>44893</v>
      </c>
      <c r="I48" s="239">
        <v>34864</v>
      </c>
      <c r="J48" s="96" t="s">
        <v>2289</v>
      </c>
      <c r="K48" s="201" t="s">
        <v>2428</v>
      </c>
      <c r="L48" s="9" t="s">
        <v>2240</v>
      </c>
      <c r="M48" s="199"/>
      <c r="N48" s="8"/>
      <c r="O48" s="95" t="s">
        <v>9</v>
      </c>
      <c r="P48" s="95" t="s">
        <v>2429</v>
      </c>
      <c r="Q48" s="95" t="s">
        <v>2202</v>
      </c>
      <c r="R48" s="95" t="s">
        <v>2315</v>
      </c>
      <c r="S48" s="95">
        <v>4500447339</v>
      </c>
      <c r="T48" s="95" t="s">
        <v>2382</v>
      </c>
      <c r="U48" s="224">
        <v>45268</v>
      </c>
      <c r="V48" s="178">
        <v>23852.5</v>
      </c>
      <c r="W48" s="291" t="s">
        <v>2383</v>
      </c>
      <c r="X48" s="6" t="s">
        <v>2279</v>
      </c>
      <c r="Y48" s="1" t="s">
        <v>2280</v>
      </c>
      <c r="AA48" s="88">
        <v>47</v>
      </c>
      <c r="AB48" s="88" t="s">
        <v>9</v>
      </c>
      <c r="AC48" s="91" t="s">
        <v>2430</v>
      </c>
      <c r="AD48" s="88" t="s">
        <v>2207</v>
      </c>
      <c r="AE48" s="88">
        <v>4500441568</v>
      </c>
      <c r="AF48" s="88" t="s">
        <v>2208</v>
      </c>
      <c r="AG48" s="128">
        <v>45362</v>
      </c>
      <c r="AH48" s="129">
        <v>87376</v>
      </c>
      <c r="AI48" s="129" t="s">
        <v>1299</v>
      </c>
      <c r="AJ48" s="127" t="e">
        <f>VLOOKUP(AC48,'Seat vise Deatils'!C:G,5,0)</f>
        <v>#N/A</v>
      </c>
      <c r="AK48" s="88" t="s">
        <v>1917</v>
      </c>
      <c r="AL48" s="1"/>
    </row>
    <row r="49" spans="1:38" ht="14.4">
      <c r="A49" s="1">
        <v>48</v>
      </c>
      <c r="B49" s="9" t="s">
        <v>85</v>
      </c>
      <c r="C49" s="9" t="s">
        <v>2431</v>
      </c>
      <c r="D49" s="9" t="s">
        <v>2195</v>
      </c>
      <c r="E49" s="9" t="s">
        <v>2287</v>
      </c>
      <c r="F49" s="187">
        <v>4500386875</v>
      </c>
      <c r="G49" s="187" t="s">
        <v>2402</v>
      </c>
      <c r="H49" s="222">
        <v>44893</v>
      </c>
      <c r="I49" s="239">
        <v>34864</v>
      </c>
      <c r="J49" s="96" t="s">
        <v>2289</v>
      </c>
      <c r="K49" s="201" t="s">
        <v>2432</v>
      </c>
      <c r="L49" s="9" t="s">
        <v>2240</v>
      </c>
      <c r="M49" s="199"/>
      <c r="N49" s="8"/>
      <c r="O49" s="95" t="s">
        <v>9</v>
      </c>
      <c r="P49" s="95" t="s">
        <v>2433</v>
      </c>
      <c r="Q49" s="95" t="s">
        <v>2202</v>
      </c>
      <c r="R49" s="95" t="s">
        <v>2315</v>
      </c>
      <c r="S49" s="95">
        <v>4500447339</v>
      </c>
      <c r="T49" s="95" t="s">
        <v>2382</v>
      </c>
      <c r="U49" s="224">
        <v>45268</v>
      </c>
      <c r="V49" s="178">
        <v>23852.5</v>
      </c>
      <c r="W49" s="291" t="s">
        <v>2383</v>
      </c>
      <c r="X49" s="6" t="s">
        <v>2279</v>
      </c>
      <c r="Y49" s="1" t="s">
        <v>2280</v>
      </c>
      <c r="AA49" s="16">
        <v>48</v>
      </c>
      <c r="AB49" s="16" t="s">
        <v>9</v>
      </c>
      <c r="AC49" s="92" t="s">
        <v>2434</v>
      </c>
      <c r="AD49" s="16" t="s">
        <v>2207</v>
      </c>
      <c r="AE49" s="88">
        <v>4500441568</v>
      </c>
      <c r="AF49" s="16" t="s">
        <v>2208</v>
      </c>
      <c r="AG49" s="128">
        <v>45362</v>
      </c>
      <c r="AH49" s="129">
        <v>87376</v>
      </c>
      <c r="AI49" s="129" t="s">
        <v>1299</v>
      </c>
      <c r="AJ49" s="127" t="e">
        <f>VLOOKUP(AC49,'Seat vise Deatils'!C:G,5,0)</f>
        <v>#N/A</v>
      </c>
      <c r="AK49" s="16" t="s">
        <v>1917</v>
      </c>
      <c r="AL49" s="1"/>
    </row>
    <row r="50" spans="1:38" ht="14.4">
      <c r="A50" s="1">
        <v>49</v>
      </c>
      <c r="B50" s="9" t="s">
        <v>85</v>
      </c>
      <c r="C50" s="9" t="s">
        <v>2435</v>
      </c>
      <c r="D50" s="9" t="s">
        <v>2195</v>
      </c>
      <c r="E50" s="9" t="s">
        <v>2287</v>
      </c>
      <c r="F50" s="187">
        <v>4500386875</v>
      </c>
      <c r="G50" s="187" t="s">
        <v>2402</v>
      </c>
      <c r="H50" s="222">
        <v>44893</v>
      </c>
      <c r="I50" s="239">
        <v>34864</v>
      </c>
      <c r="J50" s="96" t="s">
        <v>2289</v>
      </c>
      <c r="K50" s="201" t="s">
        <v>2436</v>
      </c>
      <c r="L50" s="9" t="s">
        <v>2240</v>
      </c>
      <c r="M50" s="199"/>
      <c r="N50" s="8"/>
      <c r="O50" s="95" t="s">
        <v>9</v>
      </c>
      <c r="P50" s="95" t="s">
        <v>2437</v>
      </c>
      <c r="Q50" s="95" t="s">
        <v>2202</v>
      </c>
      <c r="R50" s="95" t="s">
        <v>2315</v>
      </c>
      <c r="S50" s="95">
        <v>4500447339</v>
      </c>
      <c r="T50" s="95" t="s">
        <v>2382</v>
      </c>
      <c r="U50" s="224">
        <v>45268</v>
      </c>
      <c r="V50" s="178">
        <v>23852.5</v>
      </c>
      <c r="W50" s="291" t="s">
        <v>2383</v>
      </c>
      <c r="X50" s="6" t="s">
        <v>2279</v>
      </c>
      <c r="Y50" s="1" t="s">
        <v>2280</v>
      </c>
      <c r="AA50" s="88">
        <v>49</v>
      </c>
      <c r="AB50" s="88" t="s">
        <v>9</v>
      </c>
      <c r="AC50" s="91" t="s">
        <v>2438</v>
      </c>
      <c r="AD50" s="88" t="s">
        <v>2207</v>
      </c>
      <c r="AE50" s="88">
        <v>4500441568</v>
      </c>
      <c r="AF50" s="88" t="s">
        <v>2208</v>
      </c>
      <c r="AG50" s="128">
        <v>45362</v>
      </c>
      <c r="AH50" s="129">
        <v>87376</v>
      </c>
      <c r="AI50" s="129" t="s">
        <v>1299</v>
      </c>
      <c r="AJ50" s="127" t="str">
        <f>VLOOKUP(AC50,'Seat vise Deatils'!C:G,5,0)</f>
        <v>Seat - 81</v>
      </c>
      <c r="AK50" s="88" t="s">
        <v>1917</v>
      </c>
      <c r="AL50" s="1" t="s">
        <v>2209</v>
      </c>
    </row>
    <row r="51" spans="1:38" ht="14.4">
      <c r="A51" s="1">
        <v>50</v>
      </c>
      <c r="B51" s="9" t="s">
        <v>85</v>
      </c>
      <c r="C51" s="9" t="s">
        <v>2439</v>
      </c>
      <c r="D51" s="9" t="s">
        <v>2195</v>
      </c>
      <c r="E51" s="9" t="s">
        <v>2287</v>
      </c>
      <c r="F51" s="187">
        <v>4500386875</v>
      </c>
      <c r="G51" s="187" t="s">
        <v>2402</v>
      </c>
      <c r="H51" s="222">
        <v>44893</v>
      </c>
      <c r="I51" s="239">
        <v>34864</v>
      </c>
      <c r="J51" s="96" t="s">
        <v>2289</v>
      </c>
      <c r="K51" s="201" t="s">
        <v>2440</v>
      </c>
      <c r="L51" s="9" t="s">
        <v>2240</v>
      </c>
      <c r="M51" s="199"/>
      <c r="N51" s="8"/>
      <c r="O51" s="95" t="s">
        <v>9</v>
      </c>
      <c r="P51" s="95" t="s">
        <v>2441</v>
      </c>
      <c r="Q51" s="95" t="s">
        <v>2202</v>
      </c>
      <c r="R51" s="95" t="s">
        <v>2315</v>
      </c>
      <c r="S51" s="95">
        <v>4500447339</v>
      </c>
      <c r="T51" s="95" t="s">
        <v>2382</v>
      </c>
      <c r="U51" s="224">
        <v>45268</v>
      </c>
      <c r="V51" s="178">
        <v>23852.5</v>
      </c>
      <c r="W51" s="291" t="s">
        <v>2383</v>
      </c>
      <c r="X51" s="6" t="s">
        <v>2279</v>
      </c>
      <c r="Y51" s="1" t="s">
        <v>2280</v>
      </c>
      <c r="AA51" s="16">
        <v>50</v>
      </c>
      <c r="AB51" s="16" t="s">
        <v>9</v>
      </c>
      <c r="AC51" s="92" t="s">
        <v>2442</v>
      </c>
      <c r="AD51" s="16" t="s">
        <v>2207</v>
      </c>
      <c r="AE51" s="88">
        <v>4500441568</v>
      </c>
      <c r="AF51" s="16" t="s">
        <v>2208</v>
      </c>
      <c r="AG51" s="128">
        <v>45362</v>
      </c>
      <c r="AH51" s="129">
        <v>87376</v>
      </c>
      <c r="AI51" s="129" t="s">
        <v>1299</v>
      </c>
      <c r="AJ51" s="127" t="e">
        <f>VLOOKUP(AC51,'Seat vise Deatils'!C:G,5,0)</f>
        <v>#N/A</v>
      </c>
      <c r="AK51" s="16" t="s">
        <v>1917</v>
      </c>
      <c r="AL51" s="1"/>
    </row>
    <row r="52" spans="1:38" ht="16.8">
      <c r="A52" s="1">
        <v>51</v>
      </c>
      <c r="B52" s="9" t="s">
        <v>85</v>
      </c>
      <c r="C52" s="9" t="s">
        <v>2443</v>
      </c>
      <c r="D52" s="9" t="s">
        <v>2195</v>
      </c>
      <c r="E52" s="124" t="s">
        <v>2444</v>
      </c>
      <c r="F52" s="196">
        <v>4500437961</v>
      </c>
      <c r="G52" s="197" t="s">
        <v>2445</v>
      </c>
      <c r="H52" s="222">
        <v>45257</v>
      </c>
      <c r="I52" s="201">
        <v>39585</v>
      </c>
      <c r="J52" s="241" t="s">
        <v>2198</v>
      </c>
      <c r="K52" s="201" t="s">
        <v>2446</v>
      </c>
      <c r="L52" s="1" t="s">
        <v>2447</v>
      </c>
      <c r="N52" s="14"/>
      <c r="O52" s="95" t="s">
        <v>9</v>
      </c>
      <c r="P52" s="95" t="s">
        <v>2448</v>
      </c>
      <c r="Q52" s="95" t="s">
        <v>2202</v>
      </c>
      <c r="R52" s="95" t="s">
        <v>2315</v>
      </c>
      <c r="S52" s="95">
        <v>4500447339</v>
      </c>
      <c r="T52" s="95" t="s">
        <v>2382</v>
      </c>
      <c r="U52" s="224">
        <v>45268</v>
      </c>
      <c r="V52" s="178">
        <v>23852.5</v>
      </c>
      <c r="W52" s="291" t="s">
        <v>2383</v>
      </c>
      <c r="X52" s="6" t="s">
        <v>2279</v>
      </c>
      <c r="Y52" s="1" t="s">
        <v>2280</v>
      </c>
      <c r="AA52" s="88">
        <v>51</v>
      </c>
      <c r="AB52" s="88" t="s">
        <v>9</v>
      </c>
      <c r="AC52" s="91" t="s">
        <v>2449</v>
      </c>
      <c r="AD52" s="88" t="s">
        <v>2207</v>
      </c>
      <c r="AE52" s="88">
        <v>4500441568</v>
      </c>
      <c r="AF52" s="88" t="s">
        <v>2208</v>
      </c>
      <c r="AG52" s="128">
        <v>45362</v>
      </c>
      <c r="AH52" s="129">
        <v>87376</v>
      </c>
      <c r="AI52" s="129" t="s">
        <v>1299</v>
      </c>
      <c r="AJ52" s="127" t="str">
        <f>VLOOKUP(AC52,'Seat vise Deatils'!C:G,5,0)</f>
        <v>Seat - 33</v>
      </c>
      <c r="AK52" s="88" t="s">
        <v>1917</v>
      </c>
      <c r="AL52" s="1" t="s">
        <v>2209</v>
      </c>
    </row>
    <row r="53" spans="1:38" ht="16.8">
      <c r="A53" s="1">
        <v>52</v>
      </c>
      <c r="B53" s="9" t="s">
        <v>85</v>
      </c>
      <c r="C53" s="9" t="s">
        <v>2450</v>
      </c>
      <c r="D53" s="9" t="s">
        <v>2195</v>
      </c>
      <c r="E53" s="124" t="s">
        <v>2444</v>
      </c>
      <c r="F53" s="196">
        <v>4500437961</v>
      </c>
      <c r="G53" s="197" t="s">
        <v>2445</v>
      </c>
      <c r="H53" s="222">
        <v>45257</v>
      </c>
      <c r="I53" s="201">
        <v>39585</v>
      </c>
      <c r="J53" s="201" t="s">
        <v>2198</v>
      </c>
      <c r="K53" s="201" t="s">
        <v>2451</v>
      </c>
      <c r="L53" s="1" t="s">
        <v>2452</v>
      </c>
      <c r="N53" s="14"/>
      <c r="O53" s="95" t="s">
        <v>9</v>
      </c>
      <c r="P53" s="95" t="s">
        <v>2453</v>
      </c>
      <c r="Q53" s="95" t="s">
        <v>2202</v>
      </c>
      <c r="R53" s="95" t="s">
        <v>2315</v>
      </c>
      <c r="S53" s="95">
        <v>4500447339</v>
      </c>
      <c r="T53" s="95" t="s">
        <v>2382</v>
      </c>
      <c r="U53" s="224">
        <v>45268</v>
      </c>
      <c r="V53" s="178">
        <v>23852.5</v>
      </c>
      <c r="W53" s="291" t="s">
        <v>2383</v>
      </c>
      <c r="X53" s="6" t="s">
        <v>2279</v>
      </c>
      <c r="Y53" s="1" t="s">
        <v>2280</v>
      </c>
      <c r="AA53" s="16">
        <v>52</v>
      </c>
      <c r="AB53" s="16" t="s">
        <v>9</v>
      </c>
      <c r="AC53" s="92" t="s">
        <v>2454</v>
      </c>
      <c r="AD53" s="16" t="s">
        <v>2207</v>
      </c>
      <c r="AE53" s="88">
        <v>4500441568</v>
      </c>
      <c r="AF53" s="16" t="s">
        <v>2208</v>
      </c>
      <c r="AG53" s="128">
        <v>45362</v>
      </c>
      <c r="AH53" s="129">
        <v>87376</v>
      </c>
      <c r="AI53" s="129" t="s">
        <v>1299</v>
      </c>
      <c r="AJ53" s="127" t="str">
        <f>VLOOKUP(AC53,'Seat vise Deatils'!C:G,5,0)</f>
        <v>Cabin 1</v>
      </c>
      <c r="AK53" s="16" t="s">
        <v>2455</v>
      </c>
      <c r="AL53" s="1" t="s">
        <v>2209</v>
      </c>
    </row>
    <row r="54" spans="1:38" ht="16.8">
      <c r="A54" s="1">
        <v>53</v>
      </c>
      <c r="B54" s="9" t="s">
        <v>85</v>
      </c>
      <c r="C54" s="9" t="s">
        <v>2456</v>
      </c>
      <c r="D54" s="9" t="s">
        <v>2195</v>
      </c>
      <c r="E54" s="124" t="s">
        <v>2444</v>
      </c>
      <c r="F54" s="196">
        <v>4500437961</v>
      </c>
      <c r="G54" s="197" t="s">
        <v>2445</v>
      </c>
      <c r="H54" s="222">
        <v>45257</v>
      </c>
      <c r="I54" s="201">
        <v>39585</v>
      </c>
      <c r="J54" s="201" t="s">
        <v>2198</v>
      </c>
      <c r="K54" s="201" t="s">
        <v>2457</v>
      </c>
      <c r="L54" s="1" t="s">
        <v>2457</v>
      </c>
      <c r="N54" s="14"/>
      <c r="O54" s="95" t="s">
        <v>9</v>
      </c>
      <c r="P54" s="95" t="s">
        <v>2458</v>
      </c>
      <c r="Q54" s="95" t="s">
        <v>2202</v>
      </c>
      <c r="R54" s="95" t="s">
        <v>2315</v>
      </c>
      <c r="S54" s="95">
        <v>4500447339</v>
      </c>
      <c r="T54" s="95" t="s">
        <v>2382</v>
      </c>
      <c r="U54" s="224">
        <v>45268</v>
      </c>
      <c r="V54" s="178">
        <v>23852.5</v>
      </c>
      <c r="W54" s="291" t="s">
        <v>2383</v>
      </c>
      <c r="X54" s="6" t="s">
        <v>2279</v>
      </c>
      <c r="Y54" s="1" t="s">
        <v>2280</v>
      </c>
      <c r="AA54" s="88">
        <v>53</v>
      </c>
      <c r="AB54" s="88" t="s">
        <v>9</v>
      </c>
      <c r="AC54" s="91" t="s">
        <v>2459</v>
      </c>
      <c r="AD54" s="88" t="s">
        <v>2207</v>
      </c>
      <c r="AE54" s="88">
        <v>4500441568</v>
      </c>
      <c r="AF54" s="88" t="s">
        <v>2208</v>
      </c>
      <c r="AG54" s="128">
        <v>45362</v>
      </c>
      <c r="AH54" s="129">
        <v>87376</v>
      </c>
      <c r="AI54" s="129" t="s">
        <v>1299</v>
      </c>
      <c r="AJ54" s="127" t="str">
        <f>VLOOKUP(AC54,'Seat vise Deatils'!C:G,5,0)</f>
        <v>Seat - 54</v>
      </c>
      <c r="AK54" s="88" t="s">
        <v>1917</v>
      </c>
      <c r="AL54" s="1" t="s">
        <v>2209</v>
      </c>
    </row>
    <row r="55" spans="1:38" ht="16.8">
      <c r="A55" s="1">
        <v>54</v>
      </c>
      <c r="B55" s="9" t="s">
        <v>85</v>
      </c>
      <c r="C55" s="9" t="s">
        <v>2460</v>
      </c>
      <c r="D55" s="9" t="s">
        <v>2195</v>
      </c>
      <c r="E55" s="124" t="s">
        <v>2444</v>
      </c>
      <c r="F55" s="196">
        <v>4500437961</v>
      </c>
      <c r="G55" s="197" t="s">
        <v>2445</v>
      </c>
      <c r="H55" s="222">
        <v>45257</v>
      </c>
      <c r="I55" s="201">
        <v>39585</v>
      </c>
      <c r="J55" s="201" t="s">
        <v>2198</v>
      </c>
      <c r="K55" s="201" t="s">
        <v>1632</v>
      </c>
      <c r="L55" s="1" t="s">
        <v>2461</v>
      </c>
      <c r="N55" s="14"/>
      <c r="O55" s="95" t="s">
        <v>9</v>
      </c>
      <c r="P55" s="95" t="s">
        <v>2462</v>
      </c>
      <c r="Q55" s="95" t="s">
        <v>2202</v>
      </c>
      <c r="R55" s="95" t="s">
        <v>2315</v>
      </c>
      <c r="S55" s="95">
        <v>4500447339</v>
      </c>
      <c r="T55" s="95" t="s">
        <v>2382</v>
      </c>
      <c r="U55" s="224">
        <v>45268</v>
      </c>
      <c r="V55" s="178">
        <v>23852.5</v>
      </c>
      <c r="W55" s="291" t="s">
        <v>2383</v>
      </c>
      <c r="X55" s="6" t="s">
        <v>2279</v>
      </c>
      <c r="Y55" s="1" t="s">
        <v>2280</v>
      </c>
      <c r="AA55" s="16">
        <v>54</v>
      </c>
      <c r="AB55" s="16" t="s">
        <v>9</v>
      </c>
      <c r="AC55" s="92" t="s">
        <v>2463</v>
      </c>
      <c r="AD55" s="16" t="s">
        <v>2207</v>
      </c>
      <c r="AE55" s="88">
        <v>4500441568</v>
      </c>
      <c r="AF55" s="16" t="s">
        <v>2208</v>
      </c>
      <c r="AG55" s="128">
        <v>45362</v>
      </c>
      <c r="AH55" s="129">
        <v>87376</v>
      </c>
      <c r="AI55" s="129" t="s">
        <v>1299</v>
      </c>
      <c r="AJ55" s="127" t="str">
        <f>VLOOKUP(AC55,'Seat vise Deatils'!C:G,5,0)</f>
        <v>Seat - 77</v>
      </c>
      <c r="AK55" s="16" t="s">
        <v>1917</v>
      </c>
      <c r="AL55" s="1" t="s">
        <v>2209</v>
      </c>
    </row>
    <row r="56" spans="1:38" ht="16.8">
      <c r="A56" s="1">
        <v>55</v>
      </c>
      <c r="B56" s="9" t="s">
        <v>85</v>
      </c>
      <c r="C56" s="9" t="s">
        <v>2464</v>
      </c>
      <c r="D56" s="9" t="s">
        <v>2195</v>
      </c>
      <c r="E56" s="124" t="s">
        <v>2444</v>
      </c>
      <c r="F56" s="196">
        <v>4500437961</v>
      </c>
      <c r="G56" s="197" t="s">
        <v>2445</v>
      </c>
      <c r="H56" s="222">
        <v>45257</v>
      </c>
      <c r="I56" s="201">
        <v>39585</v>
      </c>
      <c r="J56" s="201" t="s">
        <v>2198</v>
      </c>
      <c r="K56" s="201" t="s">
        <v>2465</v>
      </c>
      <c r="L56" s="1" t="s">
        <v>2466</v>
      </c>
      <c r="N56" s="14"/>
      <c r="O56" s="95" t="s">
        <v>9</v>
      </c>
      <c r="P56" s="95" t="s">
        <v>2467</v>
      </c>
      <c r="Q56" s="95" t="s">
        <v>2202</v>
      </c>
      <c r="R56" s="95" t="s">
        <v>2315</v>
      </c>
      <c r="S56" s="95">
        <v>4500447339</v>
      </c>
      <c r="T56" s="95" t="s">
        <v>2382</v>
      </c>
      <c r="U56" s="224">
        <v>45268</v>
      </c>
      <c r="V56" s="178">
        <v>23852.5</v>
      </c>
      <c r="W56" s="291" t="s">
        <v>2383</v>
      </c>
      <c r="X56" s="6" t="s">
        <v>2279</v>
      </c>
      <c r="Y56" s="1" t="s">
        <v>2280</v>
      </c>
      <c r="AA56" s="88">
        <v>55</v>
      </c>
      <c r="AB56" s="88" t="s">
        <v>9</v>
      </c>
      <c r="AC56" s="91" t="s">
        <v>2468</v>
      </c>
      <c r="AD56" s="88" t="s">
        <v>2207</v>
      </c>
      <c r="AE56" s="88">
        <v>4500441568</v>
      </c>
      <c r="AF56" s="88" t="s">
        <v>2208</v>
      </c>
      <c r="AG56" s="128">
        <v>45362</v>
      </c>
      <c r="AH56" s="129">
        <v>87376</v>
      </c>
      <c r="AI56" s="129" t="s">
        <v>1299</v>
      </c>
      <c r="AJ56" s="127" t="e">
        <f>VLOOKUP(AC56,'Seat vise Deatils'!C:G,5,0)</f>
        <v>#N/A</v>
      </c>
      <c r="AK56" s="88" t="s">
        <v>1917</v>
      </c>
      <c r="AL56" s="1"/>
    </row>
    <row r="57" spans="1:38" ht="16.8">
      <c r="A57" s="1">
        <v>56</v>
      </c>
      <c r="B57" s="9" t="s">
        <v>85</v>
      </c>
      <c r="C57" s="9" t="s">
        <v>2469</v>
      </c>
      <c r="D57" s="9" t="s">
        <v>2195</v>
      </c>
      <c r="E57" s="124" t="s">
        <v>2444</v>
      </c>
      <c r="F57" s="196">
        <v>4500437961</v>
      </c>
      <c r="G57" s="197" t="s">
        <v>2445</v>
      </c>
      <c r="H57" s="222">
        <v>45257</v>
      </c>
      <c r="I57" s="201">
        <v>39585</v>
      </c>
      <c r="J57" s="201" t="s">
        <v>2198</v>
      </c>
      <c r="K57" s="201" t="s">
        <v>1033</v>
      </c>
      <c r="L57" s="1" t="s">
        <v>2461</v>
      </c>
      <c r="N57" s="14"/>
      <c r="O57" s="95" t="s">
        <v>9</v>
      </c>
      <c r="P57" s="95" t="s">
        <v>2470</v>
      </c>
      <c r="Q57" s="95" t="s">
        <v>2202</v>
      </c>
      <c r="R57" s="95" t="s">
        <v>2315</v>
      </c>
      <c r="S57" s="95">
        <v>4500447339</v>
      </c>
      <c r="T57" s="95" t="s">
        <v>2382</v>
      </c>
      <c r="U57" s="224">
        <v>45268</v>
      </c>
      <c r="V57" s="178">
        <v>23852.5</v>
      </c>
      <c r="W57" s="291" t="s">
        <v>2383</v>
      </c>
      <c r="X57" s="6" t="s">
        <v>2279</v>
      </c>
      <c r="Y57" s="1" t="s">
        <v>2280</v>
      </c>
      <c r="AA57" s="16">
        <v>56</v>
      </c>
      <c r="AB57" s="16" t="s">
        <v>9</v>
      </c>
      <c r="AC57" s="92" t="s">
        <v>2471</v>
      </c>
      <c r="AD57" s="16" t="s">
        <v>2207</v>
      </c>
      <c r="AE57" s="88">
        <v>4500441568</v>
      </c>
      <c r="AF57" s="16" t="s">
        <v>2208</v>
      </c>
      <c r="AG57" s="128">
        <v>45362</v>
      </c>
      <c r="AH57" s="129">
        <v>87376</v>
      </c>
      <c r="AI57" s="129" t="s">
        <v>1299</v>
      </c>
      <c r="AJ57" s="127" t="str">
        <f>VLOOKUP(AC57,'Seat vise Deatils'!C:G,5,0)</f>
        <v>Seat - 59</v>
      </c>
      <c r="AK57" s="16" t="s">
        <v>1917</v>
      </c>
      <c r="AL57" s="1" t="s">
        <v>2209</v>
      </c>
    </row>
    <row r="58" spans="1:38" ht="16.8">
      <c r="A58" s="1">
        <v>57</v>
      </c>
      <c r="B58" s="9" t="s">
        <v>85</v>
      </c>
      <c r="C58" s="9" t="s">
        <v>2472</v>
      </c>
      <c r="D58" s="9" t="s">
        <v>2195</v>
      </c>
      <c r="E58" s="124" t="s">
        <v>2444</v>
      </c>
      <c r="F58" s="196">
        <v>4500437961</v>
      </c>
      <c r="G58" s="197" t="s">
        <v>2445</v>
      </c>
      <c r="H58" s="222">
        <v>45257</v>
      </c>
      <c r="I58" s="201">
        <v>39585</v>
      </c>
      <c r="J58" s="201" t="s">
        <v>2198</v>
      </c>
      <c r="K58" s="201" t="s">
        <v>2465</v>
      </c>
      <c r="L58" s="1" t="s">
        <v>2461</v>
      </c>
      <c r="N58" s="14"/>
      <c r="O58" s="95" t="s">
        <v>9</v>
      </c>
      <c r="P58" s="95" t="s">
        <v>2473</v>
      </c>
      <c r="Q58" s="95" t="s">
        <v>2202</v>
      </c>
      <c r="R58" s="95" t="s">
        <v>2315</v>
      </c>
      <c r="S58" s="95">
        <v>4500447339</v>
      </c>
      <c r="T58" s="95" t="s">
        <v>2382</v>
      </c>
      <c r="U58" s="224">
        <v>45268</v>
      </c>
      <c r="V58" s="178">
        <v>23852.5</v>
      </c>
      <c r="W58" s="291" t="s">
        <v>2383</v>
      </c>
      <c r="X58" s="6" t="s">
        <v>2474</v>
      </c>
      <c r="Y58" s="1" t="s">
        <v>2240</v>
      </c>
      <c r="AA58" s="88">
        <v>57</v>
      </c>
      <c r="AB58" s="88" t="s">
        <v>9</v>
      </c>
      <c r="AC58" s="91" t="s">
        <v>2475</v>
      </c>
      <c r="AD58" s="88" t="s">
        <v>2207</v>
      </c>
      <c r="AE58" s="88">
        <v>4500441568</v>
      </c>
      <c r="AF58" s="88" t="s">
        <v>2208</v>
      </c>
      <c r="AG58" s="128">
        <v>45362</v>
      </c>
      <c r="AH58" s="129">
        <v>87376</v>
      </c>
      <c r="AI58" s="129" t="s">
        <v>1299</v>
      </c>
      <c r="AJ58" s="127" t="str">
        <f>VLOOKUP(AC58,'Seat vise Deatils'!C:G,5,0)</f>
        <v>Seat - 20</v>
      </c>
      <c r="AK58" s="88" t="s">
        <v>2476</v>
      </c>
      <c r="AL58" s="1" t="s">
        <v>2209</v>
      </c>
    </row>
    <row r="59" spans="1:38" ht="16.8">
      <c r="A59" s="1">
        <v>58</v>
      </c>
      <c r="B59" s="9" t="s">
        <v>85</v>
      </c>
      <c r="C59" s="9" t="s">
        <v>2477</v>
      </c>
      <c r="D59" s="9" t="s">
        <v>2195</v>
      </c>
      <c r="E59" s="124" t="s">
        <v>2444</v>
      </c>
      <c r="F59" s="196">
        <v>4500437961</v>
      </c>
      <c r="G59" s="197" t="s">
        <v>2445</v>
      </c>
      <c r="H59" s="222">
        <v>45257</v>
      </c>
      <c r="I59" s="201">
        <v>39585</v>
      </c>
      <c r="J59" s="201" t="s">
        <v>2198</v>
      </c>
      <c r="K59" s="201" t="s">
        <v>1062</v>
      </c>
      <c r="L59" s="1" t="s">
        <v>2461</v>
      </c>
      <c r="N59" s="14"/>
      <c r="O59" s="95" t="s">
        <v>9</v>
      </c>
      <c r="P59" s="95" t="s">
        <v>2478</v>
      </c>
      <c r="Q59" s="95" t="s">
        <v>2202</v>
      </c>
      <c r="R59" s="95" t="s">
        <v>2315</v>
      </c>
      <c r="S59" s="95">
        <v>4500447339</v>
      </c>
      <c r="T59" s="95" t="s">
        <v>2382</v>
      </c>
      <c r="U59" s="224">
        <v>45268</v>
      </c>
      <c r="V59" s="178">
        <v>23852.5</v>
      </c>
      <c r="W59" s="291" t="s">
        <v>2383</v>
      </c>
      <c r="X59" s="6" t="s">
        <v>2479</v>
      </c>
      <c r="Y59" s="1" t="s">
        <v>2205</v>
      </c>
      <c r="AA59" s="16">
        <v>58</v>
      </c>
      <c r="AB59" s="16" t="s">
        <v>9</v>
      </c>
      <c r="AC59" s="92" t="s">
        <v>2480</v>
      </c>
      <c r="AD59" s="16" t="s">
        <v>2207</v>
      </c>
      <c r="AE59" s="88">
        <v>4500441568</v>
      </c>
      <c r="AF59" s="16" t="s">
        <v>2208</v>
      </c>
      <c r="AG59" s="128">
        <v>45362</v>
      </c>
      <c r="AH59" s="129">
        <v>87376</v>
      </c>
      <c r="AI59" s="129" t="s">
        <v>1299</v>
      </c>
      <c r="AJ59" s="127" t="str">
        <f>VLOOKUP(AC59,'Seat vise Deatils'!C:G,5,0)</f>
        <v>Seat - 40</v>
      </c>
      <c r="AK59" s="16" t="s">
        <v>1917</v>
      </c>
      <c r="AL59" s="1" t="s">
        <v>2209</v>
      </c>
    </row>
    <row r="60" spans="1:38" ht="16.8">
      <c r="A60" s="1">
        <v>59</v>
      </c>
      <c r="B60" s="9" t="s">
        <v>85</v>
      </c>
      <c r="C60" s="9" t="s">
        <v>2481</v>
      </c>
      <c r="D60" s="9" t="s">
        <v>2195</v>
      </c>
      <c r="E60" s="124" t="s">
        <v>2444</v>
      </c>
      <c r="F60" s="196">
        <v>4500437961</v>
      </c>
      <c r="G60" s="197" t="s">
        <v>2445</v>
      </c>
      <c r="H60" s="222">
        <v>45257</v>
      </c>
      <c r="I60" s="201">
        <v>39585</v>
      </c>
      <c r="J60" s="201" t="s">
        <v>2198</v>
      </c>
      <c r="K60" s="201" t="s">
        <v>2482</v>
      </c>
      <c r="L60" s="1" t="s">
        <v>947</v>
      </c>
      <c r="N60" s="14"/>
      <c r="O60" s="95" t="s">
        <v>9</v>
      </c>
      <c r="P60" s="95" t="s">
        <v>2483</v>
      </c>
      <c r="Q60" s="95" t="s">
        <v>2202</v>
      </c>
      <c r="R60" s="95" t="s">
        <v>2315</v>
      </c>
      <c r="S60" s="95">
        <v>4500447339</v>
      </c>
      <c r="T60" s="95" t="s">
        <v>2382</v>
      </c>
      <c r="U60" s="224">
        <v>45268</v>
      </c>
      <c r="V60" s="178">
        <v>23852.5</v>
      </c>
      <c r="W60" s="291" t="s">
        <v>2383</v>
      </c>
      <c r="X60" s="6" t="s">
        <v>2225</v>
      </c>
      <c r="Y60" s="1" t="s">
        <v>2226</v>
      </c>
      <c r="AA60" s="88">
        <v>59</v>
      </c>
      <c r="AB60" s="88" t="s">
        <v>9</v>
      </c>
      <c r="AC60" s="91" t="s">
        <v>2484</v>
      </c>
      <c r="AD60" s="88" t="s">
        <v>2207</v>
      </c>
      <c r="AE60" s="88">
        <v>4500441568</v>
      </c>
      <c r="AF60" s="88" t="s">
        <v>2208</v>
      </c>
      <c r="AG60" s="128">
        <v>45362</v>
      </c>
      <c r="AH60" s="129">
        <v>87376</v>
      </c>
      <c r="AI60" s="129" t="s">
        <v>1299</v>
      </c>
      <c r="AJ60" s="127" t="e">
        <f>VLOOKUP(AC60,'Seat vise Deatils'!C:G,5,0)</f>
        <v>#N/A</v>
      </c>
      <c r="AK60" s="88" t="s">
        <v>1917</v>
      </c>
      <c r="AL60" s="1"/>
    </row>
    <row r="61" spans="1:38" ht="16.8">
      <c r="A61" s="1">
        <v>60</v>
      </c>
      <c r="B61" s="9" t="s">
        <v>85</v>
      </c>
      <c r="C61" s="9" t="s">
        <v>2485</v>
      </c>
      <c r="D61" s="9" t="s">
        <v>2195</v>
      </c>
      <c r="E61" s="124" t="s">
        <v>2444</v>
      </c>
      <c r="F61" s="196">
        <v>4500437961</v>
      </c>
      <c r="G61" s="197" t="s">
        <v>2445</v>
      </c>
      <c r="H61" s="222">
        <v>45257</v>
      </c>
      <c r="I61" s="201">
        <v>39585</v>
      </c>
      <c r="J61" s="201" t="s">
        <v>2198</v>
      </c>
      <c r="K61" s="201" t="s">
        <v>1344</v>
      </c>
      <c r="L61" s="1" t="s">
        <v>2461</v>
      </c>
      <c r="N61" s="14"/>
      <c r="O61" s="95" t="s">
        <v>9</v>
      </c>
      <c r="P61" s="95" t="s">
        <v>2486</v>
      </c>
      <c r="Q61" s="95" t="s">
        <v>2202</v>
      </c>
      <c r="R61" s="95" t="s">
        <v>2315</v>
      </c>
      <c r="S61" s="95">
        <v>4500447339</v>
      </c>
      <c r="T61" s="95" t="s">
        <v>2382</v>
      </c>
      <c r="U61" s="224">
        <v>45268</v>
      </c>
      <c r="V61" s="178">
        <v>23852.5</v>
      </c>
      <c r="W61" s="291" t="s">
        <v>2383</v>
      </c>
      <c r="X61" s="6" t="s">
        <v>105</v>
      </c>
      <c r="Y61" s="1" t="s">
        <v>105</v>
      </c>
      <c r="AA61" s="20">
        <v>60</v>
      </c>
      <c r="AB61" s="16" t="s">
        <v>9</v>
      </c>
      <c r="AC61" s="94" t="s">
        <v>2487</v>
      </c>
      <c r="AD61" s="20" t="s">
        <v>2207</v>
      </c>
      <c r="AE61" s="88">
        <v>4500441568</v>
      </c>
      <c r="AF61" s="20" t="s">
        <v>2208</v>
      </c>
      <c r="AG61" s="128">
        <v>45362</v>
      </c>
      <c r="AH61" s="129">
        <v>87376</v>
      </c>
      <c r="AI61" s="129" t="s">
        <v>1299</v>
      </c>
      <c r="AJ61" s="127" t="str">
        <f>VLOOKUP(AC61,'Seat vise Deatils'!C:G,5,0)</f>
        <v>Seat - 45</v>
      </c>
      <c r="AK61" s="16" t="s">
        <v>1917</v>
      </c>
      <c r="AL61" s="1" t="s">
        <v>2209</v>
      </c>
    </row>
    <row r="62" spans="1:38" ht="16.8">
      <c r="A62" s="1">
        <v>61</v>
      </c>
      <c r="B62" s="9" t="s">
        <v>85</v>
      </c>
      <c r="C62" s="9" t="s">
        <v>2488</v>
      </c>
      <c r="D62" s="9" t="s">
        <v>2195</v>
      </c>
      <c r="E62" s="124" t="s">
        <v>2444</v>
      </c>
      <c r="F62" s="196">
        <v>4500437960</v>
      </c>
      <c r="G62" s="197" t="s">
        <v>2489</v>
      </c>
      <c r="H62" s="222">
        <v>45257</v>
      </c>
      <c r="I62" s="201">
        <v>39585</v>
      </c>
      <c r="J62" s="201" t="s">
        <v>2198</v>
      </c>
      <c r="K62" s="201" t="s">
        <v>2490</v>
      </c>
      <c r="L62" s="1" t="s">
        <v>2461</v>
      </c>
      <c r="N62" s="14"/>
      <c r="O62" s="95" t="s">
        <v>9</v>
      </c>
      <c r="P62" s="95" t="s">
        <v>2491</v>
      </c>
      <c r="Q62" s="95" t="s">
        <v>2202</v>
      </c>
      <c r="R62" s="95" t="s">
        <v>2315</v>
      </c>
      <c r="S62" s="95">
        <v>4500447339</v>
      </c>
      <c r="T62" s="95" t="s">
        <v>2382</v>
      </c>
      <c r="U62" s="224">
        <v>45268</v>
      </c>
      <c r="V62" s="178">
        <v>23852.5</v>
      </c>
      <c r="W62" s="291" t="s">
        <v>2383</v>
      </c>
      <c r="X62" s="6" t="s">
        <v>2225</v>
      </c>
      <c r="Y62" s="1" t="s">
        <v>2226</v>
      </c>
      <c r="AA62" s="21">
        <v>61</v>
      </c>
      <c r="AB62" s="21" t="s">
        <v>85</v>
      </c>
      <c r="AC62" s="93" t="s">
        <v>2492</v>
      </c>
      <c r="AD62" s="21" t="s">
        <v>2207</v>
      </c>
      <c r="AE62" s="21">
        <v>4500440866</v>
      </c>
      <c r="AF62" s="21" t="s">
        <v>2493</v>
      </c>
      <c r="AG62" s="128">
        <v>45362</v>
      </c>
      <c r="AH62" s="129">
        <v>87376</v>
      </c>
      <c r="AI62" s="129" t="s">
        <v>1299</v>
      </c>
      <c r="AJ62" s="127" t="e">
        <f>VLOOKUP(AC62,'Seat vise Deatils'!C:G,5,0)</f>
        <v>#N/A</v>
      </c>
      <c r="AK62" s="88" t="s">
        <v>1917</v>
      </c>
      <c r="AL62" s="1"/>
    </row>
    <row r="63" spans="1:38" ht="16.8">
      <c r="A63" s="1">
        <v>62</v>
      </c>
      <c r="B63" s="9" t="s">
        <v>85</v>
      </c>
      <c r="C63" s="9" t="s">
        <v>2494</v>
      </c>
      <c r="D63" s="9" t="s">
        <v>2195</v>
      </c>
      <c r="E63" s="124" t="s">
        <v>2444</v>
      </c>
      <c r="F63" s="196">
        <v>4500437960</v>
      </c>
      <c r="G63" s="197" t="s">
        <v>2489</v>
      </c>
      <c r="H63" s="222">
        <v>45257</v>
      </c>
      <c r="I63" s="201">
        <v>39585</v>
      </c>
      <c r="J63" s="201" t="s">
        <v>2198</v>
      </c>
      <c r="K63" s="201" t="s">
        <v>1932</v>
      </c>
      <c r="L63" s="1" t="s">
        <v>2461</v>
      </c>
      <c r="N63" s="14"/>
      <c r="O63" s="95" t="s">
        <v>9</v>
      </c>
      <c r="P63" s="95" t="s">
        <v>2495</v>
      </c>
      <c r="Q63" s="95" t="s">
        <v>2202</v>
      </c>
      <c r="R63" s="95" t="s">
        <v>2315</v>
      </c>
      <c r="S63" s="95">
        <v>4500447339</v>
      </c>
      <c r="T63" s="95" t="s">
        <v>2382</v>
      </c>
      <c r="U63" s="224">
        <v>45268</v>
      </c>
      <c r="V63" s="178">
        <v>23852.5</v>
      </c>
      <c r="W63" s="291" t="s">
        <v>2383</v>
      </c>
      <c r="X63" s="6" t="s">
        <v>1101</v>
      </c>
      <c r="Y63" s="1" t="s">
        <v>2496</v>
      </c>
      <c r="AA63" s="20">
        <v>62</v>
      </c>
      <c r="AB63" s="20" t="s">
        <v>85</v>
      </c>
      <c r="AC63" s="94" t="s">
        <v>2497</v>
      </c>
      <c r="AD63" s="20" t="s">
        <v>2207</v>
      </c>
      <c r="AE63" s="21">
        <v>4500440866</v>
      </c>
      <c r="AF63" s="20" t="s">
        <v>2493</v>
      </c>
      <c r="AG63" s="128">
        <v>45362</v>
      </c>
      <c r="AH63" s="129">
        <v>87376</v>
      </c>
      <c r="AI63" s="129" t="s">
        <v>1299</v>
      </c>
      <c r="AJ63" s="127" t="str">
        <f>VLOOKUP(AC63,'Seat vise Deatils'!C:G,5,0)</f>
        <v>Seat - 25</v>
      </c>
      <c r="AK63" s="16" t="s">
        <v>1725</v>
      </c>
      <c r="AL63" s="1" t="s">
        <v>2209</v>
      </c>
    </row>
    <row r="64" spans="1:38" ht="16.8">
      <c r="A64" s="1">
        <v>63</v>
      </c>
      <c r="B64" s="9" t="s">
        <v>85</v>
      </c>
      <c r="C64" s="9" t="s">
        <v>2498</v>
      </c>
      <c r="D64" s="9" t="s">
        <v>2195</v>
      </c>
      <c r="E64" s="124" t="s">
        <v>2444</v>
      </c>
      <c r="F64" s="196">
        <v>4500437960</v>
      </c>
      <c r="G64" s="197" t="s">
        <v>2489</v>
      </c>
      <c r="H64" s="222">
        <v>45257</v>
      </c>
      <c r="I64" s="201">
        <v>39585</v>
      </c>
      <c r="J64" s="201" t="s">
        <v>2198</v>
      </c>
      <c r="K64" s="201" t="s">
        <v>2499</v>
      </c>
      <c r="L64" s="1" t="s">
        <v>2461</v>
      </c>
      <c r="N64" s="14"/>
      <c r="O64" s="95" t="s">
        <v>9</v>
      </c>
      <c r="P64" s="95" t="s">
        <v>2500</v>
      </c>
      <c r="Q64" s="95" t="s">
        <v>2202</v>
      </c>
      <c r="R64" s="95" t="s">
        <v>2315</v>
      </c>
      <c r="S64" s="95">
        <v>4500447339</v>
      </c>
      <c r="T64" s="95" t="s">
        <v>2382</v>
      </c>
      <c r="U64" s="224">
        <v>45268</v>
      </c>
      <c r="V64" s="178">
        <v>23852.5</v>
      </c>
      <c r="W64" s="291" t="s">
        <v>2383</v>
      </c>
      <c r="X64" s="6" t="s">
        <v>2279</v>
      </c>
      <c r="Y64" s="1" t="s">
        <v>2280</v>
      </c>
      <c r="AA64" s="21">
        <v>63</v>
      </c>
      <c r="AB64" s="21" t="s">
        <v>85</v>
      </c>
      <c r="AC64" s="91" t="s">
        <v>2501</v>
      </c>
      <c r="AD64" s="21" t="s">
        <v>2207</v>
      </c>
      <c r="AE64" s="21">
        <v>4500440866</v>
      </c>
      <c r="AF64" s="21" t="s">
        <v>2493</v>
      </c>
      <c r="AG64" s="128">
        <v>45362</v>
      </c>
      <c r="AH64" s="129">
        <v>87376</v>
      </c>
      <c r="AI64" s="129" t="s">
        <v>1299</v>
      </c>
      <c r="AJ64" s="127" t="e">
        <f>VLOOKUP(AC64,'Seat vise Deatils'!C:G,5,0)</f>
        <v>#N/A</v>
      </c>
      <c r="AK64" s="88" t="s">
        <v>1917</v>
      </c>
      <c r="AL64" s="1"/>
    </row>
    <row r="65" spans="1:38" ht="16.8">
      <c r="A65" s="1">
        <v>64</v>
      </c>
      <c r="B65" s="9" t="s">
        <v>85</v>
      </c>
      <c r="C65" s="9" t="s">
        <v>2502</v>
      </c>
      <c r="D65" s="9" t="s">
        <v>2195</v>
      </c>
      <c r="E65" s="124" t="s">
        <v>2444</v>
      </c>
      <c r="F65" s="196">
        <v>4500437960</v>
      </c>
      <c r="G65" s="197" t="s">
        <v>2489</v>
      </c>
      <c r="H65" s="222">
        <v>45257</v>
      </c>
      <c r="I65" s="201">
        <v>39585</v>
      </c>
      <c r="J65" s="201" t="s">
        <v>2198</v>
      </c>
      <c r="K65" s="1" t="s">
        <v>2503</v>
      </c>
      <c r="L65" s="1" t="s">
        <v>947</v>
      </c>
      <c r="N65" s="14"/>
      <c r="O65" s="95" t="s">
        <v>9</v>
      </c>
      <c r="P65" s="95" t="s">
        <v>2504</v>
      </c>
      <c r="Q65" s="95" t="s">
        <v>2202</v>
      </c>
      <c r="R65" s="95" t="s">
        <v>2315</v>
      </c>
      <c r="S65" s="95">
        <v>4500447339</v>
      </c>
      <c r="T65" s="95" t="s">
        <v>2382</v>
      </c>
      <c r="U65" s="224">
        <v>45268</v>
      </c>
      <c r="V65" s="178">
        <v>23852.5</v>
      </c>
      <c r="W65" s="291" t="s">
        <v>2383</v>
      </c>
      <c r="X65" s="6" t="s">
        <v>2279</v>
      </c>
      <c r="Y65" s="1" t="s">
        <v>2280</v>
      </c>
      <c r="AA65" s="20">
        <v>64</v>
      </c>
      <c r="AB65" s="20" t="s">
        <v>85</v>
      </c>
      <c r="AC65" s="92" t="s">
        <v>2505</v>
      </c>
      <c r="AD65" s="20" t="s">
        <v>2207</v>
      </c>
      <c r="AE65" s="21">
        <v>4500440866</v>
      </c>
      <c r="AF65" s="20" t="s">
        <v>2493</v>
      </c>
      <c r="AG65" s="128">
        <v>45362</v>
      </c>
      <c r="AH65" s="129">
        <v>87376</v>
      </c>
      <c r="AI65" s="129" t="s">
        <v>1299</v>
      </c>
      <c r="AJ65" s="127" t="e">
        <f>VLOOKUP(AC65,'Seat vise Deatils'!C:G,5,0)</f>
        <v>#N/A</v>
      </c>
      <c r="AK65" s="16" t="s">
        <v>1917</v>
      </c>
      <c r="AL65" s="1"/>
    </row>
    <row r="66" spans="1:38" ht="16.8">
      <c r="A66" s="1">
        <v>65</v>
      </c>
      <c r="B66" s="9" t="s">
        <v>85</v>
      </c>
      <c r="C66" s="9" t="s">
        <v>2506</v>
      </c>
      <c r="D66" s="9" t="s">
        <v>2195</v>
      </c>
      <c r="E66" s="124" t="s">
        <v>2444</v>
      </c>
      <c r="F66" s="196">
        <v>4500437960</v>
      </c>
      <c r="G66" s="197" t="s">
        <v>2489</v>
      </c>
      <c r="H66" s="222">
        <v>45257</v>
      </c>
      <c r="I66" s="201">
        <v>39585</v>
      </c>
      <c r="J66" s="201" t="s">
        <v>2198</v>
      </c>
      <c r="K66" s="1" t="s">
        <v>2507</v>
      </c>
      <c r="L66" s="1" t="s">
        <v>947</v>
      </c>
      <c r="N66" s="14"/>
      <c r="O66" s="95" t="s">
        <v>9</v>
      </c>
      <c r="P66" s="95" t="s">
        <v>2508</v>
      </c>
      <c r="Q66" s="95" t="s">
        <v>2202</v>
      </c>
      <c r="R66" s="95" t="s">
        <v>2315</v>
      </c>
      <c r="S66" s="95">
        <v>4500447339</v>
      </c>
      <c r="T66" s="95" t="s">
        <v>2382</v>
      </c>
      <c r="U66" s="224">
        <v>45268</v>
      </c>
      <c r="V66" s="178">
        <v>23852.5</v>
      </c>
      <c r="W66" s="291" t="s">
        <v>2383</v>
      </c>
      <c r="X66" s="6" t="s">
        <v>2279</v>
      </c>
      <c r="Y66" s="1" t="s">
        <v>2280</v>
      </c>
      <c r="AA66" s="21">
        <v>65</v>
      </c>
      <c r="AB66" s="21" t="s">
        <v>85</v>
      </c>
      <c r="AC66" s="91" t="s">
        <v>2509</v>
      </c>
      <c r="AD66" s="21" t="s">
        <v>2207</v>
      </c>
      <c r="AE66" s="21">
        <v>4500440866</v>
      </c>
      <c r="AF66" s="21" t="s">
        <v>2493</v>
      </c>
      <c r="AG66" s="128">
        <v>45362</v>
      </c>
      <c r="AH66" s="129">
        <v>87376</v>
      </c>
      <c r="AI66" s="129" t="s">
        <v>1299</v>
      </c>
      <c r="AJ66" s="127" t="e">
        <f>VLOOKUP(AC66,'Seat vise Deatils'!C:G,5,0)</f>
        <v>#N/A</v>
      </c>
      <c r="AK66" s="88" t="s">
        <v>1917</v>
      </c>
      <c r="AL66" s="1"/>
    </row>
    <row r="67" spans="1:38" ht="16.8">
      <c r="A67" s="1">
        <v>66</v>
      </c>
      <c r="B67" s="9" t="s">
        <v>85</v>
      </c>
      <c r="C67" s="9" t="s">
        <v>2510</v>
      </c>
      <c r="D67" s="9" t="s">
        <v>2195</v>
      </c>
      <c r="E67" s="124" t="s">
        <v>2444</v>
      </c>
      <c r="F67" s="196">
        <v>4500437960</v>
      </c>
      <c r="G67" s="197" t="s">
        <v>2489</v>
      </c>
      <c r="H67" s="222">
        <v>45257</v>
      </c>
      <c r="I67" s="201">
        <v>39585</v>
      </c>
      <c r="J67" s="201" t="s">
        <v>2198</v>
      </c>
      <c r="K67" s="201" t="s">
        <v>2511</v>
      </c>
      <c r="L67" s="1" t="s">
        <v>2461</v>
      </c>
      <c r="N67" s="14"/>
      <c r="O67" s="95" t="s">
        <v>9</v>
      </c>
      <c r="P67" s="95" t="s">
        <v>2512</v>
      </c>
      <c r="Q67" s="95" t="s">
        <v>2202</v>
      </c>
      <c r="R67" s="95" t="s">
        <v>2315</v>
      </c>
      <c r="S67" s="95">
        <v>4500447339</v>
      </c>
      <c r="T67" s="95" t="s">
        <v>2382</v>
      </c>
      <c r="U67" s="224">
        <v>45268</v>
      </c>
      <c r="V67" s="178">
        <v>23852.5</v>
      </c>
      <c r="W67" s="291" t="s">
        <v>2383</v>
      </c>
      <c r="X67" s="6" t="s">
        <v>2279</v>
      </c>
      <c r="Y67" s="1" t="s">
        <v>2280</v>
      </c>
      <c r="AA67" s="20">
        <v>66</v>
      </c>
      <c r="AB67" s="20" t="s">
        <v>85</v>
      </c>
      <c r="AC67" s="92" t="s">
        <v>2513</v>
      </c>
      <c r="AD67" s="20" t="s">
        <v>2207</v>
      </c>
      <c r="AE67" s="21">
        <v>4500440866</v>
      </c>
      <c r="AF67" s="20" t="s">
        <v>2493</v>
      </c>
      <c r="AG67" s="128">
        <v>45362</v>
      </c>
      <c r="AH67" s="129">
        <v>87376</v>
      </c>
      <c r="AI67" s="129" t="s">
        <v>1299</v>
      </c>
      <c r="AJ67" s="127" t="e">
        <f>VLOOKUP(AC67,'Seat vise Deatils'!C:G,5,0)</f>
        <v>#N/A</v>
      </c>
      <c r="AK67" s="16" t="s">
        <v>1917</v>
      </c>
      <c r="AL67" s="1"/>
    </row>
    <row r="68" spans="1:38" ht="16.8">
      <c r="A68" s="1">
        <v>67</v>
      </c>
      <c r="B68" s="9" t="s">
        <v>85</v>
      </c>
      <c r="C68" s="9" t="s">
        <v>2514</v>
      </c>
      <c r="D68" s="9" t="s">
        <v>2195</v>
      </c>
      <c r="E68" s="124" t="s">
        <v>2444</v>
      </c>
      <c r="F68" s="196">
        <v>4500437960</v>
      </c>
      <c r="G68" s="197" t="s">
        <v>2489</v>
      </c>
      <c r="H68" s="222">
        <v>45257</v>
      </c>
      <c r="I68" s="201">
        <v>39585</v>
      </c>
      <c r="J68" s="201" t="s">
        <v>2198</v>
      </c>
      <c r="K68" s="201" t="s">
        <v>2515</v>
      </c>
      <c r="L68" s="1" t="s">
        <v>2461</v>
      </c>
      <c r="N68" s="14"/>
      <c r="O68" s="95" t="s">
        <v>9</v>
      </c>
      <c r="P68" s="95" t="s">
        <v>2516</v>
      </c>
      <c r="Q68" s="95" t="s">
        <v>2202</v>
      </c>
      <c r="R68" s="95" t="s">
        <v>2315</v>
      </c>
      <c r="S68" s="95">
        <v>4500447339</v>
      </c>
      <c r="T68" s="95" t="s">
        <v>2382</v>
      </c>
      <c r="U68" s="224">
        <v>45268</v>
      </c>
      <c r="V68" s="178">
        <v>23852.5</v>
      </c>
      <c r="W68" s="291" t="s">
        <v>2383</v>
      </c>
      <c r="X68" s="6" t="s">
        <v>2279</v>
      </c>
      <c r="Y68" s="1" t="s">
        <v>2280</v>
      </c>
      <c r="AA68" s="21">
        <v>67</v>
      </c>
      <c r="AB68" s="21" t="s">
        <v>85</v>
      </c>
      <c r="AC68" s="91" t="s">
        <v>2517</v>
      </c>
      <c r="AD68" s="21" t="s">
        <v>2207</v>
      </c>
      <c r="AE68" s="21">
        <v>4500440866</v>
      </c>
      <c r="AF68" s="21" t="s">
        <v>2493</v>
      </c>
      <c r="AG68" s="128">
        <v>45362</v>
      </c>
      <c r="AH68" s="129">
        <v>87376</v>
      </c>
      <c r="AI68" s="129" t="s">
        <v>1299</v>
      </c>
      <c r="AJ68" s="127" t="e">
        <f>VLOOKUP(AC68,'Seat vise Deatils'!C:G,5,0)</f>
        <v>#N/A</v>
      </c>
      <c r="AK68" s="88" t="s">
        <v>1917</v>
      </c>
      <c r="AL68" s="1"/>
    </row>
    <row r="69" spans="1:38" ht="16.8">
      <c r="A69" s="1">
        <v>68</v>
      </c>
      <c r="B69" s="9" t="s">
        <v>85</v>
      </c>
      <c r="C69" s="9" t="s">
        <v>2518</v>
      </c>
      <c r="D69" s="9" t="s">
        <v>2195</v>
      </c>
      <c r="E69" s="124" t="s">
        <v>2444</v>
      </c>
      <c r="F69" s="196">
        <v>4500437960</v>
      </c>
      <c r="G69" s="197" t="s">
        <v>2489</v>
      </c>
      <c r="H69" s="222">
        <v>45257</v>
      </c>
      <c r="I69" s="201">
        <v>39585</v>
      </c>
      <c r="J69" s="201" t="s">
        <v>2198</v>
      </c>
      <c r="K69" s="201" t="s">
        <v>2519</v>
      </c>
      <c r="L69" s="1" t="s">
        <v>2461</v>
      </c>
      <c r="N69" s="14"/>
      <c r="O69" s="95" t="s">
        <v>9</v>
      </c>
      <c r="P69" s="95" t="s">
        <v>2520</v>
      </c>
      <c r="Q69" s="95" t="s">
        <v>2202</v>
      </c>
      <c r="R69" s="95" t="s">
        <v>2315</v>
      </c>
      <c r="S69" s="95">
        <v>4500447339</v>
      </c>
      <c r="T69" s="95" t="s">
        <v>2382</v>
      </c>
      <c r="U69" s="224">
        <v>45268</v>
      </c>
      <c r="V69" s="178">
        <v>23852.5</v>
      </c>
      <c r="W69" s="291" t="s">
        <v>2383</v>
      </c>
      <c r="X69" s="6" t="s">
        <v>2279</v>
      </c>
      <c r="Y69" s="1" t="s">
        <v>2280</v>
      </c>
      <c r="AA69" s="20">
        <v>68</v>
      </c>
      <c r="AB69" s="20" t="s">
        <v>85</v>
      </c>
      <c r="AC69" s="92" t="s">
        <v>2521</v>
      </c>
      <c r="AD69" s="20" t="s">
        <v>2207</v>
      </c>
      <c r="AE69" s="21">
        <v>4500440866</v>
      </c>
      <c r="AF69" s="20" t="s">
        <v>2493</v>
      </c>
      <c r="AG69" s="128">
        <v>45362</v>
      </c>
      <c r="AH69" s="129">
        <v>87376</v>
      </c>
      <c r="AI69" s="129" t="s">
        <v>1299</v>
      </c>
      <c r="AJ69" s="127" t="e">
        <f>VLOOKUP(AC69,'Seat vise Deatils'!C:G,5,0)</f>
        <v>#N/A</v>
      </c>
      <c r="AK69" s="16" t="s">
        <v>1917</v>
      </c>
      <c r="AL69" s="1"/>
    </row>
    <row r="70" spans="1:38" ht="16.8">
      <c r="A70" s="1">
        <v>69</v>
      </c>
      <c r="B70" s="9" t="s">
        <v>85</v>
      </c>
      <c r="C70" s="9" t="s">
        <v>2522</v>
      </c>
      <c r="D70" s="9" t="s">
        <v>2195</v>
      </c>
      <c r="E70" s="124" t="s">
        <v>2444</v>
      </c>
      <c r="F70" s="196">
        <v>4500437960</v>
      </c>
      <c r="G70" s="197" t="s">
        <v>2489</v>
      </c>
      <c r="H70" s="222">
        <v>45257</v>
      </c>
      <c r="I70" s="201">
        <v>39585</v>
      </c>
      <c r="J70" s="201" t="s">
        <v>2198</v>
      </c>
      <c r="K70" s="201" t="s">
        <v>2523</v>
      </c>
      <c r="L70" s="1" t="s">
        <v>2461</v>
      </c>
      <c r="N70" s="14"/>
      <c r="O70" s="95" t="s">
        <v>9</v>
      </c>
      <c r="P70" s="95" t="s">
        <v>2524</v>
      </c>
      <c r="Q70" s="95" t="s">
        <v>2202</v>
      </c>
      <c r="R70" s="95" t="s">
        <v>2315</v>
      </c>
      <c r="S70" s="95">
        <v>4500447339</v>
      </c>
      <c r="T70" s="95" t="s">
        <v>2382</v>
      </c>
      <c r="U70" s="224">
        <v>45268</v>
      </c>
      <c r="V70" s="178">
        <v>23852.5</v>
      </c>
      <c r="W70" s="291" t="s">
        <v>2383</v>
      </c>
      <c r="X70" s="6" t="s">
        <v>2279</v>
      </c>
      <c r="Y70" s="1" t="s">
        <v>2280</v>
      </c>
      <c r="AA70" s="21">
        <v>69</v>
      </c>
      <c r="AB70" s="21" t="s">
        <v>85</v>
      </c>
      <c r="AC70" s="91" t="s">
        <v>2525</v>
      </c>
      <c r="AD70" s="21" t="s">
        <v>2207</v>
      </c>
      <c r="AE70" s="21">
        <v>4500440866</v>
      </c>
      <c r="AF70" s="21" t="s">
        <v>2493</v>
      </c>
      <c r="AG70" s="128">
        <v>45362</v>
      </c>
      <c r="AH70" s="129">
        <v>87376</v>
      </c>
      <c r="AI70" s="129" t="s">
        <v>1299</v>
      </c>
      <c r="AJ70" s="127" t="e">
        <f>VLOOKUP(AC70,'Seat vise Deatils'!C:G,5,0)</f>
        <v>#N/A</v>
      </c>
      <c r="AK70" s="88" t="s">
        <v>1917</v>
      </c>
      <c r="AL70" s="1"/>
    </row>
    <row r="71" spans="1:38" ht="16.8">
      <c r="A71" s="1">
        <v>70</v>
      </c>
      <c r="B71" s="9" t="s">
        <v>85</v>
      </c>
      <c r="C71" s="9" t="s">
        <v>2526</v>
      </c>
      <c r="D71" s="9" t="s">
        <v>2195</v>
      </c>
      <c r="E71" s="124" t="s">
        <v>2444</v>
      </c>
      <c r="F71" s="196">
        <v>4500437960</v>
      </c>
      <c r="G71" s="197" t="s">
        <v>2489</v>
      </c>
      <c r="H71" s="222">
        <v>45257</v>
      </c>
      <c r="I71" s="201">
        <v>39585</v>
      </c>
      <c r="J71" s="201" t="s">
        <v>2198</v>
      </c>
      <c r="K71" s="201" t="s">
        <v>2527</v>
      </c>
      <c r="L71" s="1" t="s">
        <v>2461</v>
      </c>
      <c r="N71" s="14"/>
      <c r="O71" s="95" t="s">
        <v>9</v>
      </c>
      <c r="P71" s="95" t="s">
        <v>2528</v>
      </c>
      <c r="Q71" s="95" t="s">
        <v>2202</v>
      </c>
      <c r="R71" s="95" t="s">
        <v>2315</v>
      </c>
      <c r="S71" s="95">
        <v>4500447339</v>
      </c>
      <c r="T71" s="95" t="s">
        <v>2382</v>
      </c>
      <c r="U71" s="224">
        <v>45268</v>
      </c>
      <c r="V71" s="178">
        <v>23852.5</v>
      </c>
      <c r="W71" s="291" t="s">
        <v>2383</v>
      </c>
      <c r="X71" s="6" t="s">
        <v>2279</v>
      </c>
      <c r="Y71" s="1" t="s">
        <v>2280</v>
      </c>
      <c r="AA71" s="20">
        <v>70</v>
      </c>
      <c r="AB71" s="20" t="s">
        <v>85</v>
      </c>
      <c r="AC71" s="92" t="s">
        <v>2529</v>
      </c>
      <c r="AD71" s="20" t="s">
        <v>2207</v>
      </c>
      <c r="AE71" s="21">
        <v>4500440866</v>
      </c>
      <c r="AF71" s="20" t="s">
        <v>2493</v>
      </c>
      <c r="AG71" s="128">
        <v>45362</v>
      </c>
      <c r="AH71" s="129">
        <v>87376</v>
      </c>
      <c r="AI71" s="129" t="s">
        <v>1299</v>
      </c>
      <c r="AJ71" s="127" t="str">
        <f>VLOOKUP(AC71,'Seat vise Deatils'!C:G,5,0)</f>
        <v>G.F. 1</v>
      </c>
      <c r="AK71" s="16" t="s">
        <v>1917</v>
      </c>
      <c r="AL71" s="92" t="s">
        <v>3687</v>
      </c>
    </row>
    <row r="72" spans="1:38" ht="14.4">
      <c r="A72" s="1">
        <v>71</v>
      </c>
      <c r="B72" s="9" t="s">
        <v>9</v>
      </c>
      <c r="C72" s="9" t="s">
        <v>2530</v>
      </c>
      <c r="D72" s="9" t="s">
        <v>2195</v>
      </c>
      <c r="E72" s="9" t="s">
        <v>2531</v>
      </c>
      <c r="F72" s="187"/>
      <c r="G72" s="9"/>
      <c r="H72" s="222"/>
      <c r="I72" s="201"/>
      <c r="J72" s="201"/>
      <c r="K72" s="201" t="s">
        <v>2532</v>
      </c>
      <c r="L72" s="9" t="s">
        <v>2226</v>
      </c>
      <c r="M72" s="199"/>
      <c r="N72" s="8"/>
      <c r="O72" s="95" t="s">
        <v>9</v>
      </c>
      <c r="P72" s="95" t="s">
        <v>2533</v>
      </c>
      <c r="Q72" s="95" t="s">
        <v>2202</v>
      </c>
      <c r="R72" s="95" t="s">
        <v>2315</v>
      </c>
      <c r="S72" s="95">
        <v>4500447339</v>
      </c>
      <c r="T72" s="95" t="s">
        <v>2382</v>
      </c>
      <c r="U72" s="224">
        <v>45268</v>
      </c>
      <c r="V72" s="178">
        <v>23852.5</v>
      </c>
      <c r="W72" s="291" t="s">
        <v>2383</v>
      </c>
      <c r="X72" s="6" t="s">
        <v>2279</v>
      </c>
      <c r="Y72" s="1" t="s">
        <v>2280</v>
      </c>
      <c r="AA72" s="21">
        <v>71</v>
      </c>
      <c r="AB72" s="21" t="s">
        <v>85</v>
      </c>
      <c r="AC72" s="91" t="s">
        <v>2534</v>
      </c>
      <c r="AD72" s="21" t="s">
        <v>2207</v>
      </c>
      <c r="AE72" s="21">
        <v>4500440866</v>
      </c>
      <c r="AF72" s="21" t="s">
        <v>2493</v>
      </c>
      <c r="AG72" s="128">
        <v>45362</v>
      </c>
      <c r="AH72" s="129">
        <v>87376</v>
      </c>
      <c r="AI72" s="129" t="s">
        <v>1299</v>
      </c>
      <c r="AJ72" s="127" t="str">
        <f>VLOOKUP(AC72,'Seat vise Deatils'!C:G,5,0)</f>
        <v>Seat - 8</v>
      </c>
      <c r="AK72" s="88" t="s">
        <v>1917</v>
      </c>
      <c r="AL72" s="1" t="s">
        <v>2209</v>
      </c>
    </row>
    <row r="73" spans="1:38" ht="14.4">
      <c r="A73" s="1">
        <v>72</v>
      </c>
      <c r="B73" s="9" t="s">
        <v>9</v>
      </c>
      <c r="C73" s="125" t="s">
        <v>2535</v>
      </c>
      <c r="D73" s="9" t="s">
        <v>2195</v>
      </c>
      <c r="E73" s="9" t="s">
        <v>2531</v>
      </c>
      <c r="F73" s="187"/>
      <c r="G73" s="9"/>
      <c r="H73" s="222"/>
      <c r="I73" s="201"/>
      <c r="J73" s="201"/>
      <c r="K73" s="201" t="s">
        <v>2357</v>
      </c>
      <c r="L73" s="9" t="s">
        <v>2226</v>
      </c>
      <c r="M73" s="199"/>
      <c r="N73" s="8"/>
      <c r="O73" s="95" t="s">
        <v>9</v>
      </c>
      <c r="P73" s="95" t="s">
        <v>2536</v>
      </c>
      <c r="Q73" s="95" t="s">
        <v>2202</v>
      </c>
      <c r="R73" s="95" t="s">
        <v>2315</v>
      </c>
      <c r="S73" s="95">
        <v>4500447339</v>
      </c>
      <c r="T73" s="95" t="s">
        <v>2382</v>
      </c>
      <c r="U73" s="224">
        <v>45268</v>
      </c>
      <c r="V73" s="178">
        <v>23852.5</v>
      </c>
      <c r="W73" s="291" t="s">
        <v>2383</v>
      </c>
      <c r="X73" s="6" t="s">
        <v>2225</v>
      </c>
      <c r="Y73" s="1" t="s">
        <v>2226</v>
      </c>
      <c r="AA73" s="20">
        <v>72</v>
      </c>
      <c r="AB73" s="20" t="s">
        <v>85</v>
      </c>
      <c r="AC73" s="92" t="s">
        <v>2537</v>
      </c>
      <c r="AD73" s="20" t="s">
        <v>2207</v>
      </c>
      <c r="AE73" s="21">
        <v>4500440866</v>
      </c>
      <c r="AF73" s="20" t="s">
        <v>2493</v>
      </c>
      <c r="AG73" s="128">
        <v>45362</v>
      </c>
      <c r="AH73" s="129">
        <v>87376</v>
      </c>
      <c r="AI73" s="129" t="s">
        <v>1299</v>
      </c>
      <c r="AJ73" s="127" t="str">
        <f>VLOOKUP(AC73,'Seat vise Deatils'!C:G,5,0)</f>
        <v>Seat - 16</v>
      </c>
      <c r="AK73" s="16" t="s">
        <v>1917</v>
      </c>
      <c r="AL73" s="1" t="s">
        <v>2209</v>
      </c>
    </row>
    <row r="74" spans="1:38" ht="14.4">
      <c r="A74" s="1">
        <v>73</v>
      </c>
      <c r="B74" s="9" t="s">
        <v>9</v>
      </c>
      <c r="C74" s="125" t="s">
        <v>2538</v>
      </c>
      <c r="D74" s="9" t="s">
        <v>2195</v>
      </c>
      <c r="E74" s="9" t="s">
        <v>2531</v>
      </c>
      <c r="F74" s="187"/>
      <c r="G74" s="9"/>
      <c r="H74" s="222"/>
      <c r="I74" s="201"/>
      <c r="J74" s="201"/>
      <c r="K74" s="201" t="s">
        <v>2539</v>
      </c>
      <c r="L74" s="9" t="s">
        <v>2226</v>
      </c>
      <c r="M74" s="199"/>
      <c r="N74" s="8"/>
      <c r="O74" s="95" t="s">
        <v>9</v>
      </c>
      <c r="P74" s="95" t="s">
        <v>2540</v>
      </c>
      <c r="Q74" s="95" t="s">
        <v>2202</v>
      </c>
      <c r="R74" s="95" t="s">
        <v>2315</v>
      </c>
      <c r="S74" s="95">
        <v>4500447339</v>
      </c>
      <c r="T74" s="95" t="s">
        <v>2382</v>
      </c>
      <c r="U74" s="224">
        <v>45268</v>
      </c>
      <c r="V74" s="178">
        <v>23852.5</v>
      </c>
      <c r="W74" s="291" t="s">
        <v>2383</v>
      </c>
      <c r="X74" s="6" t="s">
        <v>2541</v>
      </c>
      <c r="Y74" s="6" t="s">
        <v>2541</v>
      </c>
      <c r="AA74" s="21">
        <v>73</v>
      </c>
      <c r="AB74" s="21" t="s">
        <v>85</v>
      </c>
      <c r="AC74" s="91" t="s">
        <v>2542</v>
      </c>
      <c r="AD74" s="21" t="s">
        <v>2207</v>
      </c>
      <c r="AE74" s="21">
        <v>4500440866</v>
      </c>
      <c r="AF74" s="21" t="s">
        <v>2493</v>
      </c>
      <c r="AG74" s="128">
        <v>45362</v>
      </c>
      <c r="AH74" s="129">
        <v>87376</v>
      </c>
      <c r="AI74" s="129" t="s">
        <v>1299</v>
      </c>
      <c r="AJ74" s="127" t="str">
        <f>VLOOKUP(AC74,'Seat vise Deatils'!C:G,5,0)</f>
        <v>Seat - 48</v>
      </c>
      <c r="AK74" s="88" t="s">
        <v>1917</v>
      </c>
      <c r="AL74" s="1" t="s">
        <v>2209</v>
      </c>
    </row>
    <row r="75" spans="1:38" ht="14.4">
      <c r="A75" s="1">
        <v>74</v>
      </c>
      <c r="B75" s="9" t="s">
        <v>9</v>
      </c>
      <c r="C75" s="125" t="s">
        <v>2543</v>
      </c>
      <c r="D75" s="9" t="s">
        <v>2195</v>
      </c>
      <c r="E75" s="9" t="s">
        <v>2531</v>
      </c>
      <c r="F75" s="187"/>
      <c r="G75" s="9"/>
      <c r="H75" s="222"/>
      <c r="I75" s="201"/>
      <c r="J75" s="201"/>
      <c r="K75" s="201" t="s">
        <v>2260</v>
      </c>
      <c r="L75" s="9" t="s">
        <v>2226</v>
      </c>
      <c r="M75" s="199"/>
      <c r="N75" s="8"/>
      <c r="O75" s="95" t="s">
        <v>9</v>
      </c>
      <c r="P75" s="95" t="s">
        <v>2544</v>
      </c>
      <c r="Q75" s="95" t="s">
        <v>2202</v>
      </c>
      <c r="R75" s="95" t="s">
        <v>2315</v>
      </c>
      <c r="S75" s="95">
        <v>4500447339</v>
      </c>
      <c r="T75" s="95" t="s">
        <v>2382</v>
      </c>
      <c r="U75" s="224">
        <v>45268</v>
      </c>
      <c r="V75" s="178">
        <v>23852.5</v>
      </c>
      <c r="W75" s="291" t="s">
        <v>2383</v>
      </c>
      <c r="X75" s="6" t="s">
        <v>2279</v>
      </c>
      <c r="Y75" s="1" t="s">
        <v>2280</v>
      </c>
      <c r="AA75" s="20">
        <v>74</v>
      </c>
      <c r="AB75" s="20" t="s">
        <v>85</v>
      </c>
      <c r="AC75" s="92" t="s">
        <v>2545</v>
      </c>
      <c r="AD75" s="20" t="s">
        <v>2207</v>
      </c>
      <c r="AE75" s="21">
        <v>4500440866</v>
      </c>
      <c r="AF75" s="20" t="s">
        <v>2493</v>
      </c>
      <c r="AG75" s="128">
        <v>45362</v>
      </c>
      <c r="AH75" s="129">
        <v>87376</v>
      </c>
      <c r="AI75" s="129" t="s">
        <v>1299</v>
      </c>
      <c r="AJ75" s="127" t="str">
        <f>VLOOKUP(AC75,'Seat vise Deatils'!C:G,5,0)</f>
        <v>Seat - 15</v>
      </c>
      <c r="AK75" s="16" t="s">
        <v>1917</v>
      </c>
      <c r="AL75" s="1" t="s">
        <v>2209</v>
      </c>
    </row>
    <row r="76" spans="1:38" ht="14.4">
      <c r="A76" s="1">
        <v>75</v>
      </c>
      <c r="B76" s="9" t="s">
        <v>9</v>
      </c>
      <c r="C76" s="125" t="s">
        <v>2546</v>
      </c>
      <c r="D76" s="9" t="s">
        <v>2195</v>
      </c>
      <c r="E76" s="9" t="s">
        <v>2531</v>
      </c>
      <c r="F76" s="187"/>
      <c r="G76" s="9"/>
      <c r="H76" s="222"/>
      <c r="I76" s="201"/>
      <c r="J76" s="201"/>
      <c r="K76" s="201" t="s">
        <v>2350</v>
      </c>
      <c r="L76" s="9" t="s">
        <v>2226</v>
      </c>
      <c r="M76" s="199"/>
      <c r="N76" s="8"/>
      <c r="O76" s="95" t="s">
        <v>9</v>
      </c>
      <c r="P76" s="95" t="s">
        <v>2547</v>
      </c>
      <c r="Q76" s="95" t="s">
        <v>2202</v>
      </c>
      <c r="R76" s="95" t="s">
        <v>2315</v>
      </c>
      <c r="S76" s="95">
        <v>4500447339</v>
      </c>
      <c r="T76" s="95" t="s">
        <v>2382</v>
      </c>
      <c r="U76" s="224">
        <v>45268</v>
      </c>
      <c r="V76" s="178">
        <v>23852.5</v>
      </c>
      <c r="W76" s="291" t="s">
        <v>2383</v>
      </c>
      <c r="X76" s="6" t="s">
        <v>2279</v>
      </c>
      <c r="Y76" s="1" t="s">
        <v>2280</v>
      </c>
      <c r="AA76" s="21">
        <v>75</v>
      </c>
      <c r="AB76" s="21" t="s">
        <v>85</v>
      </c>
      <c r="AC76" s="91" t="s">
        <v>2548</v>
      </c>
      <c r="AD76" s="21" t="s">
        <v>2207</v>
      </c>
      <c r="AE76" s="21">
        <v>4500440866</v>
      </c>
      <c r="AF76" s="21" t="s">
        <v>2493</v>
      </c>
      <c r="AG76" s="128">
        <v>45362</v>
      </c>
      <c r="AH76" s="129">
        <v>87376</v>
      </c>
      <c r="AI76" s="129" t="s">
        <v>1299</v>
      </c>
      <c r="AJ76" s="127" t="e">
        <f>VLOOKUP(AC76,'Seat vise Deatils'!C:G,5,0)</f>
        <v>#N/A</v>
      </c>
      <c r="AK76" s="88" t="s">
        <v>1917</v>
      </c>
      <c r="AL76" s="1"/>
    </row>
    <row r="77" spans="1:38" ht="14.4">
      <c r="A77" s="1">
        <v>76</v>
      </c>
      <c r="B77" s="9" t="s">
        <v>9</v>
      </c>
      <c r="C77" s="9" t="s">
        <v>2549</v>
      </c>
      <c r="D77" s="9" t="s">
        <v>2195</v>
      </c>
      <c r="E77" s="9" t="s">
        <v>2550</v>
      </c>
      <c r="F77" s="187"/>
      <c r="G77" s="9"/>
      <c r="H77" s="222"/>
      <c r="I77" s="201"/>
      <c r="J77" s="201"/>
      <c r="K77" s="201" t="s">
        <v>2539</v>
      </c>
      <c r="L77" s="9" t="s">
        <v>2226</v>
      </c>
      <c r="M77" s="199"/>
      <c r="N77" s="8"/>
      <c r="O77" s="95" t="s">
        <v>85</v>
      </c>
      <c r="P77" s="95" t="s">
        <v>2551</v>
      </c>
      <c r="Q77" s="95" t="s">
        <v>2202</v>
      </c>
      <c r="R77" s="95" t="s">
        <v>2203</v>
      </c>
      <c r="S77" s="95">
        <v>4500288863</v>
      </c>
      <c r="T77" s="95" t="s">
        <v>2337</v>
      </c>
      <c r="U77" s="224">
        <v>44011</v>
      </c>
      <c r="V77" s="178">
        <v>19190</v>
      </c>
      <c r="W77" s="215" t="s">
        <v>2552</v>
      </c>
      <c r="X77" s="6" t="s">
        <v>2247</v>
      </c>
      <c r="Y77" s="1" t="s">
        <v>2226</v>
      </c>
      <c r="AA77" s="20">
        <v>76</v>
      </c>
      <c r="AB77" s="20" t="s">
        <v>85</v>
      </c>
      <c r="AC77" s="92" t="s">
        <v>2553</v>
      </c>
      <c r="AD77" s="20" t="s">
        <v>2207</v>
      </c>
      <c r="AE77" s="21">
        <v>4500440866</v>
      </c>
      <c r="AF77" s="20" t="s">
        <v>2493</v>
      </c>
      <c r="AG77" s="128">
        <v>45362</v>
      </c>
      <c r="AH77" s="129">
        <v>87376</v>
      </c>
      <c r="AI77" s="129" t="s">
        <v>1299</v>
      </c>
      <c r="AJ77" s="127" t="str">
        <f>VLOOKUP(AC77,'Seat vise Deatils'!C:G,5,0)</f>
        <v>Seat - 60</v>
      </c>
      <c r="AK77" s="16" t="s">
        <v>1917</v>
      </c>
      <c r="AL77" s="1" t="s">
        <v>2209</v>
      </c>
    </row>
    <row r="78" spans="1:38" ht="14.4">
      <c r="A78" s="1">
        <v>77</v>
      </c>
      <c r="B78" s="9" t="s">
        <v>9</v>
      </c>
      <c r="C78" s="1" t="s">
        <v>2554</v>
      </c>
      <c r="D78" s="9" t="s">
        <v>2195</v>
      </c>
      <c r="E78" s="9" t="s">
        <v>2550</v>
      </c>
      <c r="F78" s="187"/>
      <c r="G78" s="9"/>
      <c r="H78" s="222"/>
      <c r="I78" s="201"/>
      <c r="J78" s="201"/>
      <c r="K78" s="201" t="s">
        <v>2532</v>
      </c>
      <c r="L78" s="9" t="s">
        <v>2226</v>
      </c>
      <c r="M78" s="199"/>
      <c r="N78" s="8"/>
      <c r="O78" s="95" t="s">
        <v>85</v>
      </c>
      <c r="P78" s="95" t="s">
        <v>2555</v>
      </c>
      <c r="Q78" s="95" t="s">
        <v>2202</v>
      </c>
      <c r="R78" s="95" t="s">
        <v>2203</v>
      </c>
      <c r="S78" s="95">
        <v>4500288863</v>
      </c>
      <c r="T78" s="95" t="s">
        <v>2337</v>
      </c>
      <c r="U78" s="224">
        <v>44011</v>
      </c>
      <c r="V78" s="178">
        <v>19190</v>
      </c>
      <c r="W78" s="215" t="s">
        <v>2552</v>
      </c>
      <c r="X78" s="6" t="s">
        <v>2225</v>
      </c>
      <c r="Y78" s="1" t="s">
        <v>2226</v>
      </c>
      <c r="AA78" s="21">
        <v>77</v>
      </c>
      <c r="AB78" s="21" t="s">
        <v>85</v>
      </c>
      <c r="AC78" s="91" t="s">
        <v>2556</v>
      </c>
      <c r="AD78" s="21" t="s">
        <v>2207</v>
      </c>
      <c r="AE78" s="21">
        <v>4500440866</v>
      </c>
      <c r="AF78" s="21" t="s">
        <v>2493</v>
      </c>
      <c r="AG78" s="128">
        <v>45362</v>
      </c>
      <c r="AH78" s="129">
        <v>87376</v>
      </c>
      <c r="AI78" s="129" t="s">
        <v>1299</v>
      </c>
      <c r="AJ78" s="127" t="str">
        <f>VLOOKUP(AC78,'Seat vise Deatils'!C:G,5,0)</f>
        <v>Seat - 17</v>
      </c>
      <c r="AK78" s="88" t="s">
        <v>1917</v>
      </c>
      <c r="AL78" s="1" t="s">
        <v>2209</v>
      </c>
    </row>
    <row r="79" spans="1:38" ht="14.4">
      <c r="A79" s="1">
        <v>78</v>
      </c>
      <c r="B79" s="9" t="s">
        <v>9</v>
      </c>
      <c r="C79" s="1" t="s">
        <v>2557</v>
      </c>
      <c r="D79" s="9" t="s">
        <v>2195</v>
      </c>
      <c r="E79" s="9" t="s">
        <v>2550</v>
      </c>
      <c r="F79" s="187"/>
      <c r="G79" s="332"/>
      <c r="H79" s="222"/>
      <c r="I79" s="201"/>
      <c r="J79" s="201"/>
      <c r="K79" s="201" t="s">
        <v>2558</v>
      </c>
      <c r="L79" s="9" t="s">
        <v>2226</v>
      </c>
      <c r="M79" s="199"/>
      <c r="N79" s="8"/>
      <c r="O79" s="95" t="s">
        <v>85</v>
      </c>
      <c r="P79" s="95" t="s">
        <v>2559</v>
      </c>
      <c r="Q79" s="95" t="s">
        <v>2202</v>
      </c>
      <c r="R79" s="95" t="s">
        <v>2203</v>
      </c>
      <c r="S79" s="95">
        <v>4500288863</v>
      </c>
      <c r="T79" s="95" t="s">
        <v>2337</v>
      </c>
      <c r="U79" s="224">
        <v>44011</v>
      </c>
      <c r="V79" s="178">
        <v>19190</v>
      </c>
      <c r="W79" s="215" t="s">
        <v>2552</v>
      </c>
      <c r="X79" s="6" t="s">
        <v>2225</v>
      </c>
      <c r="Y79" s="1" t="s">
        <v>2226</v>
      </c>
      <c r="AA79" s="20">
        <v>78</v>
      </c>
      <c r="AB79" s="20" t="s">
        <v>85</v>
      </c>
      <c r="AC79" s="92" t="s">
        <v>2560</v>
      </c>
      <c r="AD79" s="20" t="s">
        <v>2207</v>
      </c>
      <c r="AE79" s="21">
        <v>4500440866</v>
      </c>
      <c r="AF79" s="20" t="s">
        <v>2493</v>
      </c>
      <c r="AG79" s="128">
        <v>45362</v>
      </c>
      <c r="AH79" s="129">
        <v>87376</v>
      </c>
      <c r="AI79" s="129" t="s">
        <v>1299</v>
      </c>
      <c r="AJ79" s="127" t="str">
        <f>VLOOKUP(AC79,'Seat vise Deatils'!C:G,5,0)</f>
        <v>Seat - 1</v>
      </c>
      <c r="AK79" s="16" t="s">
        <v>1917</v>
      </c>
      <c r="AL79" s="1" t="s">
        <v>2209</v>
      </c>
    </row>
    <row r="80" spans="1:38" ht="14.4">
      <c r="A80" s="1">
        <v>79</v>
      </c>
      <c r="B80" s="9" t="s">
        <v>9</v>
      </c>
      <c r="C80" s="1" t="s">
        <v>2561</v>
      </c>
      <c r="D80" s="9" t="s">
        <v>2195</v>
      </c>
      <c r="E80" s="9" t="s">
        <v>2550</v>
      </c>
      <c r="F80" s="187"/>
      <c r="G80" s="9"/>
      <c r="H80" s="222"/>
      <c r="I80" s="201"/>
      <c r="J80" s="201"/>
      <c r="K80" s="201" t="s">
        <v>2562</v>
      </c>
      <c r="L80" s="9" t="s">
        <v>2226</v>
      </c>
      <c r="M80" s="199"/>
      <c r="N80" s="8"/>
      <c r="O80" s="95" t="s">
        <v>85</v>
      </c>
      <c r="P80" s="95" t="s">
        <v>2563</v>
      </c>
      <c r="Q80" s="95" t="s">
        <v>2202</v>
      </c>
      <c r="R80" s="95" t="s">
        <v>2203</v>
      </c>
      <c r="S80" s="95">
        <v>4500288863</v>
      </c>
      <c r="T80" s="95" t="s">
        <v>2337</v>
      </c>
      <c r="U80" s="224">
        <v>44011</v>
      </c>
      <c r="V80" s="178">
        <v>19190</v>
      </c>
      <c r="W80" s="215" t="s">
        <v>2552</v>
      </c>
      <c r="X80" s="6" t="s">
        <v>2247</v>
      </c>
      <c r="Y80" s="1" t="s">
        <v>2226</v>
      </c>
      <c r="AA80" s="21">
        <v>79</v>
      </c>
      <c r="AB80" s="21" t="s">
        <v>85</v>
      </c>
      <c r="AC80" s="91" t="s">
        <v>2564</v>
      </c>
      <c r="AD80" s="21" t="s">
        <v>2207</v>
      </c>
      <c r="AE80" s="21">
        <v>4500440866</v>
      </c>
      <c r="AF80" s="21" t="s">
        <v>2493</v>
      </c>
      <c r="AG80" s="128">
        <v>45362</v>
      </c>
      <c r="AH80" s="129">
        <v>87376</v>
      </c>
      <c r="AI80" s="129" t="s">
        <v>1299</v>
      </c>
      <c r="AJ80" s="127" t="str">
        <f>VLOOKUP(AC80,'Seat vise Deatils'!C:G,5,0)</f>
        <v>Seat - 37</v>
      </c>
      <c r="AK80" s="88" t="s">
        <v>1917</v>
      </c>
      <c r="AL80" s="1" t="s">
        <v>2209</v>
      </c>
    </row>
    <row r="81" spans="1:38" ht="14.4">
      <c r="A81" s="1">
        <v>80</v>
      </c>
      <c r="B81" s="9" t="s">
        <v>9</v>
      </c>
      <c r="C81" s="1" t="s">
        <v>2565</v>
      </c>
      <c r="D81" s="9" t="s">
        <v>2195</v>
      </c>
      <c r="E81" s="9" t="s">
        <v>2531</v>
      </c>
      <c r="F81" s="187"/>
      <c r="G81" s="9"/>
      <c r="H81" s="222"/>
      <c r="I81" s="201"/>
      <c r="J81" s="201"/>
      <c r="K81" s="201" t="s">
        <v>2566</v>
      </c>
      <c r="L81" s="9" t="s">
        <v>2226</v>
      </c>
      <c r="M81" s="199"/>
      <c r="N81" s="8"/>
      <c r="O81" s="95" t="s">
        <v>85</v>
      </c>
      <c r="P81" s="95" t="s">
        <v>2567</v>
      </c>
      <c r="Q81" s="95" t="s">
        <v>2202</v>
      </c>
      <c r="R81" s="95" t="s">
        <v>2203</v>
      </c>
      <c r="S81" s="95">
        <v>4500288863</v>
      </c>
      <c r="T81" s="95" t="s">
        <v>2337</v>
      </c>
      <c r="U81" s="224">
        <v>44011</v>
      </c>
      <c r="V81" s="178">
        <v>19190</v>
      </c>
      <c r="W81" s="215" t="s">
        <v>2552</v>
      </c>
      <c r="X81" s="6" t="s">
        <v>2270</v>
      </c>
      <c r="Y81" s="1" t="s">
        <v>2205</v>
      </c>
      <c r="AA81" s="20">
        <v>80</v>
      </c>
      <c r="AB81" s="20" t="s">
        <v>85</v>
      </c>
      <c r="AC81" s="92" t="s">
        <v>2568</v>
      </c>
      <c r="AD81" s="20" t="s">
        <v>2207</v>
      </c>
      <c r="AE81" s="21">
        <v>4500440866</v>
      </c>
      <c r="AF81" s="20" t="s">
        <v>2493</v>
      </c>
      <c r="AG81" s="128">
        <v>45362</v>
      </c>
      <c r="AH81" s="129">
        <v>87376</v>
      </c>
      <c r="AI81" s="129" t="s">
        <v>1299</v>
      </c>
      <c r="AJ81" s="127" t="str">
        <f>VLOOKUP(AC81,'Seat vise Deatils'!C:G,5,0)</f>
        <v>Seat - 6</v>
      </c>
      <c r="AK81" s="16" t="s">
        <v>139</v>
      </c>
      <c r="AL81" s="1" t="s">
        <v>2209</v>
      </c>
    </row>
    <row r="82" spans="1:38" ht="14.4">
      <c r="A82" s="1">
        <v>81</v>
      </c>
      <c r="B82" s="9" t="s">
        <v>9</v>
      </c>
      <c r="C82" s="9" t="s">
        <v>2569</v>
      </c>
      <c r="D82" s="9" t="s">
        <v>2195</v>
      </c>
      <c r="E82" s="9" t="s">
        <v>2531</v>
      </c>
      <c r="F82" s="187"/>
      <c r="G82" s="9"/>
      <c r="H82" s="222"/>
      <c r="I82" s="201"/>
      <c r="J82" s="201"/>
      <c r="K82" s="201" t="s">
        <v>2562</v>
      </c>
      <c r="L82" s="9" t="s">
        <v>2226</v>
      </c>
      <c r="M82" s="199"/>
      <c r="N82" s="8"/>
      <c r="O82" s="95" t="s">
        <v>85</v>
      </c>
      <c r="P82" s="95" t="s">
        <v>2570</v>
      </c>
      <c r="Q82" s="95" t="s">
        <v>2202</v>
      </c>
      <c r="R82" s="95" t="s">
        <v>2203</v>
      </c>
      <c r="S82" s="95">
        <v>4500288863</v>
      </c>
      <c r="T82" s="95" t="s">
        <v>2337</v>
      </c>
      <c r="U82" s="224">
        <v>44011</v>
      </c>
      <c r="V82" s="178">
        <v>19190</v>
      </c>
      <c r="W82" s="215" t="s">
        <v>2552</v>
      </c>
      <c r="X82" s="6" t="s">
        <v>2225</v>
      </c>
      <c r="Y82" s="1" t="s">
        <v>2226</v>
      </c>
      <c r="AA82" s="21">
        <v>81</v>
      </c>
      <c r="AB82" s="21" t="s">
        <v>85</v>
      </c>
      <c r="AC82" s="91" t="s">
        <v>2571</v>
      </c>
      <c r="AD82" s="21" t="s">
        <v>2207</v>
      </c>
      <c r="AE82" s="21">
        <v>4500440866</v>
      </c>
      <c r="AF82" s="21" t="s">
        <v>2493</v>
      </c>
      <c r="AG82" s="128">
        <v>45362</v>
      </c>
      <c r="AH82" s="129">
        <v>87376</v>
      </c>
      <c r="AI82" s="129" t="s">
        <v>1299</v>
      </c>
      <c r="AJ82" s="127" t="str">
        <f>VLOOKUP(AC82,'Seat vise Deatils'!C:G,5,0)</f>
        <v>Seat - 4</v>
      </c>
      <c r="AK82" s="88" t="s">
        <v>1917</v>
      </c>
      <c r="AL82" s="1" t="s">
        <v>2209</v>
      </c>
    </row>
    <row r="83" spans="1:38" ht="14.4">
      <c r="A83" s="1">
        <v>82</v>
      </c>
      <c r="B83" s="9" t="s">
        <v>9</v>
      </c>
      <c r="C83" s="1" t="s">
        <v>2572</v>
      </c>
      <c r="D83" s="9" t="s">
        <v>2195</v>
      </c>
      <c r="E83" s="9" t="s">
        <v>2531</v>
      </c>
      <c r="F83" s="187"/>
      <c r="G83" s="9"/>
      <c r="H83" s="222"/>
      <c r="I83" s="201"/>
      <c r="J83" s="201"/>
      <c r="K83" s="201" t="s">
        <v>2573</v>
      </c>
      <c r="L83" s="9" t="s">
        <v>2226</v>
      </c>
      <c r="M83" s="199"/>
      <c r="N83" s="8"/>
      <c r="O83" s="95" t="s">
        <v>85</v>
      </c>
      <c r="P83" s="95" t="s">
        <v>2574</v>
      </c>
      <c r="Q83" s="95" t="s">
        <v>2202</v>
      </c>
      <c r="R83" s="95" t="s">
        <v>2203</v>
      </c>
      <c r="S83" s="95">
        <v>4500288863</v>
      </c>
      <c r="T83" s="95" t="s">
        <v>2337</v>
      </c>
      <c r="U83" s="224">
        <v>44011</v>
      </c>
      <c r="V83" s="178">
        <v>19190</v>
      </c>
      <c r="W83" s="215" t="s">
        <v>2552</v>
      </c>
      <c r="X83" s="6" t="s">
        <v>2575</v>
      </c>
      <c r="Y83" s="6" t="s">
        <v>2575</v>
      </c>
      <c r="AA83" s="20">
        <v>82</v>
      </c>
      <c r="AB83" s="20" t="s">
        <v>85</v>
      </c>
      <c r="AC83" s="92" t="s">
        <v>2576</v>
      </c>
      <c r="AD83" s="20" t="s">
        <v>2207</v>
      </c>
      <c r="AE83" s="21">
        <v>4500440866</v>
      </c>
      <c r="AF83" s="20" t="s">
        <v>2493</v>
      </c>
      <c r="AG83" s="128">
        <v>45362</v>
      </c>
      <c r="AH83" s="129">
        <v>87376</v>
      </c>
      <c r="AI83" s="129" t="s">
        <v>1299</v>
      </c>
      <c r="AJ83" s="127" t="e">
        <f>VLOOKUP(AC83,'Seat vise Deatils'!C:G,5,0)</f>
        <v>#N/A</v>
      </c>
      <c r="AK83" s="16" t="s">
        <v>1917</v>
      </c>
      <c r="AL83" s="1"/>
    </row>
    <row r="84" spans="1:38" ht="14.4">
      <c r="A84" s="1">
        <v>83</v>
      </c>
      <c r="B84" s="9" t="s">
        <v>9</v>
      </c>
      <c r="C84" s="1" t="s">
        <v>2577</v>
      </c>
      <c r="D84" s="9" t="s">
        <v>2195</v>
      </c>
      <c r="E84" s="9" t="s">
        <v>2531</v>
      </c>
      <c r="F84" s="187"/>
      <c r="G84" s="9"/>
      <c r="H84" s="222"/>
      <c r="I84" s="201"/>
      <c r="J84" s="201"/>
      <c r="K84" s="201" t="s">
        <v>2578</v>
      </c>
      <c r="L84" s="9" t="s">
        <v>2226</v>
      </c>
      <c r="M84" s="199"/>
      <c r="N84" s="8"/>
      <c r="O84" s="95" t="s">
        <v>85</v>
      </c>
      <c r="P84" s="95" t="s">
        <v>2579</v>
      </c>
      <c r="Q84" s="95" t="s">
        <v>2202</v>
      </c>
      <c r="R84" s="95" t="s">
        <v>2203</v>
      </c>
      <c r="S84" s="95">
        <v>4500288863</v>
      </c>
      <c r="T84" s="95" t="s">
        <v>2337</v>
      </c>
      <c r="U84" s="224">
        <v>44011</v>
      </c>
      <c r="V84" s="178">
        <v>19190</v>
      </c>
      <c r="W84" s="215" t="s">
        <v>2552</v>
      </c>
      <c r="X84" s="6" t="s">
        <v>2247</v>
      </c>
      <c r="Y84" s="1" t="s">
        <v>2226</v>
      </c>
      <c r="AA84" s="21">
        <v>83</v>
      </c>
      <c r="AB84" s="21" t="s">
        <v>85</v>
      </c>
      <c r="AC84" s="91" t="s">
        <v>2580</v>
      </c>
      <c r="AD84" s="21" t="s">
        <v>2207</v>
      </c>
      <c r="AE84" s="21">
        <v>4500440866</v>
      </c>
      <c r="AF84" s="21" t="s">
        <v>2493</v>
      </c>
      <c r="AG84" s="128">
        <v>45362</v>
      </c>
      <c r="AH84" s="129">
        <v>87376</v>
      </c>
      <c r="AI84" s="129" t="s">
        <v>1299</v>
      </c>
      <c r="AJ84" s="127" t="s">
        <v>2581</v>
      </c>
      <c r="AK84" s="88" t="s">
        <v>2582</v>
      </c>
      <c r="AL84" s="1" t="s">
        <v>953</v>
      </c>
    </row>
    <row r="85" spans="1:38" ht="14.4">
      <c r="A85" s="1">
        <v>84</v>
      </c>
      <c r="B85" s="9" t="s">
        <v>9</v>
      </c>
      <c r="C85" s="1" t="s">
        <v>2583</v>
      </c>
      <c r="D85" s="9" t="s">
        <v>2195</v>
      </c>
      <c r="E85" s="9" t="s">
        <v>2531</v>
      </c>
      <c r="F85" s="187"/>
      <c r="G85" s="9" t="s">
        <v>2584</v>
      </c>
      <c r="H85" s="222"/>
      <c r="I85" s="201"/>
      <c r="J85" s="201" t="s">
        <v>2198</v>
      </c>
      <c r="K85" s="201" t="s">
        <v>2585</v>
      </c>
      <c r="L85" s="9" t="s">
        <v>2240</v>
      </c>
      <c r="M85" s="199"/>
      <c r="N85" s="8"/>
      <c r="O85" s="95" t="s">
        <v>85</v>
      </c>
      <c r="P85" s="95" t="s">
        <v>2586</v>
      </c>
      <c r="Q85" s="95" t="s">
        <v>2202</v>
      </c>
      <c r="R85" s="95" t="s">
        <v>2203</v>
      </c>
      <c r="S85" s="95">
        <v>4500288863</v>
      </c>
      <c r="T85" s="95" t="s">
        <v>2337</v>
      </c>
      <c r="U85" s="224">
        <v>44011</v>
      </c>
      <c r="V85" s="178">
        <v>19190</v>
      </c>
      <c r="W85" s="215" t="s">
        <v>2552</v>
      </c>
      <c r="X85" s="6" t="s">
        <v>2366</v>
      </c>
      <c r="Y85" s="6" t="s">
        <v>2366</v>
      </c>
      <c r="AA85" s="20">
        <v>84</v>
      </c>
      <c r="AB85" s="20" t="s">
        <v>85</v>
      </c>
      <c r="AC85" s="92" t="s">
        <v>2587</v>
      </c>
      <c r="AD85" s="20" t="s">
        <v>2207</v>
      </c>
      <c r="AE85" s="21">
        <v>4500440866</v>
      </c>
      <c r="AF85" s="20" t="s">
        <v>2493</v>
      </c>
      <c r="AG85" s="128">
        <v>45362</v>
      </c>
      <c r="AH85" s="129">
        <v>87376</v>
      </c>
      <c r="AI85" s="129" t="s">
        <v>1299</v>
      </c>
      <c r="AJ85" s="127" t="e">
        <f>VLOOKUP(AC85,'Seat vise Deatils'!C:G,5,0)</f>
        <v>#N/A</v>
      </c>
      <c r="AK85" s="16" t="s">
        <v>1917</v>
      </c>
      <c r="AL85" s="1"/>
    </row>
    <row r="86" spans="1:38" ht="14.4">
      <c r="A86" s="1">
        <v>85</v>
      </c>
      <c r="B86" s="9" t="s">
        <v>9</v>
      </c>
      <c r="C86" s="118" t="s">
        <v>2588</v>
      </c>
      <c r="D86" s="9" t="s">
        <v>2195</v>
      </c>
      <c r="E86" s="126" t="s">
        <v>2589</v>
      </c>
      <c r="F86" s="203"/>
      <c r="G86" s="126"/>
      <c r="H86" s="223"/>
      <c r="I86" s="201"/>
      <c r="J86" s="201"/>
      <c r="K86" s="126" t="s">
        <v>1101</v>
      </c>
      <c r="L86" s="126" t="s">
        <v>1101</v>
      </c>
      <c r="M86" s="200"/>
      <c r="N86" s="8"/>
      <c r="O86" s="95" t="s">
        <v>85</v>
      </c>
      <c r="P86" s="95" t="s">
        <v>2590</v>
      </c>
      <c r="Q86" s="95" t="s">
        <v>2202</v>
      </c>
      <c r="R86" s="95" t="s">
        <v>2203</v>
      </c>
      <c r="S86" s="95">
        <v>4500288863</v>
      </c>
      <c r="T86" s="95" t="s">
        <v>2337</v>
      </c>
      <c r="U86" s="224">
        <v>44011</v>
      </c>
      <c r="V86" s="178">
        <v>19190</v>
      </c>
      <c r="W86" s="215" t="s">
        <v>2552</v>
      </c>
      <c r="X86" s="6" t="s">
        <v>2247</v>
      </c>
      <c r="Y86" s="1" t="s">
        <v>2226</v>
      </c>
      <c r="AA86" s="21">
        <v>85</v>
      </c>
      <c r="AB86" s="21" t="s">
        <v>85</v>
      </c>
      <c r="AC86" s="91" t="s">
        <v>2591</v>
      </c>
      <c r="AD86" s="21" t="s">
        <v>2207</v>
      </c>
      <c r="AE86" s="21">
        <v>4500440866</v>
      </c>
      <c r="AF86" s="21" t="s">
        <v>2493</v>
      </c>
      <c r="AG86" s="128">
        <v>45362</v>
      </c>
      <c r="AH86" s="129">
        <v>87376</v>
      </c>
      <c r="AI86" s="129" t="s">
        <v>1299</v>
      </c>
      <c r="AJ86" s="127" t="str">
        <f>VLOOKUP(AC86,'Seat vise Deatils'!C:G,5,0)</f>
        <v>Seat - 2</v>
      </c>
      <c r="AK86" s="88" t="s">
        <v>1917</v>
      </c>
      <c r="AL86" s="1" t="s">
        <v>2209</v>
      </c>
    </row>
    <row r="87" spans="1:38" ht="14.4">
      <c r="A87" s="1">
        <v>86</v>
      </c>
      <c r="B87" s="9" t="s">
        <v>9</v>
      </c>
      <c r="C87" s="118" t="s">
        <v>2592</v>
      </c>
      <c r="D87" s="9" t="s">
        <v>2195</v>
      </c>
      <c r="E87" s="126" t="s">
        <v>2589</v>
      </c>
      <c r="F87" s="203"/>
      <c r="G87" s="126"/>
      <c r="H87" s="223"/>
      <c r="I87" s="201"/>
      <c r="J87" s="201"/>
      <c r="K87" s="126" t="s">
        <v>105</v>
      </c>
      <c r="L87" s="126" t="s">
        <v>105</v>
      </c>
      <c r="M87" s="200"/>
      <c r="N87" s="8"/>
      <c r="O87" s="95" t="s">
        <v>85</v>
      </c>
      <c r="P87" s="95" t="s">
        <v>2593</v>
      </c>
      <c r="Q87" s="95" t="s">
        <v>2202</v>
      </c>
      <c r="R87" s="95" t="s">
        <v>2203</v>
      </c>
      <c r="S87" s="95">
        <v>4500288863</v>
      </c>
      <c r="T87" s="95" t="s">
        <v>2337</v>
      </c>
      <c r="U87" s="224">
        <v>44011</v>
      </c>
      <c r="V87" s="178">
        <v>19190</v>
      </c>
      <c r="W87" s="215" t="s">
        <v>2552</v>
      </c>
      <c r="X87" s="6" t="s">
        <v>2247</v>
      </c>
      <c r="Y87" s="1" t="s">
        <v>2226</v>
      </c>
      <c r="AA87" s="20">
        <v>86</v>
      </c>
      <c r="AB87" s="20" t="s">
        <v>85</v>
      </c>
      <c r="AC87" s="92" t="s">
        <v>2594</v>
      </c>
      <c r="AD87" s="20" t="s">
        <v>2207</v>
      </c>
      <c r="AE87" s="21">
        <v>4500440866</v>
      </c>
      <c r="AF87" s="20" t="s">
        <v>2493</v>
      </c>
      <c r="AG87" s="128">
        <v>45362</v>
      </c>
      <c r="AH87" s="129">
        <v>87376</v>
      </c>
      <c r="AI87" s="129" t="s">
        <v>1299</v>
      </c>
      <c r="AJ87" s="127" t="e">
        <f>VLOOKUP(AC87,'Seat vise Deatils'!C:G,5,0)</f>
        <v>#N/A</v>
      </c>
      <c r="AK87" s="16" t="s">
        <v>1917</v>
      </c>
      <c r="AL87" s="1"/>
    </row>
    <row r="88" spans="1:38" ht="14.4">
      <c r="A88" s="1">
        <v>87</v>
      </c>
      <c r="B88" s="9" t="s">
        <v>9</v>
      </c>
      <c r="C88" s="118" t="s">
        <v>2595</v>
      </c>
      <c r="D88" s="9" t="s">
        <v>2195</v>
      </c>
      <c r="E88" s="126" t="s">
        <v>2589</v>
      </c>
      <c r="F88" s="203"/>
      <c r="G88" s="126"/>
      <c r="H88" s="223"/>
      <c r="I88" s="201"/>
      <c r="J88" s="201"/>
      <c r="K88" s="126" t="s">
        <v>1101</v>
      </c>
      <c r="L88" s="126" t="s">
        <v>1101</v>
      </c>
      <c r="M88" s="200"/>
      <c r="N88" s="8"/>
      <c r="O88" s="95" t="s">
        <v>85</v>
      </c>
      <c r="P88" s="95" t="s">
        <v>2596</v>
      </c>
      <c r="Q88" s="95" t="s">
        <v>2202</v>
      </c>
      <c r="R88" s="95" t="s">
        <v>2203</v>
      </c>
      <c r="S88" s="95">
        <v>4500288863</v>
      </c>
      <c r="T88" s="95" t="s">
        <v>2337</v>
      </c>
      <c r="U88" s="224">
        <v>44011</v>
      </c>
      <c r="V88" s="178">
        <v>19190</v>
      </c>
      <c r="W88" s="215" t="s">
        <v>2552</v>
      </c>
      <c r="X88" s="6" t="s">
        <v>2247</v>
      </c>
      <c r="Y88" s="1" t="s">
        <v>2226</v>
      </c>
      <c r="AA88" s="21">
        <v>87</v>
      </c>
      <c r="AB88" s="21" t="s">
        <v>85</v>
      </c>
      <c r="AC88" s="91" t="s">
        <v>2597</v>
      </c>
      <c r="AD88" s="21" t="s">
        <v>2207</v>
      </c>
      <c r="AE88" s="21">
        <v>4500440866</v>
      </c>
      <c r="AF88" s="21" t="s">
        <v>2493</v>
      </c>
      <c r="AG88" s="128">
        <v>45362</v>
      </c>
      <c r="AH88" s="129">
        <v>87376</v>
      </c>
      <c r="AI88" s="129" t="s">
        <v>1299</v>
      </c>
      <c r="AJ88" s="127" t="e">
        <f>VLOOKUP(AC88,'Seat vise Deatils'!C:G,5,0)</f>
        <v>#N/A</v>
      </c>
      <c r="AK88" s="88" t="s">
        <v>1917</v>
      </c>
      <c r="AL88" s="1"/>
    </row>
    <row r="89" spans="1:38" ht="14.4">
      <c r="A89" s="1">
        <v>88</v>
      </c>
      <c r="B89" s="9" t="s">
        <v>9</v>
      </c>
      <c r="C89" s="118" t="s">
        <v>2598</v>
      </c>
      <c r="D89" s="9" t="s">
        <v>2195</v>
      </c>
      <c r="E89" s="126" t="s">
        <v>2589</v>
      </c>
      <c r="F89" s="203"/>
      <c r="G89" s="126"/>
      <c r="H89" s="223"/>
      <c r="I89" s="219"/>
      <c r="J89" s="126"/>
      <c r="K89" s="126" t="s">
        <v>105</v>
      </c>
      <c r="L89" s="126" t="s">
        <v>105</v>
      </c>
      <c r="M89" s="200"/>
      <c r="N89" s="8"/>
      <c r="O89" s="95" t="s">
        <v>85</v>
      </c>
      <c r="P89" s="95" t="s">
        <v>2599</v>
      </c>
      <c r="Q89" s="95" t="s">
        <v>2202</v>
      </c>
      <c r="R89" s="95" t="s">
        <v>2203</v>
      </c>
      <c r="S89" s="95">
        <v>4500288863</v>
      </c>
      <c r="T89" s="95" t="s">
        <v>2337</v>
      </c>
      <c r="U89" s="224">
        <v>44011</v>
      </c>
      <c r="V89" s="178">
        <v>19190</v>
      </c>
      <c r="W89" s="215" t="s">
        <v>2552</v>
      </c>
      <c r="X89" s="6" t="s">
        <v>873</v>
      </c>
      <c r="Y89" s="1" t="s">
        <v>105</v>
      </c>
      <c r="AA89" s="20">
        <v>88</v>
      </c>
      <c r="AB89" s="20" t="s">
        <v>85</v>
      </c>
      <c r="AC89" s="92" t="s">
        <v>2600</v>
      </c>
      <c r="AD89" s="20" t="s">
        <v>2207</v>
      </c>
      <c r="AE89" s="21">
        <v>4500440866</v>
      </c>
      <c r="AF89" s="20" t="s">
        <v>2493</v>
      </c>
      <c r="AG89" s="128">
        <v>45362</v>
      </c>
      <c r="AH89" s="129">
        <v>87376</v>
      </c>
      <c r="AI89" s="129" t="s">
        <v>1299</v>
      </c>
      <c r="AJ89" s="127" t="e">
        <f>VLOOKUP(AC89,'Seat vise Deatils'!C:G,5,0)</f>
        <v>#N/A</v>
      </c>
      <c r="AK89" s="16" t="s">
        <v>1917</v>
      </c>
      <c r="AL89" s="1"/>
    </row>
    <row r="90" spans="1:38" ht="14.4">
      <c r="A90" s="1">
        <v>89</v>
      </c>
      <c r="B90" s="9" t="s">
        <v>9</v>
      </c>
      <c r="C90" s="118" t="s">
        <v>2601</v>
      </c>
      <c r="D90" s="9" t="s">
        <v>2195</v>
      </c>
      <c r="E90" s="126" t="s">
        <v>2589</v>
      </c>
      <c r="F90" s="203"/>
      <c r="G90" s="126"/>
      <c r="H90" s="223"/>
      <c r="I90" s="219"/>
      <c r="J90" s="126"/>
      <c r="K90" s="126" t="s">
        <v>105</v>
      </c>
      <c r="L90" s="126" t="s">
        <v>105</v>
      </c>
      <c r="M90" s="200"/>
      <c r="N90" s="8"/>
      <c r="O90" s="95" t="s">
        <v>85</v>
      </c>
      <c r="P90" s="95" t="s">
        <v>2602</v>
      </c>
      <c r="Q90" s="95" t="s">
        <v>2202</v>
      </c>
      <c r="R90" s="95" t="s">
        <v>2203</v>
      </c>
      <c r="S90" s="95">
        <v>4500288863</v>
      </c>
      <c r="T90" s="95" t="s">
        <v>2337</v>
      </c>
      <c r="U90" s="224">
        <v>44011</v>
      </c>
      <c r="V90" s="178">
        <v>19190</v>
      </c>
      <c r="W90" s="215" t="s">
        <v>2552</v>
      </c>
      <c r="X90" s="6" t="s">
        <v>2247</v>
      </c>
      <c r="Y90" s="1" t="s">
        <v>2226</v>
      </c>
      <c r="AA90" s="21">
        <v>89</v>
      </c>
      <c r="AB90" s="21" t="s">
        <v>85</v>
      </c>
      <c r="AC90" s="91" t="s">
        <v>2603</v>
      </c>
      <c r="AD90" s="21" t="s">
        <v>2207</v>
      </c>
      <c r="AE90" s="21">
        <v>4500440866</v>
      </c>
      <c r="AF90" s="21" t="s">
        <v>2493</v>
      </c>
      <c r="AG90" s="128">
        <v>45362</v>
      </c>
      <c r="AH90" s="129">
        <v>87376</v>
      </c>
      <c r="AI90" s="129" t="s">
        <v>1299</v>
      </c>
      <c r="AJ90" s="127" t="str">
        <f>VLOOKUP(AC90,'Seat vise Deatils'!C:G,5,0)</f>
        <v>Seat - 22</v>
      </c>
      <c r="AK90" s="88" t="s">
        <v>1917</v>
      </c>
      <c r="AL90" s="1" t="s">
        <v>2209</v>
      </c>
    </row>
    <row r="91" spans="1:38" ht="14.4">
      <c r="A91" s="1">
        <v>90</v>
      </c>
      <c r="B91" s="9" t="s">
        <v>9</v>
      </c>
      <c r="C91" s="118" t="s">
        <v>2604</v>
      </c>
      <c r="D91" s="9" t="s">
        <v>2195</v>
      </c>
      <c r="E91" s="126" t="s">
        <v>2589</v>
      </c>
      <c r="F91" s="203"/>
      <c r="G91" s="126"/>
      <c r="H91" s="223"/>
      <c r="I91" s="219"/>
      <c r="J91" s="126"/>
      <c r="K91" s="126" t="s">
        <v>2605</v>
      </c>
      <c r="L91" s="126" t="s">
        <v>2605</v>
      </c>
      <c r="M91" s="200"/>
      <c r="N91" s="8"/>
      <c r="O91" s="95" t="s">
        <v>85</v>
      </c>
      <c r="P91" s="95" t="s">
        <v>2606</v>
      </c>
      <c r="Q91" s="95" t="s">
        <v>2202</v>
      </c>
      <c r="R91" s="95" t="s">
        <v>2203</v>
      </c>
      <c r="S91" s="95">
        <v>4500288863</v>
      </c>
      <c r="T91" s="95" t="s">
        <v>2337</v>
      </c>
      <c r="U91" s="224">
        <v>44011</v>
      </c>
      <c r="V91" s="178">
        <v>19190</v>
      </c>
      <c r="W91" s="215" t="s">
        <v>2552</v>
      </c>
      <c r="X91" s="6" t="s">
        <v>2225</v>
      </c>
      <c r="Y91" s="1" t="s">
        <v>2226</v>
      </c>
      <c r="AA91" s="20">
        <v>90</v>
      </c>
      <c r="AB91" s="20" t="s">
        <v>85</v>
      </c>
      <c r="AC91" s="92" t="s">
        <v>2607</v>
      </c>
      <c r="AD91" s="20" t="s">
        <v>2207</v>
      </c>
      <c r="AE91" s="21">
        <v>4500440866</v>
      </c>
      <c r="AF91" s="20" t="s">
        <v>2493</v>
      </c>
      <c r="AG91" s="128">
        <v>45362</v>
      </c>
      <c r="AH91" s="129">
        <v>87376</v>
      </c>
      <c r="AI91" s="129" t="s">
        <v>1299</v>
      </c>
      <c r="AJ91" s="127" t="str">
        <f>VLOOKUP(AC91,'Seat vise Deatils'!C:G,5,0)</f>
        <v>Seat - 35</v>
      </c>
      <c r="AK91" s="16" t="s">
        <v>1917</v>
      </c>
      <c r="AL91" s="1" t="s">
        <v>2209</v>
      </c>
    </row>
    <row r="92" spans="1:38" ht="14.4">
      <c r="A92" s="1">
        <v>91</v>
      </c>
      <c r="B92" s="9" t="s">
        <v>9</v>
      </c>
      <c r="C92" s="118" t="s">
        <v>2608</v>
      </c>
      <c r="D92" s="9" t="s">
        <v>2195</v>
      </c>
      <c r="E92" s="126" t="s">
        <v>2589</v>
      </c>
      <c r="F92" s="203"/>
      <c r="G92" s="126"/>
      <c r="H92" s="223"/>
      <c r="I92" s="219"/>
      <c r="J92" s="126"/>
      <c r="K92" s="126" t="s">
        <v>105</v>
      </c>
      <c r="L92" s="126" t="s">
        <v>105</v>
      </c>
      <c r="M92" s="200"/>
      <c r="N92" s="8"/>
      <c r="O92" s="95" t="s">
        <v>85</v>
      </c>
      <c r="P92" s="95" t="s">
        <v>2609</v>
      </c>
      <c r="Q92" s="95" t="s">
        <v>2202</v>
      </c>
      <c r="R92" s="95" t="s">
        <v>2203</v>
      </c>
      <c r="S92" s="95">
        <v>4500310417</v>
      </c>
      <c r="T92" s="95" t="s">
        <v>979</v>
      </c>
      <c r="U92" s="224">
        <v>44258</v>
      </c>
      <c r="V92" s="178">
        <v>16300</v>
      </c>
      <c r="W92" s="215" t="s">
        <v>2610</v>
      </c>
      <c r="X92" s="6" t="s">
        <v>2611</v>
      </c>
      <c r="Y92" s="1" t="s">
        <v>2205</v>
      </c>
      <c r="AA92" s="21">
        <v>91</v>
      </c>
      <c r="AB92" s="21" t="s">
        <v>85</v>
      </c>
      <c r="AC92" s="91" t="s">
        <v>2612</v>
      </c>
      <c r="AD92" s="21" t="s">
        <v>2207</v>
      </c>
      <c r="AE92" s="21">
        <v>4500440866</v>
      </c>
      <c r="AF92" s="21" t="s">
        <v>2493</v>
      </c>
      <c r="AG92" s="128">
        <v>45362</v>
      </c>
      <c r="AH92" s="129">
        <v>87376</v>
      </c>
      <c r="AI92" s="129" t="s">
        <v>1299</v>
      </c>
      <c r="AJ92" s="127" t="str">
        <f>VLOOKUP(AC92,'Seat vise Deatils'!C:G,5,0)</f>
        <v>Seat - 68</v>
      </c>
      <c r="AK92" s="88" t="s">
        <v>1917</v>
      </c>
      <c r="AL92" s="1" t="s">
        <v>2209</v>
      </c>
    </row>
    <row r="93" spans="1:38" ht="14.4">
      <c r="A93" s="1">
        <v>92</v>
      </c>
      <c r="B93" s="9" t="s">
        <v>9</v>
      </c>
      <c r="C93" s="118" t="s">
        <v>2613</v>
      </c>
      <c r="D93" s="9" t="s">
        <v>2195</v>
      </c>
      <c r="E93" s="126" t="s">
        <v>2589</v>
      </c>
      <c r="F93" s="203"/>
      <c r="G93" s="126"/>
      <c r="H93" s="223"/>
      <c r="I93" s="219"/>
      <c r="J93" s="126"/>
      <c r="K93" s="126" t="s">
        <v>2614</v>
      </c>
      <c r="L93" s="126" t="s">
        <v>2614</v>
      </c>
      <c r="M93" s="200"/>
      <c r="N93" s="8"/>
      <c r="O93" s="95" t="s">
        <v>85</v>
      </c>
      <c r="P93" s="95" t="s">
        <v>2615</v>
      </c>
      <c r="Q93" s="95" t="s">
        <v>2202</v>
      </c>
      <c r="R93" s="95" t="s">
        <v>2203</v>
      </c>
      <c r="S93" s="95">
        <v>4500310417</v>
      </c>
      <c r="T93" s="95" t="s">
        <v>979</v>
      </c>
      <c r="U93" s="224">
        <v>44258</v>
      </c>
      <c r="V93" s="178">
        <v>16300</v>
      </c>
      <c r="W93" s="215" t="s">
        <v>2610</v>
      </c>
      <c r="X93" s="6" t="s">
        <v>2616</v>
      </c>
      <c r="Y93" s="1" t="s">
        <v>2205</v>
      </c>
      <c r="AA93" s="20">
        <v>92</v>
      </c>
      <c r="AB93" s="20" t="s">
        <v>85</v>
      </c>
      <c r="AC93" s="92" t="s">
        <v>2617</v>
      </c>
      <c r="AD93" s="20" t="s">
        <v>2207</v>
      </c>
      <c r="AE93" s="21">
        <v>4500440866</v>
      </c>
      <c r="AF93" s="20" t="s">
        <v>2493</v>
      </c>
      <c r="AG93" s="128">
        <v>45362</v>
      </c>
      <c r="AH93" s="129">
        <v>87376</v>
      </c>
      <c r="AI93" s="129" t="s">
        <v>1299</v>
      </c>
      <c r="AJ93" s="127" t="str">
        <f>VLOOKUP(AC93,'Seat vise Deatils'!C:G,5,0)</f>
        <v>G.F. 2</v>
      </c>
      <c r="AK93" s="16" t="s">
        <v>1917</v>
      </c>
      <c r="AL93" s="1" t="s">
        <v>3687</v>
      </c>
    </row>
    <row r="94" spans="1:38" ht="14.4">
      <c r="A94" s="1">
        <v>93</v>
      </c>
      <c r="B94" s="9" t="s">
        <v>9</v>
      </c>
      <c r="C94" s="118" t="s">
        <v>2618</v>
      </c>
      <c r="D94" s="9" t="s">
        <v>2195</v>
      </c>
      <c r="E94" s="126" t="s">
        <v>2589</v>
      </c>
      <c r="F94" s="203"/>
      <c r="G94" s="126"/>
      <c r="H94" s="223"/>
      <c r="I94" s="219"/>
      <c r="J94" s="126"/>
      <c r="K94" s="126" t="s">
        <v>105</v>
      </c>
      <c r="L94" s="126" t="s">
        <v>105</v>
      </c>
      <c r="M94" s="200"/>
      <c r="N94" s="8"/>
      <c r="O94" s="95" t="s">
        <v>85</v>
      </c>
      <c r="P94" s="95" t="s">
        <v>2619</v>
      </c>
      <c r="Q94" s="95" t="s">
        <v>2202</v>
      </c>
      <c r="R94" s="95" t="s">
        <v>2203</v>
      </c>
      <c r="S94" s="95">
        <v>4500310417</v>
      </c>
      <c r="T94" s="95" t="s">
        <v>979</v>
      </c>
      <c r="U94" s="224">
        <v>44258</v>
      </c>
      <c r="V94" s="178">
        <v>16300</v>
      </c>
      <c r="W94" s="215" t="s">
        <v>2610</v>
      </c>
      <c r="X94" s="6" t="s">
        <v>2247</v>
      </c>
      <c r="Y94" s="1" t="s">
        <v>2226</v>
      </c>
      <c r="AA94" s="21">
        <v>93</v>
      </c>
      <c r="AB94" s="21" t="s">
        <v>85</v>
      </c>
      <c r="AC94" s="91" t="s">
        <v>2620</v>
      </c>
      <c r="AD94" s="21" t="s">
        <v>2207</v>
      </c>
      <c r="AE94" s="21">
        <v>4500440866</v>
      </c>
      <c r="AF94" s="21" t="s">
        <v>2493</v>
      </c>
      <c r="AG94" s="128">
        <v>45362</v>
      </c>
      <c r="AH94" s="129">
        <v>87376</v>
      </c>
      <c r="AI94" s="129" t="s">
        <v>1299</v>
      </c>
      <c r="AJ94" s="127" t="str">
        <f>VLOOKUP(AC94,'Seat vise Deatils'!C:G,5,0)</f>
        <v>Seat - 90</v>
      </c>
      <c r="AK94" s="88" t="s">
        <v>2621</v>
      </c>
      <c r="AL94" s="1" t="s">
        <v>2209</v>
      </c>
    </row>
    <row r="95" spans="1:38" ht="14.4">
      <c r="A95" s="1">
        <v>94</v>
      </c>
      <c r="B95" s="9" t="s">
        <v>9</v>
      </c>
      <c r="C95" s="118" t="s">
        <v>2622</v>
      </c>
      <c r="D95" s="9" t="s">
        <v>2195</v>
      </c>
      <c r="E95" s="126" t="s">
        <v>2589</v>
      </c>
      <c r="F95" s="203"/>
      <c r="G95" s="126"/>
      <c r="H95" s="223"/>
      <c r="I95" s="219"/>
      <c r="J95" s="126"/>
      <c r="K95" s="126" t="s">
        <v>1101</v>
      </c>
      <c r="L95" s="126" t="s">
        <v>1101</v>
      </c>
      <c r="M95" s="200"/>
      <c r="N95" s="8"/>
      <c r="O95" s="95" t="s">
        <v>85</v>
      </c>
      <c r="P95" s="95" t="s">
        <v>2623</v>
      </c>
      <c r="Q95" s="95" t="s">
        <v>2202</v>
      </c>
      <c r="R95" s="95" t="s">
        <v>2203</v>
      </c>
      <c r="S95" s="95">
        <v>4500310417</v>
      </c>
      <c r="T95" s="95" t="s">
        <v>979</v>
      </c>
      <c r="U95" s="224">
        <v>44258</v>
      </c>
      <c r="V95" s="178">
        <v>16300</v>
      </c>
      <c r="W95" s="215" t="s">
        <v>2610</v>
      </c>
      <c r="X95" s="6" t="s">
        <v>2225</v>
      </c>
      <c r="Y95" s="1" t="s">
        <v>2226</v>
      </c>
      <c r="AA95" s="20">
        <v>94</v>
      </c>
      <c r="AB95" s="20" t="s">
        <v>85</v>
      </c>
      <c r="AC95" s="92" t="s">
        <v>2624</v>
      </c>
      <c r="AD95" s="20" t="s">
        <v>2207</v>
      </c>
      <c r="AE95" s="21">
        <v>4500440866</v>
      </c>
      <c r="AF95" s="20" t="s">
        <v>2493</v>
      </c>
      <c r="AG95" s="128">
        <v>45362</v>
      </c>
      <c r="AH95" s="129">
        <v>87376</v>
      </c>
      <c r="AI95" s="129" t="s">
        <v>1299</v>
      </c>
      <c r="AJ95" s="127" t="str">
        <f>VLOOKUP(AC95,'Seat vise Deatils'!C:G,5,0)</f>
        <v>Seat - 19</v>
      </c>
      <c r="AK95" s="16" t="s">
        <v>265</v>
      </c>
      <c r="AL95" s="1" t="s">
        <v>2209</v>
      </c>
    </row>
    <row r="96" spans="1:38" ht="14.4">
      <c r="A96" s="1">
        <v>95</v>
      </c>
      <c r="B96" s="9" t="s">
        <v>9</v>
      </c>
      <c r="C96" s="118" t="s">
        <v>2625</v>
      </c>
      <c r="D96" s="9" t="s">
        <v>2195</v>
      </c>
      <c r="E96" s="126" t="s">
        <v>2589</v>
      </c>
      <c r="F96" s="203"/>
      <c r="G96" s="126"/>
      <c r="H96" s="223"/>
      <c r="I96" s="219"/>
      <c r="J96" s="126"/>
      <c r="K96" s="126" t="s">
        <v>105</v>
      </c>
      <c r="L96" s="126" t="s">
        <v>105</v>
      </c>
      <c r="M96" s="200"/>
      <c r="N96" s="8"/>
      <c r="O96" s="95" t="s">
        <v>85</v>
      </c>
      <c r="P96" s="95" t="s">
        <v>2626</v>
      </c>
      <c r="Q96" s="95" t="s">
        <v>2202</v>
      </c>
      <c r="R96" s="95" t="s">
        <v>2203</v>
      </c>
      <c r="S96" s="95">
        <v>4500310417</v>
      </c>
      <c r="T96" s="95" t="s">
        <v>979</v>
      </c>
      <c r="U96" s="224">
        <v>44258</v>
      </c>
      <c r="V96" s="178">
        <v>16300</v>
      </c>
      <c r="W96" s="215" t="s">
        <v>2610</v>
      </c>
      <c r="X96" s="6" t="s">
        <v>2225</v>
      </c>
      <c r="Y96" s="1" t="s">
        <v>2226</v>
      </c>
      <c r="AA96" s="21">
        <v>95</v>
      </c>
      <c r="AB96" s="21" t="s">
        <v>85</v>
      </c>
      <c r="AC96" s="91" t="s">
        <v>2627</v>
      </c>
      <c r="AD96" s="21" t="s">
        <v>2207</v>
      </c>
      <c r="AE96" s="21">
        <v>4500440866</v>
      </c>
      <c r="AF96" s="21" t="s">
        <v>2493</v>
      </c>
      <c r="AG96" s="128">
        <v>45362</v>
      </c>
      <c r="AH96" s="129">
        <v>87376</v>
      </c>
      <c r="AI96" s="129" t="s">
        <v>1299</v>
      </c>
      <c r="AJ96" s="127" t="str">
        <f>VLOOKUP(AC96,'Seat vise Deatils'!C:G,5,0)</f>
        <v>Seat - 66</v>
      </c>
      <c r="AK96" s="88" t="s">
        <v>1917</v>
      </c>
      <c r="AL96" s="1" t="s">
        <v>2209</v>
      </c>
    </row>
    <row r="97" spans="1:38" ht="14.4">
      <c r="A97" s="1">
        <v>96</v>
      </c>
      <c r="B97" s="9" t="s">
        <v>9</v>
      </c>
      <c r="C97" s="118" t="s">
        <v>2628</v>
      </c>
      <c r="D97" s="9" t="s">
        <v>2195</v>
      </c>
      <c r="E97" s="126" t="s">
        <v>2589</v>
      </c>
      <c r="F97" s="203"/>
      <c r="G97" s="126"/>
      <c r="H97" s="223"/>
      <c r="I97" s="219"/>
      <c r="J97" s="126"/>
      <c r="K97" s="126" t="s">
        <v>105</v>
      </c>
      <c r="L97" s="126" t="s">
        <v>105</v>
      </c>
      <c r="M97" s="200"/>
      <c r="N97" s="8"/>
      <c r="O97" s="95" t="s">
        <v>85</v>
      </c>
      <c r="P97" s="95" t="s">
        <v>2629</v>
      </c>
      <c r="Q97" s="95" t="s">
        <v>2202</v>
      </c>
      <c r="R97" s="95" t="s">
        <v>2203</v>
      </c>
      <c r="S97" s="95">
        <v>4500310417</v>
      </c>
      <c r="T97" s="95" t="s">
        <v>979</v>
      </c>
      <c r="U97" s="224">
        <v>44258</v>
      </c>
      <c r="V97" s="178">
        <v>16300</v>
      </c>
      <c r="W97" s="215" t="s">
        <v>2610</v>
      </c>
      <c r="X97" s="6" t="s">
        <v>2225</v>
      </c>
      <c r="Y97" s="1" t="s">
        <v>2226</v>
      </c>
      <c r="AA97" s="20">
        <v>96</v>
      </c>
      <c r="AB97" s="20" t="s">
        <v>85</v>
      </c>
      <c r="AC97" s="92" t="s">
        <v>2630</v>
      </c>
      <c r="AD97" s="20" t="s">
        <v>2207</v>
      </c>
      <c r="AE97" s="21">
        <v>4500440866</v>
      </c>
      <c r="AF97" s="20" t="s">
        <v>2493</v>
      </c>
      <c r="AG97" s="128">
        <v>45362</v>
      </c>
      <c r="AH97" s="129">
        <v>87376</v>
      </c>
      <c r="AI97" s="129" t="s">
        <v>1299</v>
      </c>
      <c r="AJ97" s="127" t="e">
        <f>VLOOKUP(AC97,'Seat vise Deatils'!C:G,5,0)</f>
        <v>#N/A</v>
      </c>
      <c r="AK97" s="16" t="s">
        <v>1917</v>
      </c>
      <c r="AL97" s="1"/>
    </row>
    <row r="98" spans="1:38" ht="14.4">
      <c r="A98" s="1">
        <v>97</v>
      </c>
      <c r="B98" s="9" t="s">
        <v>9</v>
      </c>
      <c r="C98" s="118" t="s">
        <v>2631</v>
      </c>
      <c r="D98" s="9" t="s">
        <v>2195</v>
      </c>
      <c r="E98" s="126" t="s">
        <v>2589</v>
      </c>
      <c r="F98" s="203"/>
      <c r="G98" s="126"/>
      <c r="H98" s="223"/>
      <c r="I98" s="219"/>
      <c r="J98" s="126"/>
      <c r="K98" s="126" t="s">
        <v>105</v>
      </c>
      <c r="L98" s="126" t="s">
        <v>105</v>
      </c>
      <c r="M98" s="200"/>
      <c r="N98" s="8"/>
      <c r="O98" s="95" t="s">
        <v>85</v>
      </c>
      <c r="P98" s="95" t="s">
        <v>2632</v>
      </c>
      <c r="Q98" s="95" t="s">
        <v>2202</v>
      </c>
      <c r="R98" s="95" t="s">
        <v>2203</v>
      </c>
      <c r="S98" s="95">
        <v>4500310417</v>
      </c>
      <c r="T98" s="95" t="s">
        <v>979</v>
      </c>
      <c r="U98" s="224">
        <v>44258</v>
      </c>
      <c r="V98" s="178">
        <v>16300</v>
      </c>
      <c r="W98" s="215" t="s">
        <v>2610</v>
      </c>
      <c r="X98" s="6" t="s">
        <v>2225</v>
      </c>
      <c r="Y98" s="1" t="s">
        <v>2226</v>
      </c>
      <c r="AA98" s="21">
        <v>97</v>
      </c>
      <c r="AB98" s="21" t="s">
        <v>85</v>
      </c>
      <c r="AC98" s="91" t="s">
        <v>2633</v>
      </c>
      <c r="AD98" s="21" t="s">
        <v>2207</v>
      </c>
      <c r="AE98" s="21">
        <v>4500440866</v>
      </c>
      <c r="AF98" s="21" t="s">
        <v>2493</v>
      </c>
      <c r="AG98" s="128">
        <v>45362</v>
      </c>
      <c r="AH98" s="129">
        <v>87376</v>
      </c>
      <c r="AI98" s="129" t="s">
        <v>1299</v>
      </c>
      <c r="AJ98" s="127" t="str">
        <f>VLOOKUP(AC98,'Seat vise Deatils'!C:G,5,0)</f>
        <v>Seat - 57</v>
      </c>
      <c r="AK98" s="88" t="s">
        <v>1917</v>
      </c>
      <c r="AL98" s="1" t="s">
        <v>2209</v>
      </c>
    </row>
    <row r="99" spans="1:38" ht="14.4">
      <c r="A99" s="1">
        <v>98</v>
      </c>
      <c r="B99" s="9" t="s">
        <v>9</v>
      </c>
      <c r="C99" s="118" t="s">
        <v>2634</v>
      </c>
      <c r="D99" s="9" t="s">
        <v>2195</v>
      </c>
      <c r="E99" s="126" t="s">
        <v>2589</v>
      </c>
      <c r="F99" s="203"/>
      <c r="G99" s="126"/>
      <c r="H99" s="223"/>
      <c r="I99" s="219"/>
      <c r="J99" s="126"/>
      <c r="K99" s="126" t="s">
        <v>105</v>
      </c>
      <c r="L99" s="126" t="s">
        <v>105</v>
      </c>
      <c r="M99" s="200"/>
      <c r="N99" s="8"/>
      <c r="O99" s="95" t="s">
        <v>85</v>
      </c>
      <c r="P99" s="95" t="s">
        <v>2635</v>
      </c>
      <c r="Q99" s="95" t="s">
        <v>2202</v>
      </c>
      <c r="R99" s="95" t="s">
        <v>2203</v>
      </c>
      <c r="S99" s="95">
        <v>4500310417</v>
      </c>
      <c r="T99" s="95" t="s">
        <v>979</v>
      </c>
      <c r="U99" s="224">
        <v>44258</v>
      </c>
      <c r="V99" s="178">
        <v>16300</v>
      </c>
      <c r="W99" s="215" t="s">
        <v>2610</v>
      </c>
      <c r="X99" s="6" t="s">
        <v>2636</v>
      </c>
      <c r="Y99" s="1" t="s">
        <v>2240</v>
      </c>
      <c r="AA99" s="20">
        <v>98</v>
      </c>
      <c r="AB99" s="20" t="s">
        <v>85</v>
      </c>
      <c r="AC99" s="92" t="s">
        <v>2637</v>
      </c>
      <c r="AD99" s="20" t="s">
        <v>2207</v>
      </c>
      <c r="AE99" s="21">
        <v>4500440866</v>
      </c>
      <c r="AF99" s="20" t="s">
        <v>2493</v>
      </c>
      <c r="AG99" s="128">
        <v>45362</v>
      </c>
      <c r="AH99" s="129">
        <v>87376</v>
      </c>
      <c r="AI99" s="129" t="s">
        <v>1299</v>
      </c>
      <c r="AJ99" s="127" t="str">
        <f>VLOOKUP(AC99,'Seat vise Deatils'!C:G,5,0)</f>
        <v>Seat - 23</v>
      </c>
      <c r="AK99" s="16" t="s">
        <v>1917</v>
      </c>
      <c r="AL99" s="1" t="s">
        <v>2209</v>
      </c>
    </row>
    <row r="100" spans="1:38" ht="14.4">
      <c r="A100" s="1">
        <v>99</v>
      </c>
      <c r="B100" s="9" t="s">
        <v>9</v>
      </c>
      <c r="C100" s="118" t="s">
        <v>2638</v>
      </c>
      <c r="D100" s="9" t="s">
        <v>2195</v>
      </c>
      <c r="E100" s="126" t="s">
        <v>2589</v>
      </c>
      <c r="F100" s="203"/>
      <c r="G100" s="126"/>
      <c r="H100" s="223"/>
      <c r="I100" s="219"/>
      <c r="J100" s="126"/>
      <c r="K100" s="126" t="s">
        <v>1101</v>
      </c>
      <c r="L100" s="126" t="s">
        <v>1101</v>
      </c>
      <c r="M100" s="200"/>
      <c r="N100" s="8"/>
      <c r="O100" s="95" t="s">
        <v>85</v>
      </c>
      <c r="P100" s="95" t="s">
        <v>2639</v>
      </c>
      <c r="Q100" s="95" t="s">
        <v>2202</v>
      </c>
      <c r="R100" s="95" t="s">
        <v>2203</v>
      </c>
      <c r="S100" s="95">
        <v>4500310417</v>
      </c>
      <c r="T100" s="95" t="s">
        <v>979</v>
      </c>
      <c r="U100" s="224">
        <v>44258</v>
      </c>
      <c r="V100" s="178">
        <v>16300</v>
      </c>
      <c r="W100" s="215" t="s">
        <v>2610</v>
      </c>
      <c r="X100" s="6" t="s">
        <v>2225</v>
      </c>
      <c r="Y100" s="1" t="s">
        <v>2226</v>
      </c>
      <c r="AA100" s="21">
        <v>99</v>
      </c>
      <c r="AB100" s="21" t="s">
        <v>85</v>
      </c>
      <c r="AC100" s="91" t="s">
        <v>2640</v>
      </c>
      <c r="AD100" s="21" t="s">
        <v>2207</v>
      </c>
      <c r="AE100" s="21">
        <v>4500440866</v>
      </c>
      <c r="AF100" s="21" t="s">
        <v>2493</v>
      </c>
      <c r="AG100" s="128">
        <v>45362</v>
      </c>
      <c r="AH100" s="129">
        <v>87376</v>
      </c>
      <c r="AI100" s="129" t="s">
        <v>1299</v>
      </c>
      <c r="AJ100" s="127" t="str">
        <f>VLOOKUP(AC100,'Seat vise Deatils'!C:G,5,0)</f>
        <v>Seat - 3</v>
      </c>
      <c r="AK100" s="88" t="s">
        <v>1917</v>
      </c>
      <c r="AL100" s="1" t="s">
        <v>2209</v>
      </c>
    </row>
    <row r="101" spans="1:38" ht="14.4">
      <c r="A101" s="1">
        <v>100</v>
      </c>
      <c r="B101" s="9" t="s">
        <v>9</v>
      </c>
      <c r="C101" s="118" t="s">
        <v>2641</v>
      </c>
      <c r="D101" s="9" t="s">
        <v>2195</v>
      </c>
      <c r="E101" s="126" t="s">
        <v>2589</v>
      </c>
      <c r="F101" s="203"/>
      <c r="G101" s="126"/>
      <c r="H101" s="223"/>
      <c r="I101" s="219"/>
      <c r="J101" s="126"/>
      <c r="K101" s="126" t="s">
        <v>105</v>
      </c>
      <c r="L101" s="126" t="s">
        <v>105</v>
      </c>
      <c r="M101" s="200"/>
      <c r="N101" s="8"/>
      <c r="O101" s="95" t="s">
        <v>85</v>
      </c>
      <c r="P101" s="95" t="s">
        <v>2642</v>
      </c>
      <c r="Q101" s="95" t="s">
        <v>2202</v>
      </c>
      <c r="R101" s="95" t="s">
        <v>2203</v>
      </c>
      <c r="S101" s="95">
        <v>4500310417</v>
      </c>
      <c r="T101" s="95" t="s">
        <v>979</v>
      </c>
      <c r="U101" s="224">
        <v>44258</v>
      </c>
      <c r="V101" s="178">
        <v>16300</v>
      </c>
      <c r="W101" s="215" t="s">
        <v>2610</v>
      </c>
      <c r="X101" s="6" t="s">
        <v>2247</v>
      </c>
      <c r="Y101" s="1" t="s">
        <v>2226</v>
      </c>
      <c r="AA101" s="20">
        <v>100</v>
      </c>
      <c r="AB101" s="20" t="s">
        <v>85</v>
      </c>
      <c r="AC101" s="92" t="s">
        <v>2643</v>
      </c>
      <c r="AD101" s="20" t="s">
        <v>2207</v>
      </c>
      <c r="AE101" s="21">
        <v>4500440866</v>
      </c>
      <c r="AF101" s="20" t="s">
        <v>2493</v>
      </c>
      <c r="AG101" s="128">
        <v>45362</v>
      </c>
      <c r="AH101" s="129">
        <v>87376</v>
      </c>
      <c r="AI101" s="129" t="s">
        <v>1299</v>
      </c>
      <c r="AJ101" s="127" t="str">
        <f>VLOOKUP(AC101,'Seat vise Deatils'!C:G,5,0)</f>
        <v>Seat - 64</v>
      </c>
      <c r="AK101" s="16" t="s">
        <v>1917</v>
      </c>
      <c r="AL101" s="1" t="s">
        <v>2209</v>
      </c>
    </row>
    <row r="102" spans="1:38" ht="14.4">
      <c r="A102" s="1">
        <v>101</v>
      </c>
      <c r="B102" s="9" t="s">
        <v>9</v>
      </c>
      <c r="C102" s="118" t="s">
        <v>2644</v>
      </c>
      <c r="D102" s="9" t="s">
        <v>2195</v>
      </c>
      <c r="E102" s="126" t="s">
        <v>2589</v>
      </c>
      <c r="F102" s="203"/>
      <c r="G102" s="126"/>
      <c r="H102" s="223"/>
      <c r="I102" s="219"/>
      <c r="J102" s="126"/>
      <c r="K102" s="126" t="s">
        <v>110</v>
      </c>
      <c r="L102" s="126" t="s">
        <v>110</v>
      </c>
      <c r="M102" s="200"/>
      <c r="N102" s="8"/>
      <c r="O102" s="95" t="s">
        <v>85</v>
      </c>
      <c r="P102" s="95" t="s">
        <v>2645</v>
      </c>
      <c r="Q102" s="95" t="s">
        <v>2202</v>
      </c>
      <c r="R102" s="95" t="s">
        <v>2203</v>
      </c>
      <c r="S102" s="95">
        <v>4500310417</v>
      </c>
      <c r="T102" s="95" t="s">
        <v>979</v>
      </c>
      <c r="U102" s="224">
        <v>44258</v>
      </c>
      <c r="V102" s="178">
        <v>16300</v>
      </c>
      <c r="W102" s="215" t="s">
        <v>2610</v>
      </c>
      <c r="X102" s="1" t="s">
        <v>2646</v>
      </c>
      <c r="Y102" s="1" t="s">
        <v>2646</v>
      </c>
      <c r="AA102" s="21">
        <v>101</v>
      </c>
      <c r="AB102" s="21" t="s">
        <v>85</v>
      </c>
      <c r="AC102" s="91" t="s">
        <v>2647</v>
      </c>
      <c r="AD102" s="21" t="s">
        <v>2207</v>
      </c>
      <c r="AE102" s="21">
        <v>4500440866</v>
      </c>
      <c r="AF102" s="21" t="s">
        <v>2493</v>
      </c>
      <c r="AG102" s="128">
        <v>45362</v>
      </c>
      <c r="AH102" s="129">
        <v>87376</v>
      </c>
      <c r="AI102" s="129" t="s">
        <v>1299</v>
      </c>
      <c r="AJ102" s="127" t="str">
        <f>VLOOKUP(AC102,'Seat vise Deatils'!C:G,5,0)</f>
        <v>Seat - 41</v>
      </c>
      <c r="AK102" s="88" t="s">
        <v>1917</v>
      </c>
      <c r="AL102" s="1" t="s">
        <v>2209</v>
      </c>
    </row>
    <row r="103" spans="1:38" ht="14.4">
      <c r="A103" s="1">
        <v>102</v>
      </c>
      <c r="B103" s="9" t="s">
        <v>9</v>
      </c>
      <c r="C103" s="118" t="s">
        <v>2648</v>
      </c>
      <c r="D103" s="9" t="s">
        <v>2195</v>
      </c>
      <c r="E103" s="126" t="s">
        <v>2589</v>
      </c>
      <c r="F103" s="203"/>
      <c r="G103" s="126"/>
      <c r="H103" s="223"/>
      <c r="I103" s="219"/>
      <c r="J103" s="126"/>
      <c r="K103" s="126" t="s">
        <v>1101</v>
      </c>
      <c r="L103" s="126" t="s">
        <v>1101</v>
      </c>
      <c r="M103" s="200"/>
      <c r="N103" s="8"/>
      <c r="O103" s="95" t="s">
        <v>85</v>
      </c>
      <c r="P103" s="95" t="s">
        <v>2649</v>
      </c>
      <c r="Q103" s="95" t="s">
        <v>2202</v>
      </c>
      <c r="R103" s="95" t="s">
        <v>2203</v>
      </c>
      <c r="S103" s="95">
        <v>4500310417</v>
      </c>
      <c r="T103" s="95" t="s">
        <v>979</v>
      </c>
      <c r="U103" s="224">
        <v>44258</v>
      </c>
      <c r="V103" s="178">
        <v>16300</v>
      </c>
      <c r="W103" s="215" t="s">
        <v>2610</v>
      </c>
      <c r="X103" s="6" t="s">
        <v>2247</v>
      </c>
      <c r="Y103" s="1" t="s">
        <v>2226</v>
      </c>
      <c r="AA103" s="20">
        <v>102</v>
      </c>
      <c r="AB103" s="20" t="s">
        <v>85</v>
      </c>
      <c r="AC103" s="92" t="s">
        <v>2650</v>
      </c>
      <c r="AD103" s="20" t="s">
        <v>2207</v>
      </c>
      <c r="AE103" s="21">
        <v>4500440866</v>
      </c>
      <c r="AF103" s="20" t="s">
        <v>2493</v>
      </c>
      <c r="AG103" s="128">
        <v>45362</v>
      </c>
      <c r="AH103" s="129">
        <v>87376</v>
      </c>
      <c r="AI103" s="129" t="s">
        <v>1299</v>
      </c>
      <c r="AJ103" s="127" t="str">
        <f>VLOOKUP(AC103,'Seat vise Deatils'!C:G,5,0)</f>
        <v>Seat - 26</v>
      </c>
      <c r="AK103" s="16" t="s">
        <v>2651</v>
      </c>
      <c r="AL103" s="1" t="s">
        <v>2209</v>
      </c>
    </row>
    <row r="104" spans="1:38" ht="14.4">
      <c r="A104" s="1">
        <v>103</v>
      </c>
      <c r="B104" s="9" t="s">
        <v>9</v>
      </c>
      <c r="C104" s="118" t="s">
        <v>2652</v>
      </c>
      <c r="D104" s="9" t="s">
        <v>2195</v>
      </c>
      <c r="E104" s="126" t="s">
        <v>2589</v>
      </c>
      <c r="F104" s="203"/>
      <c r="G104" s="126"/>
      <c r="H104" s="223"/>
      <c r="I104" s="219"/>
      <c r="J104" s="126"/>
      <c r="K104" s="126" t="s">
        <v>2653</v>
      </c>
      <c r="L104" s="126" t="s">
        <v>2653</v>
      </c>
      <c r="M104" s="200"/>
      <c r="N104" s="8"/>
      <c r="O104" s="95" t="s">
        <v>85</v>
      </c>
      <c r="P104" s="95" t="s">
        <v>2654</v>
      </c>
      <c r="Q104" s="95" t="s">
        <v>2202</v>
      </c>
      <c r="R104" s="95" t="s">
        <v>2203</v>
      </c>
      <c r="S104" s="95">
        <v>4500310417</v>
      </c>
      <c r="T104" s="95" t="s">
        <v>979</v>
      </c>
      <c r="U104" s="224">
        <v>44258</v>
      </c>
      <c r="V104" s="178">
        <v>16300</v>
      </c>
      <c r="W104" s="215" t="s">
        <v>2610</v>
      </c>
      <c r="X104" s="6" t="s">
        <v>1921</v>
      </c>
      <c r="Y104" s="1" t="s">
        <v>953</v>
      </c>
      <c r="AA104" s="21">
        <v>103</v>
      </c>
      <c r="AB104" s="21" t="s">
        <v>85</v>
      </c>
      <c r="AC104" s="91" t="s">
        <v>2655</v>
      </c>
      <c r="AD104" s="21" t="s">
        <v>2207</v>
      </c>
      <c r="AE104" s="21">
        <v>4500440866</v>
      </c>
      <c r="AF104" s="21" t="s">
        <v>2493</v>
      </c>
      <c r="AG104" s="128">
        <v>45362</v>
      </c>
      <c r="AH104" s="129">
        <v>87376</v>
      </c>
      <c r="AI104" s="129" t="s">
        <v>1299</v>
      </c>
      <c r="AJ104" s="127" t="str">
        <f>VLOOKUP(AC104,'Seat vise Deatils'!C:G,5,0)</f>
        <v>Seat - 30</v>
      </c>
      <c r="AK104" s="88" t="s">
        <v>1917</v>
      </c>
      <c r="AL104" s="1" t="s">
        <v>2209</v>
      </c>
    </row>
    <row r="105" spans="1:38" ht="14.4">
      <c r="A105" s="1">
        <v>104</v>
      </c>
      <c r="B105" s="9" t="s">
        <v>9</v>
      </c>
      <c r="C105" s="118" t="s">
        <v>2656</v>
      </c>
      <c r="D105" s="9" t="s">
        <v>2195</v>
      </c>
      <c r="E105" s="126" t="s">
        <v>2589</v>
      </c>
      <c r="F105" s="203"/>
      <c r="G105" s="126"/>
      <c r="H105" s="223"/>
      <c r="I105" s="219"/>
      <c r="J105" s="126"/>
      <c r="K105" s="126" t="s">
        <v>105</v>
      </c>
      <c r="L105" s="126" t="s">
        <v>105</v>
      </c>
      <c r="M105" s="200"/>
      <c r="N105" s="8"/>
      <c r="O105" s="95" t="s">
        <v>85</v>
      </c>
      <c r="P105" s="95" t="s">
        <v>2657</v>
      </c>
      <c r="Q105" s="95" t="s">
        <v>2202</v>
      </c>
      <c r="R105" s="95" t="s">
        <v>2203</v>
      </c>
      <c r="S105" s="95">
        <v>4500310417</v>
      </c>
      <c r="T105" s="95" t="s">
        <v>979</v>
      </c>
      <c r="U105" s="224">
        <v>44258</v>
      </c>
      <c r="V105" s="178">
        <v>16300</v>
      </c>
      <c r="W105" s="215" t="s">
        <v>2610</v>
      </c>
      <c r="X105" s="6" t="s">
        <v>105</v>
      </c>
      <c r="Y105" s="1" t="s">
        <v>105</v>
      </c>
      <c r="AA105" s="20">
        <v>104</v>
      </c>
      <c r="AB105" s="20" t="s">
        <v>85</v>
      </c>
      <c r="AC105" s="92" t="s">
        <v>2658</v>
      </c>
      <c r="AD105" s="20" t="s">
        <v>2207</v>
      </c>
      <c r="AE105" s="21">
        <v>4500440866</v>
      </c>
      <c r="AF105" s="20" t="s">
        <v>2493</v>
      </c>
      <c r="AG105" s="128">
        <v>45362</v>
      </c>
      <c r="AH105" s="129">
        <v>87376</v>
      </c>
      <c r="AI105" s="129" t="s">
        <v>1299</v>
      </c>
      <c r="AJ105" s="127" t="e">
        <f>VLOOKUP(AC105,'Seat vise Deatils'!C:G,5,0)</f>
        <v>#N/A</v>
      </c>
      <c r="AK105" s="16" t="s">
        <v>1917</v>
      </c>
      <c r="AL105" s="1"/>
    </row>
    <row r="106" spans="1:38" ht="14.4">
      <c r="A106" s="1">
        <v>105</v>
      </c>
      <c r="B106" s="9" t="s">
        <v>9</v>
      </c>
      <c r="C106" s="118" t="s">
        <v>2659</v>
      </c>
      <c r="D106" s="9" t="s">
        <v>2195</v>
      </c>
      <c r="E106" s="126" t="s">
        <v>2589</v>
      </c>
      <c r="F106" s="203"/>
      <c r="G106" s="126"/>
      <c r="H106" s="223"/>
      <c r="I106" s="219"/>
      <c r="J106" s="126"/>
      <c r="K106" s="126" t="s">
        <v>1101</v>
      </c>
      <c r="L106" s="126" t="s">
        <v>1101</v>
      </c>
      <c r="M106" s="200"/>
      <c r="N106" s="8"/>
      <c r="O106" s="95" t="s">
        <v>85</v>
      </c>
      <c r="P106" s="95" t="s">
        <v>2660</v>
      </c>
      <c r="Q106" s="95" t="s">
        <v>2202</v>
      </c>
      <c r="R106" s="95" t="s">
        <v>2203</v>
      </c>
      <c r="S106" s="205">
        <v>4500310417</v>
      </c>
      <c r="T106" s="95" t="s">
        <v>979</v>
      </c>
      <c r="U106" s="224">
        <v>44258</v>
      </c>
      <c r="V106" s="178">
        <v>16300</v>
      </c>
      <c r="W106" s="215" t="s">
        <v>2610</v>
      </c>
      <c r="X106" s="6" t="s">
        <v>2661</v>
      </c>
      <c r="Y106" s="1" t="s">
        <v>2280</v>
      </c>
      <c r="AA106" s="21">
        <v>105</v>
      </c>
      <c r="AB106" s="21" t="s">
        <v>85</v>
      </c>
      <c r="AC106" s="91" t="s">
        <v>2662</v>
      </c>
      <c r="AD106" s="21" t="s">
        <v>2207</v>
      </c>
      <c r="AE106" s="21">
        <v>4500440866</v>
      </c>
      <c r="AF106" s="21" t="s">
        <v>2493</v>
      </c>
      <c r="AG106" s="128">
        <v>45362</v>
      </c>
      <c r="AH106" s="129">
        <v>87376</v>
      </c>
      <c r="AI106" s="129" t="s">
        <v>1299</v>
      </c>
      <c r="AJ106" s="127" t="str">
        <f>VLOOKUP(AC106,'Seat vise Deatils'!C:G,5,0)</f>
        <v>Seat - 27</v>
      </c>
      <c r="AK106" s="88" t="s">
        <v>367</v>
      </c>
      <c r="AL106" s="1" t="s">
        <v>2209</v>
      </c>
    </row>
    <row r="107" spans="1:38" ht="14.4">
      <c r="A107" s="1">
        <v>106</v>
      </c>
      <c r="B107" s="9" t="s">
        <v>9</v>
      </c>
      <c r="C107" s="118" t="s">
        <v>2663</v>
      </c>
      <c r="D107" s="9" t="s">
        <v>2195</v>
      </c>
      <c r="E107" s="126" t="s">
        <v>2589</v>
      </c>
      <c r="F107" s="203"/>
      <c r="G107" s="126"/>
      <c r="H107" s="223"/>
      <c r="I107" s="219"/>
      <c r="J107" s="126"/>
      <c r="K107" s="126" t="s">
        <v>105</v>
      </c>
      <c r="L107" s="126" t="s">
        <v>105</v>
      </c>
      <c r="M107" s="200"/>
      <c r="N107" s="8"/>
      <c r="O107" s="95" t="s">
        <v>85</v>
      </c>
      <c r="P107" s="95" t="s">
        <v>2664</v>
      </c>
      <c r="Q107" s="95" t="s">
        <v>2202</v>
      </c>
      <c r="R107" s="204" t="s">
        <v>2315</v>
      </c>
      <c r="S107" s="96">
        <v>4500386875</v>
      </c>
      <c r="T107" s="242" t="s">
        <v>2665</v>
      </c>
      <c r="U107" s="224">
        <v>44852</v>
      </c>
      <c r="V107" s="178">
        <v>26083</v>
      </c>
      <c r="W107" s="215" t="s">
        <v>2289</v>
      </c>
      <c r="X107" s="6" t="s">
        <v>2225</v>
      </c>
      <c r="Y107" s="1" t="s">
        <v>2226</v>
      </c>
      <c r="AA107" s="20">
        <v>106</v>
      </c>
      <c r="AB107" s="20" t="s">
        <v>85</v>
      </c>
      <c r="AC107" s="92" t="s">
        <v>2666</v>
      </c>
      <c r="AD107" s="20" t="s">
        <v>2207</v>
      </c>
      <c r="AE107" s="21">
        <v>4500440866</v>
      </c>
      <c r="AF107" s="20" t="s">
        <v>2493</v>
      </c>
      <c r="AG107" s="128">
        <v>45362</v>
      </c>
      <c r="AH107" s="129">
        <v>87376</v>
      </c>
      <c r="AI107" s="129" t="s">
        <v>1299</v>
      </c>
      <c r="AJ107" s="127" t="str">
        <f>VLOOKUP(AC107,'Seat vise Deatils'!C:G,5,0)</f>
        <v>Seat - 21</v>
      </c>
      <c r="AK107" s="16" t="s">
        <v>1917</v>
      </c>
      <c r="AL107" s="1" t="s">
        <v>2209</v>
      </c>
    </row>
    <row r="108" spans="1:38" ht="14.4">
      <c r="A108" s="1">
        <v>107</v>
      </c>
      <c r="B108" s="9" t="s">
        <v>9</v>
      </c>
      <c r="C108" s="118" t="s">
        <v>2667</v>
      </c>
      <c r="D108" s="9" t="s">
        <v>2195</v>
      </c>
      <c r="E108" s="126" t="s">
        <v>2589</v>
      </c>
      <c r="F108" s="203"/>
      <c r="G108" s="126"/>
      <c r="H108" s="223"/>
      <c r="I108" s="219"/>
      <c r="J108" s="126"/>
      <c r="K108" s="126" t="s">
        <v>105</v>
      </c>
      <c r="L108" s="126" t="s">
        <v>105</v>
      </c>
      <c r="M108" s="200"/>
      <c r="N108" s="8"/>
      <c r="O108" s="95" t="s">
        <v>85</v>
      </c>
      <c r="P108" s="95" t="s">
        <v>2668</v>
      </c>
      <c r="Q108" s="95" t="s">
        <v>2202</v>
      </c>
      <c r="R108" s="204" t="s">
        <v>2315</v>
      </c>
      <c r="S108" s="96">
        <v>4500386875</v>
      </c>
      <c r="T108" s="242" t="s">
        <v>2665</v>
      </c>
      <c r="U108" s="224">
        <v>44852</v>
      </c>
      <c r="V108" s="178">
        <v>26083</v>
      </c>
      <c r="W108" s="215" t="s">
        <v>2289</v>
      </c>
      <c r="X108" s="6" t="s">
        <v>2247</v>
      </c>
      <c r="Y108" s="1" t="s">
        <v>2226</v>
      </c>
      <c r="AA108" s="21">
        <v>107</v>
      </c>
      <c r="AB108" s="21" t="s">
        <v>85</v>
      </c>
      <c r="AC108" s="91" t="s">
        <v>2669</v>
      </c>
      <c r="AD108" s="21" t="s">
        <v>2207</v>
      </c>
      <c r="AE108" s="21">
        <v>4500440866</v>
      </c>
      <c r="AF108" s="21" t="s">
        <v>2493</v>
      </c>
      <c r="AG108" s="128">
        <v>45362</v>
      </c>
      <c r="AH108" s="129">
        <v>87376</v>
      </c>
      <c r="AI108" s="129" t="s">
        <v>1299</v>
      </c>
      <c r="AJ108" s="127" t="str">
        <f>VLOOKUP(AC108,'Seat vise Deatils'!C:G,5,0)</f>
        <v>Seat - 74</v>
      </c>
      <c r="AK108" s="88" t="s">
        <v>1917</v>
      </c>
      <c r="AL108" s="1" t="s">
        <v>2209</v>
      </c>
    </row>
    <row r="109" spans="1:38" ht="14.4">
      <c r="A109" s="1">
        <v>108</v>
      </c>
      <c r="B109" s="9" t="s">
        <v>9</v>
      </c>
      <c r="C109" s="118" t="s">
        <v>2670</v>
      </c>
      <c r="D109" s="9" t="s">
        <v>2195</v>
      </c>
      <c r="E109" s="126" t="s">
        <v>2589</v>
      </c>
      <c r="F109" s="203"/>
      <c r="G109" s="126"/>
      <c r="H109" s="223"/>
      <c r="I109" s="219"/>
      <c r="J109" s="126"/>
      <c r="K109" s="126" t="s">
        <v>2671</v>
      </c>
      <c r="L109" s="126" t="s">
        <v>2671</v>
      </c>
      <c r="M109" s="200"/>
      <c r="N109" s="8"/>
      <c r="O109" s="95" t="s">
        <v>85</v>
      </c>
      <c r="P109" s="95" t="s">
        <v>2672</v>
      </c>
      <c r="Q109" s="95" t="s">
        <v>2202</v>
      </c>
      <c r="R109" s="204" t="s">
        <v>2315</v>
      </c>
      <c r="S109" s="96">
        <v>4500386875</v>
      </c>
      <c r="T109" s="242" t="s">
        <v>2665</v>
      </c>
      <c r="U109" s="224">
        <v>44852</v>
      </c>
      <c r="V109" s="178">
        <v>26083</v>
      </c>
      <c r="W109" s="215" t="s">
        <v>2289</v>
      </c>
      <c r="X109" s="6" t="s">
        <v>2673</v>
      </c>
      <c r="Y109" s="1" t="s">
        <v>2280</v>
      </c>
      <c r="AA109" s="20">
        <v>108</v>
      </c>
      <c r="AB109" s="20" t="s">
        <v>85</v>
      </c>
      <c r="AC109" s="92" t="s">
        <v>2674</v>
      </c>
      <c r="AD109" s="20" t="s">
        <v>2207</v>
      </c>
      <c r="AE109" s="21">
        <v>4500440866</v>
      </c>
      <c r="AF109" s="20" t="s">
        <v>2493</v>
      </c>
      <c r="AG109" s="128">
        <v>45362</v>
      </c>
      <c r="AH109" s="129">
        <v>87376</v>
      </c>
      <c r="AI109" s="129" t="s">
        <v>1299</v>
      </c>
      <c r="AJ109" s="127" t="str">
        <f>VLOOKUP(AC109,'Seat vise Deatils'!C:G,5,0)</f>
        <v>Seat - 24</v>
      </c>
      <c r="AK109" s="16" t="s">
        <v>257</v>
      </c>
      <c r="AL109" s="1" t="s">
        <v>2209</v>
      </c>
    </row>
    <row r="110" spans="1:38" ht="14.4">
      <c r="A110" s="1">
        <v>109</v>
      </c>
      <c r="B110" s="9" t="s">
        <v>9</v>
      </c>
      <c r="C110" s="118" t="s">
        <v>2675</v>
      </c>
      <c r="D110" s="9" t="s">
        <v>2195</v>
      </c>
      <c r="E110" s="126" t="s">
        <v>2589</v>
      </c>
      <c r="F110" s="203"/>
      <c r="G110" s="126"/>
      <c r="H110" s="223"/>
      <c r="I110" s="219"/>
      <c r="J110" s="126"/>
      <c r="K110" s="126" t="s">
        <v>1101</v>
      </c>
      <c r="L110" s="126" t="s">
        <v>1101</v>
      </c>
      <c r="M110" s="200"/>
      <c r="N110" s="8"/>
      <c r="O110" s="95" t="s">
        <v>85</v>
      </c>
      <c r="P110" s="95" t="s">
        <v>2676</v>
      </c>
      <c r="Q110" s="95" t="s">
        <v>2202</v>
      </c>
      <c r="R110" s="204" t="s">
        <v>2315</v>
      </c>
      <c r="S110" s="96">
        <v>4500386875</v>
      </c>
      <c r="T110" s="242" t="s">
        <v>2665</v>
      </c>
      <c r="U110" s="224">
        <v>44852</v>
      </c>
      <c r="V110" s="178">
        <v>26083</v>
      </c>
      <c r="W110" s="215" t="s">
        <v>2289</v>
      </c>
      <c r="X110" s="6" t="s">
        <v>2279</v>
      </c>
      <c r="Y110" s="1" t="s">
        <v>2280</v>
      </c>
      <c r="AA110" s="21">
        <v>109</v>
      </c>
      <c r="AB110" s="21" t="s">
        <v>85</v>
      </c>
      <c r="AC110" s="91" t="s">
        <v>2677</v>
      </c>
      <c r="AD110" s="21" t="s">
        <v>2207</v>
      </c>
      <c r="AE110" s="21">
        <v>4500440866</v>
      </c>
      <c r="AF110" s="21" t="s">
        <v>2493</v>
      </c>
      <c r="AG110" s="128">
        <v>45362</v>
      </c>
      <c r="AH110" s="129">
        <v>87376</v>
      </c>
      <c r="AI110" s="129" t="s">
        <v>1299</v>
      </c>
      <c r="AJ110" s="127" t="str">
        <f>VLOOKUP(AC110,'Seat vise Deatils'!C:G,5,0)</f>
        <v>Seat - 47</v>
      </c>
      <c r="AK110" s="88" t="s">
        <v>1917</v>
      </c>
      <c r="AL110" s="1" t="s">
        <v>2209</v>
      </c>
    </row>
    <row r="111" spans="1:38" ht="14.4">
      <c r="A111" s="1">
        <v>110</v>
      </c>
      <c r="B111" s="9" t="s">
        <v>9</v>
      </c>
      <c r="C111" s="118" t="s">
        <v>2678</v>
      </c>
      <c r="D111" s="9" t="s">
        <v>2195</v>
      </c>
      <c r="E111" s="126" t="s">
        <v>2589</v>
      </c>
      <c r="F111" s="203"/>
      <c r="G111" s="126"/>
      <c r="H111" s="223"/>
      <c r="I111" s="219"/>
      <c r="J111" s="126"/>
      <c r="K111" s="126" t="s">
        <v>105</v>
      </c>
      <c r="L111" s="126" t="s">
        <v>105</v>
      </c>
      <c r="M111" s="200"/>
      <c r="N111" s="8"/>
      <c r="O111" s="95" t="s">
        <v>85</v>
      </c>
      <c r="P111" s="95" t="s">
        <v>2679</v>
      </c>
      <c r="Q111" s="95" t="s">
        <v>2202</v>
      </c>
      <c r="R111" s="204" t="s">
        <v>2315</v>
      </c>
      <c r="S111" s="96">
        <v>4500386875</v>
      </c>
      <c r="T111" s="242" t="s">
        <v>2665</v>
      </c>
      <c r="U111" s="224">
        <v>44852</v>
      </c>
      <c r="V111" s="178">
        <v>26083</v>
      </c>
      <c r="W111" s="215" t="s">
        <v>2289</v>
      </c>
      <c r="X111" s="6" t="s">
        <v>2225</v>
      </c>
      <c r="Y111" s="1" t="s">
        <v>2226</v>
      </c>
      <c r="AA111" s="20">
        <v>110</v>
      </c>
      <c r="AB111" s="20" t="s">
        <v>85</v>
      </c>
      <c r="AC111" s="92" t="s">
        <v>2680</v>
      </c>
      <c r="AD111" s="20" t="s">
        <v>2207</v>
      </c>
      <c r="AE111" s="21">
        <v>4500440866</v>
      </c>
      <c r="AF111" s="20" t="s">
        <v>2493</v>
      </c>
      <c r="AG111" s="128">
        <v>45362</v>
      </c>
      <c r="AH111" s="129">
        <v>87376</v>
      </c>
      <c r="AI111" s="129" t="s">
        <v>1299</v>
      </c>
      <c r="AJ111" s="127" t="str">
        <f>VLOOKUP(AC111,'Seat vise Deatils'!C:G,5,0)</f>
        <v>Seat - 76</v>
      </c>
      <c r="AK111" s="16" t="s">
        <v>1917</v>
      </c>
      <c r="AL111" s="1" t="s">
        <v>2209</v>
      </c>
    </row>
    <row r="112" spans="1:38" ht="14.4">
      <c r="A112" s="1">
        <v>111</v>
      </c>
      <c r="B112" s="9" t="s">
        <v>9</v>
      </c>
      <c r="C112" s="118" t="s">
        <v>2681</v>
      </c>
      <c r="D112" s="9" t="s">
        <v>2195</v>
      </c>
      <c r="E112" s="126" t="s">
        <v>2589</v>
      </c>
      <c r="F112" s="203"/>
      <c r="G112" s="126"/>
      <c r="H112" s="223"/>
      <c r="I112" s="219"/>
      <c r="J112" s="126"/>
      <c r="K112" s="126" t="s">
        <v>105</v>
      </c>
      <c r="L112" s="126" t="s">
        <v>105</v>
      </c>
      <c r="M112" s="200"/>
      <c r="N112" s="8"/>
      <c r="O112" s="95" t="s">
        <v>85</v>
      </c>
      <c r="P112" s="95" t="s">
        <v>2682</v>
      </c>
      <c r="Q112" s="95" t="s">
        <v>2202</v>
      </c>
      <c r="R112" s="204" t="s">
        <v>2315</v>
      </c>
      <c r="S112" s="96">
        <v>4500386875</v>
      </c>
      <c r="T112" s="242" t="s">
        <v>2665</v>
      </c>
      <c r="U112" s="224">
        <v>44852</v>
      </c>
      <c r="V112" s="178">
        <v>26083</v>
      </c>
      <c r="W112" s="215" t="s">
        <v>2289</v>
      </c>
      <c r="X112" s="6" t="s">
        <v>105</v>
      </c>
      <c r="Y112" s="1" t="s">
        <v>105</v>
      </c>
      <c r="AA112" s="21">
        <v>111</v>
      </c>
      <c r="AB112" s="21" t="s">
        <v>85</v>
      </c>
      <c r="AC112" s="91" t="s">
        <v>2683</v>
      </c>
      <c r="AD112" s="21" t="s">
        <v>2207</v>
      </c>
      <c r="AE112" s="21">
        <v>4500440866</v>
      </c>
      <c r="AF112" s="21" t="s">
        <v>2493</v>
      </c>
      <c r="AG112" s="128">
        <v>45362</v>
      </c>
      <c r="AH112" s="129">
        <v>87376</v>
      </c>
      <c r="AI112" s="129" t="s">
        <v>1299</v>
      </c>
      <c r="AJ112" s="127" t="str">
        <f>VLOOKUP(AC112,'Seat vise Deatils'!C:G,5,0)</f>
        <v>Seat - 84</v>
      </c>
      <c r="AK112" s="88" t="s">
        <v>1917</v>
      </c>
      <c r="AL112" s="1" t="s">
        <v>2209</v>
      </c>
    </row>
    <row r="113" spans="1:38" ht="14.4">
      <c r="A113" s="1">
        <v>112</v>
      </c>
      <c r="B113" s="9" t="s">
        <v>9</v>
      </c>
      <c r="C113" s="118" t="s">
        <v>2684</v>
      </c>
      <c r="D113" s="9" t="s">
        <v>2195</v>
      </c>
      <c r="E113" s="126" t="s">
        <v>2589</v>
      </c>
      <c r="F113" s="203"/>
      <c r="G113" s="126"/>
      <c r="H113" s="223"/>
      <c r="I113" s="219"/>
      <c r="J113" s="126"/>
      <c r="K113" s="126" t="s">
        <v>1101</v>
      </c>
      <c r="L113" s="126" t="s">
        <v>1101</v>
      </c>
      <c r="M113" s="200"/>
      <c r="N113" s="8"/>
      <c r="O113" s="95" t="s">
        <v>85</v>
      </c>
      <c r="P113" s="95" t="s">
        <v>2685</v>
      </c>
      <c r="Q113" s="95" t="s">
        <v>2202</v>
      </c>
      <c r="R113" s="204" t="s">
        <v>2315</v>
      </c>
      <c r="S113" s="96">
        <v>4500386875</v>
      </c>
      <c r="T113" s="242" t="s">
        <v>2665</v>
      </c>
      <c r="U113" s="224">
        <v>44852</v>
      </c>
      <c r="V113" s="178">
        <v>26083</v>
      </c>
      <c r="W113" s="215" t="s">
        <v>2289</v>
      </c>
      <c r="X113" s="6" t="s">
        <v>2247</v>
      </c>
      <c r="Y113" s="1" t="s">
        <v>2226</v>
      </c>
      <c r="AA113" s="20">
        <v>112</v>
      </c>
      <c r="AB113" s="20" t="s">
        <v>85</v>
      </c>
      <c r="AC113" s="92" t="s">
        <v>2686</v>
      </c>
      <c r="AD113" s="20" t="s">
        <v>2207</v>
      </c>
      <c r="AE113" s="21">
        <v>4500440866</v>
      </c>
      <c r="AF113" s="20" t="s">
        <v>2493</v>
      </c>
      <c r="AG113" s="128">
        <v>45362</v>
      </c>
      <c r="AH113" s="129">
        <v>87376</v>
      </c>
      <c r="AI113" s="129" t="s">
        <v>1299</v>
      </c>
      <c r="AJ113" s="127" t="str">
        <f>VLOOKUP(AC113,'Seat vise Deatils'!C:G,5,0)</f>
        <v>Seat - 46</v>
      </c>
      <c r="AK113" s="16" t="s">
        <v>1917</v>
      </c>
      <c r="AL113" s="1" t="s">
        <v>2209</v>
      </c>
    </row>
    <row r="114" spans="1:38" ht="15.75" customHeight="1">
      <c r="A114" s="1">
        <v>113</v>
      </c>
      <c r="B114" s="9" t="s">
        <v>9</v>
      </c>
      <c r="C114" s="118" t="s">
        <v>2687</v>
      </c>
      <c r="D114" s="9" t="s">
        <v>2195</v>
      </c>
      <c r="E114" s="126" t="s">
        <v>2589</v>
      </c>
      <c r="F114" s="203"/>
      <c r="G114" s="126"/>
      <c r="H114" s="223"/>
      <c r="I114" s="219"/>
      <c r="J114" s="126"/>
      <c r="K114" s="126" t="s">
        <v>1101</v>
      </c>
      <c r="L114" s="126" t="s">
        <v>1101</v>
      </c>
      <c r="M114" s="200"/>
      <c r="N114" s="8"/>
      <c r="O114" s="95" t="s">
        <v>85</v>
      </c>
      <c r="P114" s="95" t="s">
        <v>2688</v>
      </c>
      <c r="Q114" s="95" t="s">
        <v>2202</v>
      </c>
      <c r="R114" s="204" t="s">
        <v>2315</v>
      </c>
      <c r="S114" s="96">
        <v>4500386875</v>
      </c>
      <c r="T114" s="242" t="s">
        <v>2665</v>
      </c>
      <c r="U114" s="224">
        <v>44852</v>
      </c>
      <c r="V114" s="178">
        <v>26083</v>
      </c>
      <c r="W114" s="215" t="s">
        <v>2289</v>
      </c>
      <c r="X114" s="6" t="s">
        <v>2247</v>
      </c>
      <c r="Y114" s="1" t="s">
        <v>2226</v>
      </c>
      <c r="AA114" s="21">
        <v>113</v>
      </c>
      <c r="AB114" s="21" t="s">
        <v>85</v>
      </c>
      <c r="AC114" s="91" t="s">
        <v>2689</v>
      </c>
      <c r="AD114" s="21" t="s">
        <v>2207</v>
      </c>
      <c r="AE114" s="21">
        <v>4500440866</v>
      </c>
      <c r="AF114" s="21" t="s">
        <v>2493</v>
      </c>
      <c r="AG114" s="128">
        <v>45362</v>
      </c>
      <c r="AH114" s="129">
        <v>87376</v>
      </c>
      <c r="AI114" s="129" t="s">
        <v>1299</v>
      </c>
      <c r="AJ114" s="127" t="str">
        <f>VLOOKUP(AC114,'Seat vise Deatils'!C:G,5,0)</f>
        <v>Seat - 18</v>
      </c>
      <c r="AK114" s="88" t="s">
        <v>1356</v>
      </c>
      <c r="AL114" s="1" t="s">
        <v>2209</v>
      </c>
    </row>
    <row r="115" spans="1:38" ht="14.4">
      <c r="A115" s="1">
        <v>114</v>
      </c>
      <c r="B115" s="9" t="s">
        <v>9</v>
      </c>
      <c r="C115" s="118" t="s">
        <v>2690</v>
      </c>
      <c r="D115" s="9" t="s">
        <v>2195</v>
      </c>
      <c r="E115" s="126" t="s">
        <v>2589</v>
      </c>
      <c r="F115" s="203"/>
      <c r="G115" s="126"/>
      <c r="H115" s="223"/>
      <c r="I115" s="219"/>
      <c r="J115" s="126"/>
      <c r="K115" s="126" t="s">
        <v>105</v>
      </c>
      <c r="L115" s="126" t="s">
        <v>105</v>
      </c>
      <c r="M115" s="200"/>
      <c r="N115" s="8"/>
      <c r="O115" s="95" t="s">
        <v>85</v>
      </c>
      <c r="P115" s="95" t="s">
        <v>2691</v>
      </c>
      <c r="Q115" s="95" t="s">
        <v>2202</v>
      </c>
      <c r="R115" s="204" t="s">
        <v>2315</v>
      </c>
      <c r="S115" s="96">
        <v>4500386875</v>
      </c>
      <c r="T115" s="242" t="s">
        <v>2665</v>
      </c>
      <c r="U115" s="224">
        <v>44852</v>
      </c>
      <c r="V115" s="178">
        <v>26083</v>
      </c>
      <c r="W115" s="215" t="s">
        <v>2289</v>
      </c>
      <c r="X115" s="6" t="s">
        <v>2225</v>
      </c>
      <c r="Y115" s="1" t="s">
        <v>2226</v>
      </c>
      <c r="AA115" s="20">
        <v>114</v>
      </c>
      <c r="AB115" s="20" t="s">
        <v>85</v>
      </c>
      <c r="AC115" s="92" t="s">
        <v>2692</v>
      </c>
      <c r="AD115" s="20" t="s">
        <v>2207</v>
      </c>
      <c r="AE115" s="21">
        <v>4500440866</v>
      </c>
      <c r="AF115" s="20" t="s">
        <v>2493</v>
      </c>
      <c r="AG115" s="128">
        <v>45362</v>
      </c>
      <c r="AH115" s="129">
        <v>87376</v>
      </c>
      <c r="AI115" s="129" t="s">
        <v>1299</v>
      </c>
      <c r="AJ115" s="127" t="str">
        <f>VLOOKUP(AC115,'Seat vise Deatils'!C:G,5,0)</f>
        <v>Seat - 13</v>
      </c>
      <c r="AK115" s="16" t="s">
        <v>1917</v>
      </c>
      <c r="AL115" s="1" t="s">
        <v>2209</v>
      </c>
    </row>
    <row r="116" spans="1:38" ht="14.4">
      <c r="A116" s="1">
        <v>115</v>
      </c>
      <c r="B116" s="9" t="s">
        <v>85</v>
      </c>
      <c r="C116" s="1" t="s">
        <v>2693</v>
      </c>
      <c r="D116" s="9" t="s">
        <v>2195</v>
      </c>
      <c r="E116" s="9" t="s">
        <v>2694</v>
      </c>
      <c r="F116" s="187"/>
      <c r="G116" s="9"/>
      <c r="H116" s="222"/>
      <c r="I116" s="201"/>
      <c r="J116" s="9"/>
      <c r="K116" s="9" t="s">
        <v>2270</v>
      </c>
      <c r="L116" s="9" t="s">
        <v>2251</v>
      </c>
      <c r="M116" s="199"/>
      <c r="N116" s="8"/>
      <c r="O116" s="95" t="s">
        <v>85</v>
      </c>
      <c r="P116" s="95" t="s">
        <v>2695</v>
      </c>
      <c r="Q116" s="95" t="s">
        <v>2202</v>
      </c>
      <c r="R116" s="287" t="s">
        <v>2315</v>
      </c>
      <c r="S116" s="96">
        <v>4500386875</v>
      </c>
      <c r="T116" s="242" t="s">
        <v>2665</v>
      </c>
      <c r="U116" s="224">
        <v>44852</v>
      </c>
      <c r="V116" s="178">
        <v>26083</v>
      </c>
      <c r="W116" s="215" t="s">
        <v>2289</v>
      </c>
      <c r="X116" s="6" t="s">
        <v>2247</v>
      </c>
      <c r="Y116" s="1" t="s">
        <v>2226</v>
      </c>
      <c r="AA116" s="21">
        <v>115</v>
      </c>
      <c r="AB116" s="21" t="s">
        <v>85</v>
      </c>
      <c r="AC116" s="91" t="s">
        <v>2696</v>
      </c>
      <c r="AD116" s="21" t="s">
        <v>2207</v>
      </c>
      <c r="AE116" s="21">
        <v>4500440866</v>
      </c>
      <c r="AF116" s="21" t="s">
        <v>2493</v>
      </c>
      <c r="AG116" s="128">
        <v>45362</v>
      </c>
      <c r="AH116" s="129">
        <v>87376</v>
      </c>
      <c r="AI116" s="129" t="s">
        <v>1299</v>
      </c>
      <c r="AJ116" s="127" t="str">
        <f>VLOOKUP(AC116,'Seat vise Deatils'!C:G,5,0)</f>
        <v>Seat - 52</v>
      </c>
      <c r="AK116" s="88" t="s">
        <v>1917</v>
      </c>
      <c r="AL116" s="1" t="s">
        <v>2209</v>
      </c>
    </row>
    <row r="117" spans="1:38" ht="14.4">
      <c r="A117" s="1">
        <v>116</v>
      </c>
      <c r="B117" s="9" t="s">
        <v>85</v>
      </c>
      <c r="C117" s="1" t="s">
        <v>2697</v>
      </c>
      <c r="D117" s="9" t="s">
        <v>2195</v>
      </c>
      <c r="E117" s="9" t="s">
        <v>2694</v>
      </c>
      <c r="F117" s="187"/>
      <c r="G117" s="9"/>
      <c r="H117" s="222"/>
      <c r="I117" s="201"/>
      <c r="J117" s="9"/>
      <c r="K117" s="9" t="s">
        <v>2270</v>
      </c>
      <c r="L117" s="9" t="s">
        <v>2251</v>
      </c>
      <c r="M117" s="199"/>
      <c r="N117" s="8"/>
      <c r="O117" s="95" t="s">
        <v>85</v>
      </c>
      <c r="P117" s="95" t="s">
        <v>2698</v>
      </c>
      <c r="Q117" s="95" t="s">
        <v>2202</v>
      </c>
      <c r="R117" s="95" t="s">
        <v>2699</v>
      </c>
      <c r="S117" s="208">
        <v>4500439322</v>
      </c>
      <c r="T117" s="180" t="s">
        <v>2700</v>
      </c>
      <c r="U117" s="229">
        <v>45320</v>
      </c>
      <c r="V117" s="178">
        <v>20000</v>
      </c>
      <c r="W117" s="215" t="s">
        <v>2701</v>
      </c>
      <c r="X117" s="6" t="s">
        <v>2279</v>
      </c>
      <c r="Y117" s="1" t="s">
        <v>2280</v>
      </c>
      <c r="AA117" s="16">
        <v>116</v>
      </c>
      <c r="AB117" s="16" t="s">
        <v>85</v>
      </c>
      <c r="AC117" s="92" t="s">
        <v>2702</v>
      </c>
      <c r="AD117" s="20" t="s">
        <v>2207</v>
      </c>
      <c r="AE117" s="21">
        <v>4500440866</v>
      </c>
      <c r="AF117" s="20" t="s">
        <v>2493</v>
      </c>
      <c r="AG117" s="128">
        <v>45362</v>
      </c>
      <c r="AH117" s="129">
        <v>87376</v>
      </c>
      <c r="AI117" s="129" t="s">
        <v>1299</v>
      </c>
      <c r="AJ117" s="127" t="str">
        <f>VLOOKUP(AC117,'Seat vise Deatils'!C:G,5,0)</f>
        <v>Seat - 87</v>
      </c>
      <c r="AK117" s="16" t="s">
        <v>1917</v>
      </c>
      <c r="AL117" s="1" t="s">
        <v>2209</v>
      </c>
    </row>
    <row r="118" spans="1:38" ht="14.4">
      <c r="A118" s="1">
        <v>117</v>
      </c>
      <c r="B118" s="9" t="s">
        <v>85</v>
      </c>
      <c r="C118" s="1" t="s">
        <v>2703</v>
      </c>
      <c r="D118" s="9" t="s">
        <v>2195</v>
      </c>
      <c r="E118" s="9" t="s">
        <v>2694</v>
      </c>
      <c r="F118" s="187"/>
      <c r="G118" s="9"/>
      <c r="H118" s="222"/>
      <c r="I118" s="201"/>
      <c r="J118" s="9"/>
      <c r="K118" s="9" t="s">
        <v>2270</v>
      </c>
      <c r="L118" s="9" t="s">
        <v>2261</v>
      </c>
      <c r="M118" s="199"/>
      <c r="N118" s="8"/>
      <c r="O118" s="205" t="s">
        <v>85</v>
      </c>
      <c r="P118" s="95" t="s">
        <v>2704</v>
      </c>
      <c r="Q118" s="95" t="s">
        <v>2202</v>
      </c>
      <c r="R118" s="95" t="s">
        <v>2699</v>
      </c>
      <c r="S118" s="95">
        <v>4500439322</v>
      </c>
      <c r="T118" s="180" t="s">
        <v>2700</v>
      </c>
      <c r="U118" s="229">
        <v>45320</v>
      </c>
      <c r="V118" s="178">
        <v>20000</v>
      </c>
      <c r="W118" s="215" t="s">
        <v>2701</v>
      </c>
      <c r="X118" s="6" t="s">
        <v>1930</v>
      </c>
      <c r="Y118" s="1" t="s">
        <v>2226</v>
      </c>
      <c r="AA118" s="21">
        <v>117</v>
      </c>
      <c r="AB118" s="21" t="s">
        <v>85</v>
      </c>
      <c r="AC118" s="91" t="s">
        <v>2705</v>
      </c>
      <c r="AD118" s="21" t="s">
        <v>2207</v>
      </c>
      <c r="AE118" s="21">
        <v>4500440866</v>
      </c>
      <c r="AF118" s="21" t="s">
        <v>2493</v>
      </c>
      <c r="AG118" s="128">
        <v>45362</v>
      </c>
      <c r="AH118" s="129">
        <v>87376</v>
      </c>
      <c r="AI118" s="129" t="s">
        <v>1299</v>
      </c>
      <c r="AJ118" s="127" t="str">
        <f>VLOOKUP(AC118,'Seat vise Deatils'!C:G,5,0)</f>
        <v>Seat - 75</v>
      </c>
      <c r="AK118" s="88" t="s">
        <v>1917</v>
      </c>
      <c r="AL118" s="1" t="s">
        <v>2209</v>
      </c>
    </row>
    <row r="119" spans="1:38" ht="14.4">
      <c r="A119" s="1">
        <v>118</v>
      </c>
      <c r="B119" s="9" t="s">
        <v>85</v>
      </c>
      <c r="C119" s="1" t="s">
        <v>2706</v>
      </c>
      <c r="D119" s="9" t="s">
        <v>2195</v>
      </c>
      <c r="E119" s="9" t="s">
        <v>2694</v>
      </c>
      <c r="F119" s="187"/>
      <c r="G119" s="9"/>
      <c r="H119" s="222"/>
      <c r="I119" s="201"/>
      <c r="J119" s="9"/>
      <c r="K119" s="9" t="s">
        <v>2270</v>
      </c>
      <c r="L119" s="9" t="s">
        <v>2261</v>
      </c>
      <c r="M119" s="199"/>
      <c r="N119" s="8"/>
      <c r="O119" s="9" t="s">
        <v>85</v>
      </c>
      <c r="P119" s="242" t="s">
        <v>2707</v>
      </c>
      <c r="Q119" s="95" t="s">
        <v>2202</v>
      </c>
      <c r="R119" s="95" t="s">
        <v>2699</v>
      </c>
      <c r="S119" s="95">
        <v>4500439322</v>
      </c>
      <c r="T119" s="180" t="s">
        <v>2700</v>
      </c>
      <c r="U119" s="229">
        <v>45320</v>
      </c>
      <c r="V119" s="178">
        <v>20000</v>
      </c>
      <c r="W119" s="215" t="s">
        <v>2701</v>
      </c>
      <c r="X119" s="6" t="s">
        <v>2708</v>
      </c>
      <c r="Y119" s="1" t="s">
        <v>947</v>
      </c>
      <c r="AA119" s="20">
        <v>118</v>
      </c>
      <c r="AB119" s="20" t="s">
        <v>85</v>
      </c>
      <c r="AC119" s="92" t="s">
        <v>2709</v>
      </c>
      <c r="AD119" s="20" t="s">
        <v>2207</v>
      </c>
      <c r="AE119" s="21">
        <v>4500440866</v>
      </c>
      <c r="AF119" s="20" t="s">
        <v>2493</v>
      </c>
      <c r="AG119" s="128">
        <v>45362</v>
      </c>
      <c r="AH119" s="129">
        <v>87376</v>
      </c>
      <c r="AI119" s="129" t="s">
        <v>1299</v>
      </c>
      <c r="AJ119" s="127" t="str">
        <f>VLOOKUP(AC119,'Seat vise Deatils'!C:G,5,0)</f>
        <v>Seat - 53</v>
      </c>
      <c r="AK119" s="16" t="s">
        <v>1917</v>
      </c>
      <c r="AL119" s="1" t="s">
        <v>2209</v>
      </c>
    </row>
    <row r="120" spans="1:38" ht="14.4">
      <c r="A120" s="1">
        <v>119</v>
      </c>
      <c r="B120" s="9" t="s">
        <v>85</v>
      </c>
      <c r="C120" s="1" t="s">
        <v>2710</v>
      </c>
      <c r="D120" s="9" t="s">
        <v>2195</v>
      </c>
      <c r="E120" s="1" t="s">
        <v>2694</v>
      </c>
      <c r="F120" s="6"/>
      <c r="G120" s="1"/>
      <c r="H120" s="224"/>
      <c r="I120" s="123"/>
      <c r="J120" s="1"/>
      <c r="K120" s="1" t="s">
        <v>2711</v>
      </c>
      <c r="L120" s="9" t="s">
        <v>2261</v>
      </c>
      <c r="O120" s="9" t="s">
        <v>85</v>
      </c>
      <c r="P120" s="242" t="s">
        <v>2712</v>
      </c>
      <c r="Q120" s="95" t="s">
        <v>2202</v>
      </c>
      <c r="R120" s="95" t="s">
        <v>2699</v>
      </c>
      <c r="S120" s="95">
        <v>4500439322</v>
      </c>
      <c r="T120" s="180" t="s">
        <v>2700</v>
      </c>
      <c r="U120" s="229">
        <v>45320</v>
      </c>
      <c r="V120" s="178">
        <v>20000</v>
      </c>
      <c r="W120" s="215" t="s">
        <v>2701</v>
      </c>
      <c r="X120" s="6" t="s">
        <v>1260</v>
      </c>
      <c r="Y120" s="1" t="s">
        <v>2226</v>
      </c>
      <c r="AA120" s="21">
        <v>119</v>
      </c>
      <c r="AB120" s="21" t="s">
        <v>85</v>
      </c>
      <c r="AC120" s="91" t="s">
        <v>2713</v>
      </c>
      <c r="AD120" s="21" t="s">
        <v>2207</v>
      </c>
      <c r="AE120" s="21">
        <v>4500440866</v>
      </c>
      <c r="AF120" s="21" t="s">
        <v>2493</v>
      </c>
      <c r="AG120" s="128">
        <v>45362</v>
      </c>
      <c r="AH120" s="129">
        <v>87376</v>
      </c>
      <c r="AI120" s="129" t="s">
        <v>1299</v>
      </c>
      <c r="AJ120" s="127" t="str">
        <f>VLOOKUP(AC120,'Seat vise Deatils'!C:G,5,0)</f>
        <v>Seat - 71</v>
      </c>
      <c r="AK120" s="88" t="s">
        <v>1917</v>
      </c>
      <c r="AL120" s="1" t="s">
        <v>2209</v>
      </c>
    </row>
    <row r="121" spans="1:38" ht="14.4">
      <c r="A121" s="1">
        <v>120</v>
      </c>
      <c r="B121" s="9" t="s">
        <v>85</v>
      </c>
      <c r="C121" s="1" t="s">
        <v>2714</v>
      </c>
      <c r="D121" s="9" t="s">
        <v>2195</v>
      </c>
      <c r="E121" s="1" t="s">
        <v>2694</v>
      </c>
      <c r="F121" s="6"/>
      <c r="G121" s="1"/>
      <c r="H121" s="224"/>
      <c r="I121" s="123"/>
      <c r="J121" s="1"/>
      <c r="K121" s="1" t="s">
        <v>2715</v>
      </c>
      <c r="L121" s="9" t="s">
        <v>2261</v>
      </c>
      <c r="O121" s="9" t="s">
        <v>85</v>
      </c>
      <c r="P121" s="242" t="s">
        <v>2716</v>
      </c>
      <c r="Q121" s="95" t="s">
        <v>2202</v>
      </c>
      <c r="R121" s="95" t="s">
        <v>2699</v>
      </c>
      <c r="S121" s="205">
        <v>4500439322</v>
      </c>
      <c r="T121" s="205" t="s">
        <v>2717</v>
      </c>
      <c r="U121" s="237">
        <v>45322</v>
      </c>
      <c r="V121" s="206">
        <v>20000</v>
      </c>
      <c r="W121" s="216" t="s">
        <v>2701</v>
      </c>
      <c r="X121" s="6" t="s">
        <v>2718</v>
      </c>
      <c r="Y121" s="1" t="s">
        <v>2718</v>
      </c>
      <c r="AA121" s="16">
        <v>120</v>
      </c>
      <c r="AB121" s="16" t="s">
        <v>85</v>
      </c>
      <c r="AC121" s="92" t="s">
        <v>2719</v>
      </c>
      <c r="AD121" s="16" t="s">
        <v>2207</v>
      </c>
      <c r="AE121" s="21">
        <v>4500440866</v>
      </c>
      <c r="AF121" s="16" t="s">
        <v>2493</v>
      </c>
      <c r="AG121" s="128">
        <v>45362</v>
      </c>
      <c r="AH121" s="129">
        <v>87376</v>
      </c>
      <c r="AI121" s="129" t="s">
        <v>1299</v>
      </c>
      <c r="AJ121" s="127" t="e">
        <f>VLOOKUP(AC121,'Seat vise Deatils'!C:G,5,0)</f>
        <v>#N/A</v>
      </c>
      <c r="AK121" s="16" t="s">
        <v>1917</v>
      </c>
      <c r="AL121" s="1"/>
    </row>
    <row r="122" spans="1:38" ht="14.4">
      <c r="A122" s="1">
        <v>121</v>
      </c>
      <c r="B122" s="9" t="s">
        <v>85</v>
      </c>
      <c r="C122" s="1" t="s">
        <v>2720</v>
      </c>
      <c r="D122" s="9" t="s">
        <v>2195</v>
      </c>
      <c r="E122" s="1" t="s">
        <v>2694</v>
      </c>
      <c r="F122" s="6"/>
      <c r="G122" s="1"/>
      <c r="H122" s="224"/>
      <c r="I122" s="123"/>
      <c r="J122" s="1"/>
      <c r="K122" s="1" t="s">
        <v>2721</v>
      </c>
      <c r="L122" s="9" t="s">
        <v>2261</v>
      </c>
      <c r="O122" s="9" t="s">
        <v>2722</v>
      </c>
      <c r="P122" s="238" t="s">
        <v>2723</v>
      </c>
      <c r="Q122" s="1" t="s">
        <v>2202</v>
      </c>
      <c r="R122" s="1" t="s">
        <v>2724</v>
      </c>
      <c r="S122" s="9">
        <v>4500367731</v>
      </c>
      <c r="T122" s="1" t="s">
        <v>2725</v>
      </c>
      <c r="U122" s="224">
        <v>44669</v>
      </c>
      <c r="V122" s="211">
        <v>16949.150000000001</v>
      </c>
      <c r="W122" s="292" t="s">
        <v>2726</v>
      </c>
      <c r="X122" s="1" t="s">
        <v>92</v>
      </c>
      <c r="Y122" s="1" t="s">
        <v>92</v>
      </c>
    </row>
    <row r="123" spans="1:38" ht="14.4">
      <c r="A123" s="1">
        <v>122</v>
      </c>
      <c r="B123" s="9" t="s">
        <v>85</v>
      </c>
      <c r="C123" s="1" t="s">
        <v>2727</v>
      </c>
      <c r="D123" s="9" t="s">
        <v>2195</v>
      </c>
      <c r="E123" s="1" t="s">
        <v>2694</v>
      </c>
      <c r="F123" s="6"/>
      <c r="G123" s="1"/>
      <c r="H123" s="224"/>
      <c r="I123" s="123"/>
      <c r="J123" s="1"/>
      <c r="K123" s="1" t="s">
        <v>2728</v>
      </c>
      <c r="L123" s="9" t="s">
        <v>2261</v>
      </c>
      <c r="O123" s="9" t="s">
        <v>2722</v>
      </c>
      <c r="P123" s="238" t="s">
        <v>2729</v>
      </c>
      <c r="Q123" s="1" t="s">
        <v>2202</v>
      </c>
      <c r="R123" s="1" t="s">
        <v>2724</v>
      </c>
      <c r="S123" s="9">
        <v>4500367731</v>
      </c>
      <c r="T123" s="1" t="s">
        <v>2725</v>
      </c>
      <c r="U123" s="224">
        <v>44669</v>
      </c>
      <c r="V123" s="211">
        <v>16949.150000000001</v>
      </c>
      <c r="W123" s="292" t="s">
        <v>2726</v>
      </c>
      <c r="X123" s="1" t="s">
        <v>92</v>
      </c>
      <c r="Y123" s="1" t="s">
        <v>92</v>
      </c>
    </row>
    <row r="124" spans="1:38" ht="14.4">
      <c r="A124" s="1">
        <v>123</v>
      </c>
      <c r="B124" s="9" t="s">
        <v>85</v>
      </c>
      <c r="C124" s="1" t="s">
        <v>2730</v>
      </c>
      <c r="D124" s="9" t="s">
        <v>2195</v>
      </c>
      <c r="E124" s="1" t="s">
        <v>2694</v>
      </c>
      <c r="F124" s="6"/>
      <c r="G124" s="1"/>
      <c r="H124" s="224"/>
      <c r="I124" s="123"/>
      <c r="J124" s="1"/>
      <c r="K124" s="1" t="s">
        <v>2728</v>
      </c>
      <c r="L124" s="9" t="s">
        <v>2261</v>
      </c>
      <c r="O124" s="9" t="s">
        <v>2722</v>
      </c>
      <c r="P124" s="238" t="s">
        <v>2731</v>
      </c>
      <c r="Q124" s="1" t="s">
        <v>2202</v>
      </c>
      <c r="R124" s="1" t="s">
        <v>2724</v>
      </c>
      <c r="S124" s="9">
        <v>4500367731</v>
      </c>
      <c r="T124" s="1" t="s">
        <v>2725</v>
      </c>
      <c r="U124" s="224">
        <v>44669</v>
      </c>
      <c r="V124" s="211">
        <v>16949.150000000001</v>
      </c>
      <c r="W124" s="292" t="s">
        <v>2726</v>
      </c>
      <c r="X124" s="1" t="s">
        <v>92</v>
      </c>
      <c r="Y124" s="1" t="s">
        <v>92</v>
      </c>
    </row>
    <row r="125" spans="1:38" ht="14.4">
      <c r="A125" s="1">
        <v>124</v>
      </c>
      <c r="B125" s="9" t="s">
        <v>85</v>
      </c>
      <c r="C125" s="1" t="s">
        <v>2732</v>
      </c>
      <c r="D125" s="9" t="s">
        <v>2195</v>
      </c>
      <c r="E125" s="1" t="s">
        <v>2694</v>
      </c>
      <c r="F125" s="6"/>
      <c r="G125" s="1"/>
      <c r="H125" s="224"/>
      <c r="I125" s="123"/>
      <c r="J125" s="1"/>
      <c r="K125" s="1" t="s">
        <v>2562</v>
      </c>
      <c r="L125" s="9" t="s">
        <v>2261</v>
      </c>
      <c r="O125" s="9" t="s">
        <v>2722</v>
      </c>
      <c r="P125" s="238" t="s">
        <v>2733</v>
      </c>
      <c r="Q125" s="1" t="s">
        <v>2202</v>
      </c>
      <c r="R125" s="1" t="s">
        <v>2724</v>
      </c>
      <c r="S125" s="9">
        <v>4500367731</v>
      </c>
      <c r="T125" s="1" t="s">
        <v>2725</v>
      </c>
      <c r="U125" s="224">
        <v>44669</v>
      </c>
      <c r="V125" s="211">
        <v>16949.150000000001</v>
      </c>
      <c r="W125" s="292" t="s">
        <v>2726</v>
      </c>
      <c r="X125" s="1" t="s">
        <v>92</v>
      </c>
      <c r="Y125" s="1" t="s">
        <v>92</v>
      </c>
    </row>
    <row r="126" spans="1:38" ht="14.4">
      <c r="A126" s="1">
        <v>125</v>
      </c>
      <c r="B126" s="9" t="s">
        <v>2734</v>
      </c>
      <c r="C126" s="217" t="s">
        <v>2735</v>
      </c>
      <c r="D126" s="9" t="s">
        <v>2195</v>
      </c>
      <c r="E126" s="1" t="s">
        <v>2736</v>
      </c>
      <c r="F126" s="6">
        <v>4500367731</v>
      </c>
      <c r="G126" s="1" t="s">
        <v>2737</v>
      </c>
      <c r="H126" s="224">
        <v>44669</v>
      </c>
      <c r="I126" s="123">
        <v>10762.71</v>
      </c>
      <c r="J126" s="1" t="s">
        <v>2726</v>
      </c>
      <c r="K126" s="1" t="s">
        <v>1287</v>
      </c>
      <c r="L126" s="1" t="s">
        <v>92</v>
      </c>
      <c r="O126" s="9" t="s">
        <v>2722</v>
      </c>
      <c r="P126" s="238" t="s">
        <v>2738</v>
      </c>
      <c r="Q126" s="1" t="s">
        <v>2202</v>
      </c>
      <c r="R126" s="1" t="s">
        <v>2739</v>
      </c>
      <c r="S126" s="9">
        <v>4500367731</v>
      </c>
      <c r="T126" s="1" t="s">
        <v>2725</v>
      </c>
      <c r="U126" s="224">
        <v>44743</v>
      </c>
      <c r="V126" s="211">
        <v>16949.150000000001</v>
      </c>
      <c r="W126" s="292" t="s">
        <v>2726</v>
      </c>
      <c r="X126" s="1" t="s">
        <v>92</v>
      </c>
      <c r="Y126" s="1" t="s">
        <v>92</v>
      </c>
    </row>
    <row r="127" spans="1:38" ht="15" customHeight="1">
      <c r="A127" s="1">
        <v>126</v>
      </c>
      <c r="B127" s="9" t="s">
        <v>2734</v>
      </c>
      <c r="C127" s="217" t="s">
        <v>2740</v>
      </c>
      <c r="D127" s="9" t="s">
        <v>2195</v>
      </c>
      <c r="E127" s="1" t="s">
        <v>2736</v>
      </c>
      <c r="F127" s="6">
        <v>4500367731</v>
      </c>
      <c r="G127" s="1" t="s">
        <v>2737</v>
      </c>
      <c r="H127" s="224">
        <v>44669</v>
      </c>
      <c r="I127" s="123">
        <v>10762.71</v>
      </c>
      <c r="J127" s="1" t="s">
        <v>2726</v>
      </c>
      <c r="K127" s="1" t="s">
        <v>2741</v>
      </c>
      <c r="L127" s="1" t="s">
        <v>92</v>
      </c>
      <c r="O127" s="9" t="s">
        <v>2722</v>
      </c>
      <c r="P127" s="238" t="s">
        <v>2742</v>
      </c>
      <c r="Q127" s="1" t="s">
        <v>2202</v>
      </c>
      <c r="R127" s="1" t="s">
        <v>2739</v>
      </c>
      <c r="S127" s="9">
        <v>45003777328</v>
      </c>
      <c r="T127" s="1" t="s">
        <v>1265</v>
      </c>
      <c r="U127" s="224">
        <v>44743</v>
      </c>
      <c r="V127" s="211">
        <v>26950</v>
      </c>
      <c r="W127" s="292" t="s">
        <v>2610</v>
      </c>
      <c r="X127" s="6" t="s">
        <v>2225</v>
      </c>
      <c r="Y127" s="1" t="s">
        <v>947</v>
      </c>
    </row>
    <row r="128" spans="1:38" ht="15" customHeight="1">
      <c r="A128" s="1">
        <v>127</v>
      </c>
      <c r="B128" s="9" t="s">
        <v>2734</v>
      </c>
      <c r="C128" s="217" t="s">
        <v>2743</v>
      </c>
      <c r="D128" s="9" t="s">
        <v>2195</v>
      </c>
      <c r="E128" s="1" t="s">
        <v>2736</v>
      </c>
      <c r="F128" s="6">
        <v>4500367731</v>
      </c>
      <c r="G128" s="1" t="s">
        <v>2737</v>
      </c>
      <c r="H128" s="224">
        <v>44669</v>
      </c>
      <c r="I128" s="123">
        <v>10762.71</v>
      </c>
      <c r="J128" s="1" t="s">
        <v>2726</v>
      </c>
      <c r="K128" s="1" t="s">
        <v>1930</v>
      </c>
      <c r="L128" s="1" t="s">
        <v>92</v>
      </c>
      <c r="O128" s="9" t="s">
        <v>2722</v>
      </c>
      <c r="P128" s="238" t="s">
        <v>2744</v>
      </c>
      <c r="Q128" s="1" t="s">
        <v>2202</v>
      </c>
      <c r="R128" s="1" t="s">
        <v>2739</v>
      </c>
      <c r="S128" s="9">
        <v>45003777328</v>
      </c>
      <c r="T128" s="1" t="s">
        <v>1265</v>
      </c>
      <c r="U128" s="224">
        <v>44743</v>
      </c>
      <c r="V128" s="211">
        <v>26950</v>
      </c>
      <c r="W128" s="292" t="s">
        <v>2610</v>
      </c>
      <c r="X128" s="6" t="s">
        <v>92</v>
      </c>
      <c r="Y128" s="1" t="s">
        <v>92</v>
      </c>
    </row>
    <row r="129" spans="1:25" ht="15" customHeight="1">
      <c r="A129" s="1">
        <v>128</v>
      </c>
      <c r="B129" s="9" t="s">
        <v>2734</v>
      </c>
      <c r="C129" s="217" t="s">
        <v>2745</v>
      </c>
      <c r="D129" s="9" t="s">
        <v>2195</v>
      </c>
      <c r="E129" s="1" t="s">
        <v>2736</v>
      </c>
      <c r="F129" s="6">
        <v>4500367731</v>
      </c>
      <c r="G129" s="1" t="s">
        <v>2737</v>
      </c>
      <c r="H129" s="224">
        <v>44669</v>
      </c>
      <c r="I129" s="123">
        <v>10762.71</v>
      </c>
      <c r="J129" s="1" t="s">
        <v>2726</v>
      </c>
      <c r="K129" s="1" t="s">
        <v>1260</v>
      </c>
      <c r="L129" s="1" t="s">
        <v>92</v>
      </c>
      <c r="O129" s="9" t="s">
        <v>2722</v>
      </c>
      <c r="P129" s="238" t="s">
        <v>2746</v>
      </c>
      <c r="Q129" s="1" t="s">
        <v>2202</v>
      </c>
      <c r="R129" s="1" t="s">
        <v>2739</v>
      </c>
      <c r="S129" s="9">
        <v>45003777328</v>
      </c>
      <c r="T129" s="1" t="s">
        <v>1265</v>
      </c>
      <c r="U129" s="224">
        <v>44743</v>
      </c>
      <c r="V129" s="211">
        <v>26950</v>
      </c>
      <c r="W129" s="292" t="s">
        <v>2610</v>
      </c>
      <c r="X129" s="6" t="s">
        <v>2247</v>
      </c>
      <c r="Y129" s="1" t="s">
        <v>947</v>
      </c>
    </row>
    <row r="130" spans="1:25" ht="15" customHeight="1">
      <c r="A130" s="1">
        <v>129</v>
      </c>
      <c r="B130" s="9" t="s">
        <v>2734</v>
      </c>
      <c r="C130" s="217" t="s">
        <v>2747</v>
      </c>
      <c r="D130" s="9" t="s">
        <v>2195</v>
      </c>
      <c r="E130" s="1" t="s">
        <v>2736</v>
      </c>
      <c r="F130" s="6">
        <v>4500367731</v>
      </c>
      <c r="G130" s="1" t="s">
        <v>2737</v>
      </c>
      <c r="H130" s="224">
        <v>44669</v>
      </c>
      <c r="I130" s="123">
        <v>10762.71</v>
      </c>
      <c r="J130" s="1" t="s">
        <v>2726</v>
      </c>
      <c r="K130" s="1" t="s">
        <v>2748</v>
      </c>
      <c r="L130" s="1" t="s">
        <v>92</v>
      </c>
      <c r="O130" s="9" t="s">
        <v>2722</v>
      </c>
      <c r="P130" s="238" t="s">
        <v>2749</v>
      </c>
      <c r="Q130" s="1" t="s">
        <v>2202</v>
      </c>
      <c r="R130" s="1" t="s">
        <v>2739</v>
      </c>
      <c r="S130" s="9">
        <v>45003777328</v>
      </c>
      <c r="T130" s="1" t="s">
        <v>1265</v>
      </c>
      <c r="U130" s="224">
        <v>44743</v>
      </c>
      <c r="V130" s="211">
        <v>26950</v>
      </c>
      <c r="W130" s="292" t="s">
        <v>2610</v>
      </c>
      <c r="X130" s="6" t="s">
        <v>105</v>
      </c>
      <c r="Y130" s="1" t="s">
        <v>105</v>
      </c>
    </row>
    <row r="131" spans="1:25" ht="15" customHeight="1">
      <c r="A131" s="1">
        <v>130</v>
      </c>
      <c r="B131" s="9" t="s">
        <v>2734</v>
      </c>
      <c r="C131" s="220" t="s">
        <v>2750</v>
      </c>
      <c r="D131" s="218" t="s">
        <v>2195</v>
      </c>
      <c r="E131" t="s">
        <v>2736</v>
      </c>
      <c r="F131" s="7">
        <v>4500377328</v>
      </c>
      <c r="G131" t="s">
        <v>1265</v>
      </c>
      <c r="H131" s="225">
        <v>44743</v>
      </c>
      <c r="I131" s="122">
        <v>10350</v>
      </c>
      <c r="J131" s="1" t="s">
        <v>2751</v>
      </c>
      <c r="K131" s="1" t="s">
        <v>2752</v>
      </c>
      <c r="L131" s="1" t="s">
        <v>947</v>
      </c>
      <c r="O131" s="9" t="s">
        <v>2722</v>
      </c>
      <c r="P131" s="238" t="s">
        <v>2753</v>
      </c>
      <c r="Q131" s="1" t="s">
        <v>2202</v>
      </c>
      <c r="R131" s="1" t="s">
        <v>2739</v>
      </c>
      <c r="S131" s="9">
        <v>45003777328</v>
      </c>
      <c r="T131" s="1" t="s">
        <v>1265</v>
      </c>
      <c r="U131" s="224">
        <v>44743</v>
      </c>
      <c r="V131" s="211">
        <v>26950</v>
      </c>
      <c r="W131" s="292" t="s">
        <v>2610</v>
      </c>
      <c r="X131" s="6" t="s">
        <v>2754</v>
      </c>
      <c r="Y131" s="1" t="s">
        <v>2280</v>
      </c>
    </row>
    <row r="132" spans="1:25" ht="15" customHeight="1">
      <c r="A132" s="1">
        <v>131</v>
      </c>
      <c r="B132" s="9" t="s">
        <v>2734</v>
      </c>
      <c r="C132" s="217" t="s">
        <v>2755</v>
      </c>
      <c r="D132" s="9" t="s">
        <v>2195</v>
      </c>
      <c r="E132" s="1" t="s">
        <v>2736</v>
      </c>
      <c r="F132" s="6">
        <v>4500377328</v>
      </c>
      <c r="G132" s="1" t="s">
        <v>1265</v>
      </c>
      <c r="H132" s="224">
        <v>44743</v>
      </c>
      <c r="I132" s="123">
        <v>10350</v>
      </c>
      <c r="J132" s="1" t="s">
        <v>2751</v>
      </c>
      <c r="K132" s="1" t="s">
        <v>2728</v>
      </c>
      <c r="L132" s="9" t="s">
        <v>2226</v>
      </c>
      <c r="O132" s="9" t="s">
        <v>2722</v>
      </c>
      <c r="P132" s="238" t="s">
        <v>2756</v>
      </c>
      <c r="Q132" s="1" t="s">
        <v>2202</v>
      </c>
      <c r="R132" s="1" t="s">
        <v>2739</v>
      </c>
      <c r="S132" s="9">
        <v>45003777328</v>
      </c>
      <c r="T132" s="1" t="s">
        <v>1265</v>
      </c>
      <c r="U132" s="224">
        <v>44743</v>
      </c>
      <c r="V132" s="211">
        <v>26950</v>
      </c>
      <c r="W132" s="292" t="s">
        <v>2610</v>
      </c>
      <c r="X132" s="6" t="s">
        <v>633</v>
      </c>
      <c r="Y132" s="1" t="s">
        <v>92</v>
      </c>
    </row>
    <row r="133" spans="1:25" ht="15" customHeight="1">
      <c r="A133" s="1">
        <v>132</v>
      </c>
      <c r="B133" s="9" t="s">
        <v>2734</v>
      </c>
      <c r="C133" s="217" t="s">
        <v>2757</v>
      </c>
      <c r="D133" s="9" t="s">
        <v>2195</v>
      </c>
      <c r="E133" s="1" t="s">
        <v>2736</v>
      </c>
      <c r="F133" s="6">
        <v>4500377328</v>
      </c>
      <c r="G133" s="1" t="s">
        <v>1265</v>
      </c>
      <c r="H133" s="224">
        <v>44743</v>
      </c>
      <c r="I133" s="123">
        <v>10350</v>
      </c>
      <c r="J133" s="1" t="s">
        <v>2751</v>
      </c>
      <c r="K133" s="1" t="s">
        <v>2578</v>
      </c>
      <c r="L133" s="9" t="s">
        <v>2226</v>
      </c>
      <c r="O133" s="9" t="s">
        <v>2722</v>
      </c>
      <c r="P133" s="238" t="s">
        <v>2758</v>
      </c>
      <c r="Q133" s="1" t="s">
        <v>2202</v>
      </c>
      <c r="R133" s="1" t="s">
        <v>2739</v>
      </c>
      <c r="S133" s="9">
        <v>45003777328</v>
      </c>
      <c r="T133" s="1" t="s">
        <v>1265</v>
      </c>
      <c r="U133" s="224">
        <v>44743</v>
      </c>
      <c r="V133" s="211">
        <v>26950</v>
      </c>
      <c r="W133" s="292" t="s">
        <v>2610</v>
      </c>
      <c r="X133" s="6" t="s">
        <v>92</v>
      </c>
      <c r="Y133" s="1" t="s">
        <v>92</v>
      </c>
    </row>
    <row r="134" spans="1:25" ht="15" customHeight="1">
      <c r="A134" s="1">
        <v>133</v>
      </c>
      <c r="B134" s="9" t="s">
        <v>2734</v>
      </c>
      <c r="C134" s="217" t="s">
        <v>2759</v>
      </c>
      <c r="D134" s="9" t="s">
        <v>2195</v>
      </c>
      <c r="E134" s="1" t="s">
        <v>2736</v>
      </c>
      <c r="F134" s="6">
        <v>4500377328</v>
      </c>
      <c r="G134" s="1" t="s">
        <v>1265</v>
      </c>
      <c r="H134" s="224">
        <v>44743</v>
      </c>
      <c r="I134" s="123">
        <v>10350</v>
      </c>
      <c r="J134" s="1" t="s">
        <v>2751</v>
      </c>
      <c r="K134" s="1" t="s">
        <v>92</v>
      </c>
      <c r="L134" s="1" t="s">
        <v>92</v>
      </c>
      <c r="O134" s="9" t="s">
        <v>2722</v>
      </c>
      <c r="P134" s="238" t="s">
        <v>2760</v>
      </c>
      <c r="Q134" s="1" t="s">
        <v>2202</v>
      </c>
      <c r="R134" s="1" t="s">
        <v>2739</v>
      </c>
      <c r="S134" s="9">
        <v>45003777328</v>
      </c>
      <c r="T134" s="1" t="s">
        <v>1265</v>
      </c>
      <c r="U134" s="224">
        <v>44743</v>
      </c>
      <c r="V134" s="211">
        <v>26950</v>
      </c>
      <c r="W134" s="292" t="s">
        <v>2610</v>
      </c>
      <c r="X134" s="6" t="s">
        <v>2225</v>
      </c>
      <c r="Y134" s="1" t="s">
        <v>2226</v>
      </c>
    </row>
    <row r="135" spans="1:25" ht="15" customHeight="1">
      <c r="A135" s="1">
        <v>134</v>
      </c>
      <c r="B135" s="9" t="s">
        <v>2734</v>
      </c>
      <c r="C135" s="217" t="s">
        <v>2761</v>
      </c>
      <c r="D135" s="9" t="s">
        <v>2195</v>
      </c>
      <c r="E135" s="1" t="s">
        <v>2736</v>
      </c>
      <c r="F135" s="6">
        <v>4500377328</v>
      </c>
      <c r="G135" s="1" t="s">
        <v>1265</v>
      </c>
      <c r="H135" s="224">
        <v>44743</v>
      </c>
      <c r="I135" s="123">
        <v>10350</v>
      </c>
      <c r="J135" s="1" t="s">
        <v>2751</v>
      </c>
      <c r="K135" s="1" t="s">
        <v>2728</v>
      </c>
      <c r="L135" s="9" t="s">
        <v>2226</v>
      </c>
      <c r="O135" s="9" t="s">
        <v>2722</v>
      </c>
      <c r="P135" s="238" t="s">
        <v>2762</v>
      </c>
      <c r="Q135" s="1" t="s">
        <v>2202</v>
      </c>
      <c r="R135" s="1" t="s">
        <v>2739</v>
      </c>
      <c r="S135" s="9">
        <v>45003777328</v>
      </c>
      <c r="T135" s="1" t="s">
        <v>1265</v>
      </c>
      <c r="U135" s="224">
        <v>44743</v>
      </c>
      <c r="V135" s="211">
        <v>26950</v>
      </c>
      <c r="W135" s="292" t="s">
        <v>2610</v>
      </c>
      <c r="X135" s="6" t="s">
        <v>92</v>
      </c>
      <c r="Y135" s="1" t="s">
        <v>92</v>
      </c>
    </row>
    <row r="136" spans="1:25" ht="15" customHeight="1">
      <c r="A136" s="1">
        <v>135</v>
      </c>
      <c r="B136" s="9" t="s">
        <v>2734</v>
      </c>
      <c r="C136" s="217" t="s">
        <v>2763</v>
      </c>
      <c r="D136" s="9" t="s">
        <v>2195</v>
      </c>
      <c r="E136" s="1" t="s">
        <v>2736</v>
      </c>
      <c r="F136" s="6">
        <v>4500377328</v>
      </c>
      <c r="G136" s="1" t="s">
        <v>1265</v>
      </c>
      <c r="H136" s="224">
        <v>44743</v>
      </c>
      <c r="I136" s="123">
        <v>10350</v>
      </c>
      <c r="J136" s="1" t="s">
        <v>2751</v>
      </c>
      <c r="K136" s="1" t="s">
        <v>92</v>
      </c>
      <c r="L136" s="1" t="s">
        <v>92</v>
      </c>
      <c r="O136" s="9" t="s">
        <v>2722</v>
      </c>
      <c r="P136" s="238" t="s">
        <v>2764</v>
      </c>
      <c r="Q136" s="1" t="s">
        <v>2202</v>
      </c>
      <c r="R136" s="1" t="s">
        <v>2739</v>
      </c>
      <c r="S136" s="9">
        <v>45003777328</v>
      </c>
      <c r="T136" s="1" t="s">
        <v>1265</v>
      </c>
      <c r="U136" s="224">
        <v>44743</v>
      </c>
      <c r="V136" s="211">
        <v>26950</v>
      </c>
      <c r="W136" s="292" t="s">
        <v>2610</v>
      </c>
      <c r="X136" s="6" t="s">
        <v>1287</v>
      </c>
      <c r="Y136" s="1" t="s">
        <v>92</v>
      </c>
    </row>
    <row r="137" spans="1:25" ht="15" customHeight="1">
      <c r="A137" s="1">
        <v>136</v>
      </c>
      <c r="B137" s="9" t="s">
        <v>2734</v>
      </c>
      <c r="C137" s="217" t="s">
        <v>2765</v>
      </c>
      <c r="D137" s="9" t="s">
        <v>2195</v>
      </c>
      <c r="E137" s="1" t="s">
        <v>2736</v>
      </c>
      <c r="F137" s="6">
        <v>4500377328</v>
      </c>
      <c r="G137" s="1" t="s">
        <v>1265</v>
      </c>
      <c r="H137" s="224">
        <v>44743</v>
      </c>
      <c r="I137" s="123">
        <v>10350</v>
      </c>
      <c r="J137" s="1" t="s">
        <v>2751</v>
      </c>
      <c r="K137" s="1" t="s">
        <v>92</v>
      </c>
      <c r="L137" s="1" t="s">
        <v>92</v>
      </c>
      <c r="O137" s="9" t="s">
        <v>9</v>
      </c>
      <c r="P137" s="1" t="s">
        <v>2766</v>
      </c>
      <c r="Q137" s="1" t="s">
        <v>2202</v>
      </c>
      <c r="R137" s="1" t="s">
        <v>2739</v>
      </c>
      <c r="S137" s="1">
        <v>4500452841</v>
      </c>
      <c r="T137" s="1" t="s">
        <v>1862</v>
      </c>
      <c r="U137" s="224">
        <v>45426</v>
      </c>
      <c r="V137" s="211">
        <v>28145.95</v>
      </c>
      <c r="W137" s="211" t="s">
        <v>2701</v>
      </c>
      <c r="X137" s="333" t="s">
        <v>2767</v>
      </c>
      <c r="Y137" s="333" t="s">
        <v>1101</v>
      </c>
    </row>
    <row r="138" spans="1:25" ht="15" customHeight="1">
      <c r="A138" s="1">
        <v>137</v>
      </c>
      <c r="B138" s="9" t="s">
        <v>2734</v>
      </c>
      <c r="C138" s="217" t="s">
        <v>2768</v>
      </c>
      <c r="D138" s="9" t="s">
        <v>2195</v>
      </c>
      <c r="E138" s="1" t="s">
        <v>2736</v>
      </c>
      <c r="F138" s="6">
        <v>4500377328</v>
      </c>
      <c r="G138" s="1" t="s">
        <v>1265</v>
      </c>
      <c r="H138" s="224">
        <v>44743</v>
      </c>
      <c r="I138" s="123">
        <v>10350</v>
      </c>
      <c r="J138" s="1" t="s">
        <v>2751</v>
      </c>
      <c r="K138" s="1" t="s">
        <v>2752</v>
      </c>
      <c r="L138" s="1" t="s">
        <v>947</v>
      </c>
    </row>
    <row r="139" spans="1:25" ht="15" customHeight="1">
      <c r="A139" s="1">
        <v>138</v>
      </c>
      <c r="B139" s="9" t="s">
        <v>2734</v>
      </c>
      <c r="C139" s="217" t="s">
        <v>2769</v>
      </c>
      <c r="D139" s="9" t="s">
        <v>2195</v>
      </c>
      <c r="E139" s="1" t="s">
        <v>2736</v>
      </c>
      <c r="F139" s="6">
        <v>4500377328</v>
      </c>
      <c r="G139" s="1" t="s">
        <v>1265</v>
      </c>
      <c r="H139" s="224">
        <v>44743</v>
      </c>
      <c r="I139" s="123">
        <v>10350</v>
      </c>
      <c r="J139" s="1" t="s">
        <v>2751</v>
      </c>
      <c r="K139" s="1" t="s">
        <v>92</v>
      </c>
      <c r="L139" s="1" t="s">
        <v>92</v>
      </c>
    </row>
    <row r="140" spans="1:25" ht="15" customHeight="1">
      <c r="A140" s="1">
        <v>139</v>
      </c>
      <c r="B140" s="9" t="s">
        <v>2734</v>
      </c>
      <c r="C140" s="217" t="s">
        <v>2770</v>
      </c>
      <c r="D140" s="9" t="s">
        <v>2195</v>
      </c>
      <c r="E140" s="1" t="s">
        <v>2736</v>
      </c>
      <c r="F140" s="6">
        <v>4500377328</v>
      </c>
      <c r="G140" s="1" t="s">
        <v>1265</v>
      </c>
      <c r="H140" s="224">
        <v>44743</v>
      </c>
      <c r="I140" s="123">
        <v>10350</v>
      </c>
      <c r="J140" s="1" t="s">
        <v>2751</v>
      </c>
      <c r="K140" s="1" t="s">
        <v>92</v>
      </c>
      <c r="L140" s="1" t="s">
        <v>92</v>
      </c>
    </row>
    <row r="141" spans="1:25" ht="15" customHeight="1">
      <c r="D141" s="218"/>
    </row>
    <row r="142" spans="1:25" ht="15" customHeight="1">
      <c r="D142" s="218"/>
    </row>
  </sheetData>
  <autoFilter ref="O1:AO136" xr:uid="{5DD5E797-1103-4193-B018-91592D58FE69}"/>
  <pageMargins left="0.7" right="0.7" top="0.75" bottom="0.75" header="0.3" footer="0.3"/>
  <pageSetup paperSize="9" orientation="portrait" r:id="rId1"/>
  <ignoredErrors>
    <ignoredError sqref="AJ85" evalError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9B096-E0DB-461A-B062-264E0CAF27C0}">
  <dimension ref="A1:AJ65"/>
  <sheetViews>
    <sheetView topLeftCell="B1" workbookViewId="0">
      <selection activeCell="AJ12" sqref="AJ12:AJ17"/>
    </sheetView>
  </sheetViews>
  <sheetFormatPr defaultRowHeight="14.4"/>
  <cols>
    <col min="1" max="1" width="18.33203125" bestFit="1" customWidth="1"/>
    <col min="2" max="2" width="7" bestFit="1" customWidth="1"/>
    <col min="3" max="3" width="42" bestFit="1" customWidth="1"/>
    <col min="5" max="5" width="14.44140625" bestFit="1" customWidth="1"/>
    <col min="6" max="6" width="13.88671875" bestFit="1" customWidth="1"/>
    <col min="7" max="7" width="10.88671875" bestFit="1" customWidth="1"/>
    <col min="8" max="8" width="11" bestFit="1" customWidth="1"/>
    <col min="9" max="9" width="17" bestFit="1" customWidth="1"/>
    <col min="10" max="10" width="24.6640625" bestFit="1" customWidth="1"/>
    <col min="14" max="14" width="32.6640625" bestFit="1" customWidth="1"/>
    <col min="16" max="16" width="16.6640625" bestFit="1" customWidth="1"/>
    <col min="17" max="17" width="9.88671875" bestFit="1" customWidth="1"/>
    <col min="18" max="18" width="36.44140625" bestFit="1" customWidth="1"/>
    <col min="19" max="19" width="12.5546875" bestFit="1" customWidth="1"/>
    <col min="20" max="20" width="11.109375" bestFit="1" customWidth="1"/>
    <col min="23" max="23" width="16.6640625" bestFit="1" customWidth="1"/>
  </cols>
  <sheetData>
    <row r="1" spans="1:36" ht="20.25" customHeight="1">
      <c r="A1" s="352" t="s">
        <v>2771</v>
      </c>
      <c r="B1" s="353"/>
      <c r="C1" s="353"/>
      <c r="D1" s="353"/>
      <c r="E1" s="353"/>
      <c r="F1" s="353"/>
      <c r="G1" s="353"/>
      <c r="H1" s="353"/>
      <c r="I1" s="353"/>
      <c r="J1" s="354"/>
      <c r="K1" s="65"/>
      <c r="L1" s="65"/>
      <c r="M1" s="65"/>
      <c r="N1" s="352" t="s">
        <v>2772</v>
      </c>
      <c r="O1" s="353"/>
      <c r="P1" s="353"/>
      <c r="Q1" s="353"/>
      <c r="R1" s="353"/>
      <c r="S1" s="353"/>
      <c r="T1" s="353"/>
      <c r="U1" s="353"/>
      <c r="V1" s="353"/>
      <c r="W1" s="354"/>
    </row>
    <row r="2" spans="1:36">
      <c r="A2" s="66" t="s">
        <v>2773</v>
      </c>
      <c r="B2" s="67" t="s">
        <v>923</v>
      </c>
      <c r="C2" s="67" t="s">
        <v>2774</v>
      </c>
      <c r="D2" s="67" t="s">
        <v>2775</v>
      </c>
      <c r="E2" s="67" t="s">
        <v>2776</v>
      </c>
      <c r="F2" s="68" t="s">
        <v>2777</v>
      </c>
      <c r="G2" s="68" t="s">
        <v>2778</v>
      </c>
      <c r="H2" s="67" t="s">
        <v>2779</v>
      </c>
      <c r="I2" s="67" t="s">
        <v>2780</v>
      </c>
      <c r="J2" s="69" t="s">
        <v>2781</v>
      </c>
      <c r="K2" s="65"/>
      <c r="L2" s="65"/>
      <c r="M2" s="65"/>
      <c r="N2" s="70" t="s">
        <v>2773</v>
      </c>
      <c r="O2" s="70" t="s">
        <v>923</v>
      </c>
      <c r="P2" s="70" t="s">
        <v>2774</v>
      </c>
      <c r="Q2" s="70" t="s">
        <v>2775</v>
      </c>
      <c r="R2" s="70" t="s">
        <v>2776</v>
      </c>
      <c r="S2" s="70" t="s">
        <v>2782</v>
      </c>
      <c r="T2" s="70" t="s">
        <v>2783</v>
      </c>
      <c r="U2" s="70" t="s">
        <v>2779</v>
      </c>
      <c r="V2" s="70" t="s">
        <v>2780</v>
      </c>
      <c r="W2" s="70" t="s">
        <v>2781</v>
      </c>
    </row>
    <row r="3" spans="1:36">
      <c r="A3" s="147" t="s">
        <v>2784</v>
      </c>
      <c r="B3" s="134" t="s">
        <v>2785</v>
      </c>
      <c r="C3" s="144" t="s">
        <v>2786</v>
      </c>
      <c r="D3" s="134" t="s">
        <v>2787</v>
      </c>
      <c r="E3" s="134" t="s">
        <v>2788</v>
      </c>
      <c r="F3" s="145">
        <v>46012</v>
      </c>
      <c r="G3" s="134">
        <v>22001216</v>
      </c>
      <c r="H3" s="134" t="s">
        <v>9</v>
      </c>
      <c r="I3" s="134" t="s">
        <v>2789</v>
      </c>
      <c r="J3" s="148">
        <v>204926858</v>
      </c>
      <c r="K3" s="65"/>
      <c r="L3" s="65"/>
      <c r="M3" s="65"/>
      <c r="N3" s="134" t="s">
        <v>2790</v>
      </c>
      <c r="O3" s="134" t="s">
        <v>2785</v>
      </c>
      <c r="P3" s="135" t="s">
        <v>2791</v>
      </c>
      <c r="Q3" s="134" t="s">
        <v>2792</v>
      </c>
      <c r="R3" s="136" t="s">
        <v>1917</v>
      </c>
      <c r="S3" s="137">
        <v>45013</v>
      </c>
      <c r="T3" s="138">
        <v>45743</v>
      </c>
      <c r="U3" s="134" t="s">
        <v>85</v>
      </c>
      <c r="V3" s="134" t="s">
        <v>2793</v>
      </c>
      <c r="W3" s="1">
        <v>205802170</v>
      </c>
    </row>
    <row r="4" spans="1:36">
      <c r="A4" s="147" t="s">
        <v>2794</v>
      </c>
      <c r="B4" s="134" t="s">
        <v>2785</v>
      </c>
      <c r="C4" s="144" t="s">
        <v>2795</v>
      </c>
      <c r="D4" s="134" t="s">
        <v>2787</v>
      </c>
      <c r="E4" s="134" t="s">
        <v>2788</v>
      </c>
      <c r="F4" s="145">
        <v>46012</v>
      </c>
      <c r="G4" s="134">
        <v>22001216</v>
      </c>
      <c r="H4" s="134" t="s">
        <v>9</v>
      </c>
      <c r="I4" s="134" t="s">
        <v>2789</v>
      </c>
      <c r="J4" s="148">
        <v>204926858</v>
      </c>
      <c r="K4" s="65"/>
      <c r="L4" s="65"/>
      <c r="M4" s="65"/>
      <c r="N4" s="134" t="s">
        <v>2794</v>
      </c>
      <c r="O4" s="134" t="s">
        <v>2785</v>
      </c>
      <c r="P4" s="139" t="s">
        <v>2796</v>
      </c>
      <c r="Q4" s="134" t="s">
        <v>2792</v>
      </c>
      <c r="R4" s="136" t="s">
        <v>1917</v>
      </c>
      <c r="S4" s="137">
        <v>45013</v>
      </c>
      <c r="T4" s="138">
        <v>45743</v>
      </c>
      <c r="U4" s="134" t="s">
        <v>85</v>
      </c>
      <c r="V4" s="134" t="s">
        <v>2793</v>
      </c>
      <c r="W4" s="1">
        <v>205802170</v>
      </c>
    </row>
    <row r="5" spans="1:36">
      <c r="A5" s="147" t="s">
        <v>2797</v>
      </c>
      <c r="B5" s="134" t="s">
        <v>2785</v>
      </c>
      <c r="C5" s="144" t="s">
        <v>2798</v>
      </c>
      <c r="D5" s="134" t="s">
        <v>2787</v>
      </c>
      <c r="E5" s="134" t="s">
        <v>2788</v>
      </c>
      <c r="F5" s="145">
        <v>46012</v>
      </c>
      <c r="G5" s="134">
        <v>22001216</v>
      </c>
      <c r="H5" s="134" t="s">
        <v>9</v>
      </c>
      <c r="I5" s="134" t="s">
        <v>2789</v>
      </c>
      <c r="J5" s="148">
        <v>204926858</v>
      </c>
      <c r="K5" s="65"/>
      <c r="L5" s="65"/>
      <c r="M5" s="65"/>
      <c r="N5" s="140" t="s">
        <v>2799</v>
      </c>
      <c r="O5" s="134" t="s">
        <v>2785</v>
      </c>
      <c r="P5" s="135" t="s">
        <v>2800</v>
      </c>
      <c r="Q5" s="134" t="s">
        <v>2792</v>
      </c>
      <c r="R5" s="136" t="s">
        <v>1917</v>
      </c>
      <c r="S5" s="137">
        <v>45013</v>
      </c>
      <c r="T5" s="137">
        <v>45378</v>
      </c>
      <c r="U5" s="134" t="s">
        <v>9</v>
      </c>
      <c r="V5" s="134" t="s">
        <v>2793</v>
      </c>
      <c r="W5" s="141">
        <v>205307880</v>
      </c>
    </row>
    <row r="6" spans="1:36">
      <c r="A6" s="147" t="s">
        <v>2797</v>
      </c>
      <c r="B6" s="134" t="s">
        <v>2785</v>
      </c>
      <c r="C6" s="144" t="s">
        <v>2801</v>
      </c>
      <c r="D6" s="134" t="s">
        <v>2787</v>
      </c>
      <c r="E6" s="134" t="s">
        <v>2788</v>
      </c>
      <c r="F6" s="145">
        <v>46012</v>
      </c>
      <c r="G6" s="134">
        <v>22001216</v>
      </c>
      <c r="H6" s="134" t="s">
        <v>9</v>
      </c>
      <c r="I6" s="134" t="s">
        <v>2789</v>
      </c>
      <c r="J6" s="148">
        <v>204926858</v>
      </c>
      <c r="K6" s="65"/>
      <c r="L6" s="65"/>
      <c r="M6" s="65"/>
      <c r="N6" s="134" t="s">
        <v>2802</v>
      </c>
      <c r="O6" s="134" t="s">
        <v>2785</v>
      </c>
      <c r="P6" s="142" t="s">
        <v>2803</v>
      </c>
      <c r="Q6" s="134" t="s">
        <v>2792</v>
      </c>
      <c r="R6" s="136" t="s">
        <v>2804</v>
      </c>
      <c r="S6" s="143" t="s">
        <v>1917</v>
      </c>
      <c r="T6" s="143" t="s">
        <v>1917</v>
      </c>
      <c r="U6" s="136" t="s">
        <v>1917</v>
      </c>
      <c r="V6" s="136" t="s">
        <v>1917</v>
      </c>
      <c r="W6" s="136" t="s">
        <v>1917</v>
      </c>
    </row>
    <row r="7" spans="1:36">
      <c r="A7" s="147" t="s">
        <v>2805</v>
      </c>
      <c r="B7" s="134" t="s">
        <v>2785</v>
      </c>
      <c r="C7" s="144" t="s">
        <v>2806</v>
      </c>
      <c r="D7" s="134" t="s">
        <v>2787</v>
      </c>
      <c r="E7" s="134" t="s">
        <v>2788</v>
      </c>
      <c r="F7" s="145">
        <v>46012</v>
      </c>
      <c r="G7" s="134">
        <v>22001216</v>
      </c>
      <c r="H7" s="134" t="s">
        <v>9</v>
      </c>
      <c r="I7" s="134" t="s">
        <v>2789</v>
      </c>
      <c r="J7" s="148">
        <v>204926858</v>
      </c>
      <c r="K7" s="65"/>
      <c r="L7" s="65"/>
      <c r="M7" s="65"/>
      <c r="N7" s="134" t="s">
        <v>2802</v>
      </c>
      <c r="O7" s="134" t="s">
        <v>2785</v>
      </c>
      <c r="P7" s="144" t="s">
        <v>2807</v>
      </c>
      <c r="Q7" s="134" t="s">
        <v>2792</v>
      </c>
      <c r="R7" s="136" t="s">
        <v>1917</v>
      </c>
      <c r="S7" s="145">
        <v>45013</v>
      </c>
      <c r="T7" s="138">
        <v>45657</v>
      </c>
      <c r="U7" s="134" t="s">
        <v>85</v>
      </c>
      <c r="V7" s="134" t="s">
        <v>2793</v>
      </c>
      <c r="W7" s="1">
        <v>205802170</v>
      </c>
    </row>
    <row r="8" spans="1:36">
      <c r="A8" s="147" t="s">
        <v>2802</v>
      </c>
      <c r="B8" s="134" t="s">
        <v>2785</v>
      </c>
      <c r="C8" s="144" t="s">
        <v>2808</v>
      </c>
      <c r="D8" s="134" t="s">
        <v>2787</v>
      </c>
      <c r="E8" s="134" t="s">
        <v>2788</v>
      </c>
      <c r="F8" s="145">
        <v>46012</v>
      </c>
      <c r="G8" s="134">
        <v>22001216</v>
      </c>
      <c r="H8" s="134" t="s">
        <v>9</v>
      </c>
      <c r="I8" s="134" t="s">
        <v>2789</v>
      </c>
      <c r="J8" s="148">
        <v>204926858</v>
      </c>
      <c r="K8" s="65"/>
      <c r="L8" s="65"/>
      <c r="M8" s="65"/>
      <c r="N8" s="134" t="s">
        <v>2802</v>
      </c>
      <c r="O8" s="134" t="s">
        <v>2785</v>
      </c>
      <c r="P8" s="146" t="s">
        <v>2809</v>
      </c>
      <c r="Q8" s="134" t="s">
        <v>2792</v>
      </c>
      <c r="R8" s="136" t="s">
        <v>1917</v>
      </c>
      <c r="S8" s="145">
        <v>45013</v>
      </c>
      <c r="T8" s="138">
        <v>45657</v>
      </c>
      <c r="U8" s="134" t="s">
        <v>85</v>
      </c>
      <c r="V8" s="134" t="s">
        <v>2793</v>
      </c>
      <c r="W8" s="1">
        <v>205802170</v>
      </c>
    </row>
    <row r="9" spans="1:36">
      <c r="A9" s="149" t="s">
        <v>2802</v>
      </c>
      <c r="B9" s="150" t="s">
        <v>2785</v>
      </c>
      <c r="C9" s="157" t="s">
        <v>2810</v>
      </c>
      <c r="D9" s="150" t="s">
        <v>2787</v>
      </c>
      <c r="E9" s="150" t="s">
        <v>2788</v>
      </c>
      <c r="F9" s="152">
        <v>46012</v>
      </c>
      <c r="G9" s="150">
        <v>22001216</v>
      </c>
      <c r="H9" s="150" t="s">
        <v>9</v>
      </c>
      <c r="I9" s="150" t="s">
        <v>2789</v>
      </c>
      <c r="J9" s="153">
        <v>204926858</v>
      </c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spans="1:36">
      <c r="A10" s="71" t="s">
        <v>1917</v>
      </c>
      <c r="B10" s="72" t="s">
        <v>1917</v>
      </c>
      <c r="C10" s="72" t="s">
        <v>1917</v>
      </c>
      <c r="D10" s="72" t="s">
        <v>1917</v>
      </c>
      <c r="E10" s="72" t="s">
        <v>1917</v>
      </c>
      <c r="F10" s="72" t="s">
        <v>1917</v>
      </c>
      <c r="G10" s="72" t="s">
        <v>1917</v>
      </c>
      <c r="H10" s="72" t="s">
        <v>1917</v>
      </c>
      <c r="I10" s="72" t="s">
        <v>1917</v>
      </c>
      <c r="J10" s="72" t="s">
        <v>1917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AE10" t="s">
        <v>3709</v>
      </c>
      <c r="AI10" t="s">
        <v>3712</v>
      </c>
    </row>
    <row r="11" spans="1:36" ht="23.25" customHeight="1" thickBot="1">
      <c r="A11" s="352" t="s">
        <v>2811</v>
      </c>
      <c r="B11" s="353"/>
      <c r="C11" s="353"/>
      <c r="D11" s="353"/>
      <c r="E11" s="353"/>
      <c r="F11" s="353"/>
      <c r="G11" s="353"/>
      <c r="H11" s="353"/>
      <c r="I11" s="353"/>
      <c r="J11" s="354"/>
      <c r="K11" s="65"/>
      <c r="L11" s="65"/>
      <c r="M11" s="65"/>
      <c r="N11" s="355" t="s">
        <v>2812</v>
      </c>
      <c r="O11" s="356"/>
      <c r="P11" s="356"/>
      <c r="Q11" s="356"/>
      <c r="R11" s="356"/>
      <c r="S11" s="356"/>
      <c r="T11" s="356"/>
      <c r="U11" s="356"/>
      <c r="V11" s="356"/>
      <c r="W11" s="357"/>
      <c r="AE11" t="s">
        <v>3710</v>
      </c>
      <c r="AF11" t="s">
        <v>9</v>
      </c>
      <c r="AI11" t="s">
        <v>3713</v>
      </c>
      <c r="AJ11" t="s">
        <v>85</v>
      </c>
    </row>
    <row r="12" spans="1:36">
      <c r="A12" s="70" t="s">
        <v>2773</v>
      </c>
      <c r="B12" s="70" t="s">
        <v>923</v>
      </c>
      <c r="C12" s="70" t="s">
        <v>2774</v>
      </c>
      <c r="D12" s="70" t="s">
        <v>2775</v>
      </c>
      <c r="E12" s="70" t="s">
        <v>2776</v>
      </c>
      <c r="F12" s="68" t="s">
        <v>2813</v>
      </c>
      <c r="G12" s="70" t="s">
        <v>2814</v>
      </c>
      <c r="H12" s="70" t="s">
        <v>2779</v>
      </c>
      <c r="I12" s="70" t="s">
        <v>2780</v>
      </c>
      <c r="J12" s="70" t="s">
        <v>2815</v>
      </c>
      <c r="K12" s="65"/>
      <c r="L12" s="65"/>
      <c r="M12" s="65"/>
      <c r="N12" s="73" t="s">
        <v>2773</v>
      </c>
      <c r="O12" s="74" t="s">
        <v>923</v>
      </c>
      <c r="P12" s="74" t="s">
        <v>2774</v>
      </c>
      <c r="Q12" s="74" t="s">
        <v>2775</v>
      </c>
      <c r="R12" s="74" t="s">
        <v>2776</v>
      </c>
      <c r="S12" s="74" t="s">
        <v>2782</v>
      </c>
      <c r="T12" s="74" t="s">
        <v>2783</v>
      </c>
      <c r="U12" s="74" t="s">
        <v>2779</v>
      </c>
      <c r="V12" s="74" t="s">
        <v>2780</v>
      </c>
      <c r="W12" s="75" t="s">
        <v>2781</v>
      </c>
      <c r="AE12" t="s">
        <v>3711</v>
      </c>
      <c r="AF12" t="s">
        <v>85</v>
      </c>
      <c r="AI12" t="s">
        <v>2862</v>
      </c>
      <c r="AJ12" t="s">
        <v>9</v>
      </c>
    </row>
    <row r="13" spans="1:36">
      <c r="A13" s="140" t="s">
        <v>2816</v>
      </c>
      <c r="B13" s="140" t="s">
        <v>2785</v>
      </c>
      <c r="C13" s="144" t="s">
        <v>2817</v>
      </c>
      <c r="D13" s="140" t="s">
        <v>2818</v>
      </c>
      <c r="E13" s="140" t="s">
        <v>2788</v>
      </c>
      <c r="F13" s="145">
        <v>45920</v>
      </c>
      <c r="G13" s="140">
        <v>22001217</v>
      </c>
      <c r="H13" s="140" t="s">
        <v>85</v>
      </c>
      <c r="I13" s="140" t="s">
        <v>2789</v>
      </c>
      <c r="J13" s="141">
        <v>204926858</v>
      </c>
      <c r="K13" s="65"/>
      <c r="L13" s="65"/>
      <c r="M13" s="65"/>
      <c r="N13" s="147" t="s">
        <v>2784</v>
      </c>
      <c r="O13" s="134" t="s">
        <v>2785</v>
      </c>
      <c r="P13" s="146" t="s">
        <v>2819</v>
      </c>
      <c r="Q13" s="134" t="s">
        <v>2820</v>
      </c>
      <c r="R13" s="134" t="s">
        <v>2788</v>
      </c>
      <c r="S13" s="134" t="s">
        <v>2788</v>
      </c>
      <c r="T13" s="145">
        <v>46012</v>
      </c>
      <c r="U13" s="134" t="s">
        <v>9</v>
      </c>
      <c r="V13" s="134" t="s">
        <v>2793</v>
      </c>
      <c r="W13" s="148">
        <v>204926858</v>
      </c>
      <c r="AE13" t="s">
        <v>571</v>
      </c>
      <c r="AF13" t="s">
        <v>85</v>
      </c>
      <c r="AI13" t="s">
        <v>3714</v>
      </c>
      <c r="AJ13" t="s">
        <v>9</v>
      </c>
    </row>
    <row r="14" spans="1:36">
      <c r="A14" s="134" t="s">
        <v>2821</v>
      </c>
      <c r="B14" s="134" t="s">
        <v>2785</v>
      </c>
      <c r="C14" s="144" t="s">
        <v>2822</v>
      </c>
      <c r="D14" s="134" t="s">
        <v>2818</v>
      </c>
      <c r="E14" s="134" t="s">
        <v>2788</v>
      </c>
      <c r="F14" s="145">
        <v>45920</v>
      </c>
      <c r="G14" s="140">
        <v>22001217</v>
      </c>
      <c r="H14" s="134" t="s">
        <v>85</v>
      </c>
      <c r="I14" s="134" t="s">
        <v>2789</v>
      </c>
      <c r="J14" s="141">
        <v>204926858</v>
      </c>
      <c r="K14" s="65"/>
      <c r="L14" s="65"/>
      <c r="M14" s="65"/>
      <c r="N14" s="147" t="s">
        <v>2794</v>
      </c>
      <c r="O14" s="134" t="s">
        <v>2785</v>
      </c>
      <c r="P14" s="146" t="s">
        <v>2823</v>
      </c>
      <c r="Q14" s="134" t="s">
        <v>2820</v>
      </c>
      <c r="R14" s="134" t="s">
        <v>2788</v>
      </c>
      <c r="S14" s="134" t="s">
        <v>2788</v>
      </c>
      <c r="T14" s="145">
        <v>46012</v>
      </c>
      <c r="U14" s="134" t="s">
        <v>9</v>
      </c>
      <c r="V14" s="134" t="s">
        <v>2793</v>
      </c>
      <c r="W14" s="148">
        <v>204926858</v>
      </c>
      <c r="AE14" t="s">
        <v>1101</v>
      </c>
      <c r="AF14" t="s">
        <v>9</v>
      </c>
      <c r="AI14" t="s">
        <v>3716</v>
      </c>
      <c r="AJ14" t="s">
        <v>9</v>
      </c>
    </row>
    <row r="15" spans="1:36">
      <c r="A15" s="134" t="s">
        <v>2824</v>
      </c>
      <c r="B15" s="134" t="s">
        <v>2785</v>
      </c>
      <c r="C15" s="310" t="s">
        <v>2825</v>
      </c>
      <c r="D15" s="134" t="s">
        <v>2818</v>
      </c>
      <c r="E15" s="134" t="s">
        <v>2788</v>
      </c>
      <c r="F15" s="145">
        <v>45920</v>
      </c>
      <c r="G15" s="140">
        <v>22001217</v>
      </c>
      <c r="H15" s="134" t="s">
        <v>85</v>
      </c>
      <c r="I15" s="134" t="s">
        <v>2789</v>
      </c>
      <c r="J15" s="141">
        <v>204926858</v>
      </c>
      <c r="K15" s="65"/>
      <c r="L15" s="65"/>
      <c r="M15" s="65"/>
      <c r="N15" s="147" t="s">
        <v>2805</v>
      </c>
      <c r="O15" s="134" t="s">
        <v>2785</v>
      </c>
      <c r="P15" s="146" t="s">
        <v>2826</v>
      </c>
      <c r="Q15" s="134" t="s">
        <v>2820</v>
      </c>
      <c r="R15" s="134" t="s">
        <v>2788</v>
      </c>
      <c r="S15" s="134" t="s">
        <v>2788</v>
      </c>
      <c r="T15" s="145">
        <v>46012</v>
      </c>
      <c r="U15" s="134" t="s">
        <v>9</v>
      </c>
      <c r="V15" s="134" t="s">
        <v>2793</v>
      </c>
      <c r="W15" s="148">
        <v>204926858</v>
      </c>
      <c r="AI15" t="s">
        <v>3715</v>
      </c>
      <c r="AJ15" t="s">
        <v>9</v>
      </c>
    </row>
    <row r="16" spans="1:36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147" t="s">
        <v>2802</v>
      </c>
      <c r="O16" s="134" t="s">
        <v>2785</v>
      </c>
      <c r="P16" s="146" t="s">
        <v>2827</v>
      </c>
      <c r="Q16" s="134" t="s">
        <v>2820</v>
      </c>
      <c r="R16" s="134" t="s">
        <v>2788</v>
      </c>
      <c r="S16" s="134" t="s">
        <v>2788</v>
      </c>
      <c r="T16" s="145">
        <v>46012</v>
      </c>
      <c r="U16" s="134" t="s">
        <v>9</v>
      </c>
      <c r="V16" s="134" t="s">
        <v>2793</v>
      </c>
      <c r="W16" s="148">
        <v>204926858</v>
      </c>
      <c r="AI16" t="s">
        <v>2849</v>
      </c>
      <c r="AJ16" t="s">
        <v>9</v>
      </c>
    </row>
    <row r="17" spans="1:36" ht="15" thickBo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149" t="s">
        <v>2802</v>
      </c>
      <c r="O17" s="150" t="s">
        <v>2785</v>
      </c>
      <c r="P17" s="151" t="s">
        <v>2828</v>
      </c>
      <c r="Q17" s="150" t="s">
        <v>2820</v>
      </c>
      <c r="R17" s="150" t="s">
        <v>2788</v>
      </c>
      <c r="S17" s="150" t="s">
        <v>2788</v>
      </c>
      <c r="T17" s="152">
        <v>46012</v>
      </c>
      <c r="U17" s="150" t="s">
        <v>9</v>
      </c>
      <c r="V17" s="150" t="s">
        <v>2793</v>
      </c>
      <c r="W17" s="153">
        <v>204926858</v>
      </c>
      <c r="AI17" t="s">
        <v>2871</v>
      </c>
      <c r="AJ17" t="s">
        <v>9</v>
      </c>
    </row>
    <row r="18" spans="1:36" ht="21" thickBot="1">
      <c r="A18" s="352" t="s">
        <v>2829</v>
      </c>
      <c r="B18" s="353"/>
      <c r="C18" s="353"/>
      <c r="D18" s="353"/>
      <c r="E18" s="353"/>
      <c r="F18" s="353"/>
      <c r="G18" s="353"/>
      <c r="H18" s="353"/>
      <c r="I18" s="353"/>
      <c r="J18" s="354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spans="1:36">
      <c r="A19" s="70" t="s">
        <v>2773</v>
      </c>
      <c r="B19" s="70" t="s">
        <v>923</v>
      </c>
      <c r="C19" s="70" t="s">
        <v>2774</v>
      </c>
      <c r="D19" s="70" t="s">
        <v>2775</v>
      </c>
      <c r="E19" s="70" t="s">
        <v>2776</v>
      </c>
      <c r="F19" s="68" t="s">
        <v>2830</v>
      </c>
      <c r="G19" s="70" t="s">
        <v>2814</v>
      </c>
      <c r="H19" s="70" t="s">
        <v>2779</v>
      </c>
      <c r="I19" s="70" t="s">
        <v>2780</v>
      </c>
      <c r="J19" s="70" t="s">
        <v>2815</v>
      </c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spans="1:36" ht="20.399999999999999">
      <c r="A20" s="140" t="s">
        <v>2816</v>
      </c>
      <c r="B20" s="140" t="s">
        <v>2785</v>
      </c>
      <c r="C20" s="144" t="s">
        <v>2831</v>
      </c>
      <c r="D20" s="134" t="s">
        <v>2832</v>
      </c>
      <c r="E20" s="134" t="s">
        <v>2788</v>
      </c>
      <c r="F20" s="145">
        <v>45920</v>
      </c>
      <c r="G20" s="140">
        <v>22001217</v>
      </c>
      <c r="H20" s="134" t="s">
        <v>85</v>
      </c>
      <c r="I20" s="134" t="s">
        <v>2789</v>
      </c>
      <c r="J20" s="141">
        <v>204926858</v>
      </c>
      <c r="K20" s="65"/>
      <c r="L20" s="65"/>
      <c r="M20" s="65"/>
      <c r="N20" s="352" t="s">
        <v>2833</v>
      </c>
      <c r="O20" s="353"/>
      <c r="P20" s="353"/>
      <c r="Q20" s="353"/>
      <c r="R20" s="353"/>
      <c r="S20" s="353"/>
      <c r="T20" s="353"/>
      <c r="U20" s="353"/>
      <c r="V20" s="353"/>
      <c r="W20" s="354"/>
    </row>
    <row r="21" spans="1:36">
      <c r="A21" s="134" t="s">
        <v>2821</v>
      </c>
      <c r="B21" s="134" t="s">
        <v>2785</v>
      </c>
      <c r="C21" s="144" t="s">
        <v>2834</v>
      </c>
      <c r="D21" s="134" t="s">
        <v>2832</v>
      </c>
      <c r="E21" s="134" t="s">
        <v>2788</v>
      </c>
      <c r="F21" s="145">
        <v>45920</v>
      </c>
      <c r="G21" s="140">
        <v>22001217</v>
      </c>
      <c r="H21" s="134" t="s">
        <v>85</v>
      </c>
      <c r="I21" s="134" t="s">
        <v>2789</v>
      </c>
      <c r="J21" s="141">
        <v>204926858</v>
      </c>
      <c r="K21" s="65"/>
      <c r="L21" s="65"/>
      <c r="M21" s="65"/>
      <c r="N21" s="70" t="s">
        <v>2773</v>
      </c>
      <c r="O21" s="70" t="s">
        <v>923</v>
      </c>
      <c r="P21" s="70" t="s">
        <v>2774</v>
      </c>
      <c r="Q21" s="70" t="s">
        <v>2775</v>
      </c>
      <c r="R21" s="70" t="s">
        <v>2776</v>
      </c>
      <c r="S21" s="70" t="s">
        <v>2782</v>
      </c>
      <c r="T21" s="70" t="s">
        <v>2835</v>
      </c>
      <c r="U21" s="70" t="s">
        <v>2779</v>
      </c>
      <c r="V21" s="70" t="s">
        <v>2780</v>
      </c>
      <c r="W21" s="70" t="s">
        <v>2815</v>
      </c>
    </row>
    <row r="22" spans="1:36">
      <c r="A22" s="134" t="s">
        <v>2824</v>
      </c>
      <c r="B22" s="134" t="s">
        <v>2785</v>
      </c>
      <c r="C22" s="144" t="s">
        <v>2836</v>
      </c>
      <c r="D22" s="134" t="s">
        <v>2832</v>
      </c>
      <c r="E22" s="134" t="s">
        <v>2788</v>
      </c>
      <c r="F22" s="145">
        <v>45920</v>
      </c>
      <c r="G22" s="140">
        <v>22001217</v>
      </c>
      <c r="H22" s="134" t="s">
        <v>85</v>
      </c>
      <c r="I22" s="134" t="s">
        <v>2789</v>
      </c>
      <c r="J22" s="141">
        <v>204926858</v>
      </c>
      <c r="K22" s="65"/>
      <c r="L22" s="65"/>
      <c r="M22" s="65"/>
      <c r="N22" s="134" t="s">
        <v>2790</v>
      </c>
      <c r="O22" s="134" t="s">
        <v>2785</v>
      </c>
      <c r="P22" s="146" t="s">
        <v>2837</v>
      </c>
      <c r="Q22" s="134" t="s">
        <v>947</v>
      </c>
      <c r="R22" s="136" t="s">
        <v>1917</v>
      </c>
      <c r="S22" s="154">
        <v>43861</v>
      </c>
      <c r="T22" s="155">
        <v>45637</v>
      </c>
      <c r="U22" s="134" t="s">
        <v>9</v>
      </c>
      <c r="V22" s="136" t="s">
        <v>1917</v>
      </c>
      <c r="W22" s="1">
        <v>205802158</v>
      </c>
    </row>
    <row r="23" spans="1:36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134" t="s">
        <v>2794</v>
      </c>
      <c r="O23" s="134" t="s">
        <v>2785</v>
      </c>
      <c r="P23" s="146" t="s">
        <v>2838</v>
      </c>
      <c r="Q23" s="134" t="s">
        <v>947</v>
      </c>
      <c r="R23" s="136" t="s">
        <v>1917</v>
      </c>
      <c r="S23" s="154">
        <v>43861</v>
      </c>
      <c r="T23" s="155">
        <v>45637</v>
      </c>
      <c r="U23" s="134" t="s">
        <v>9</v>
      </c>
      <c r="V23" s="136" t="s">
        <v>1917</v>
      </c>
      <c r="W23" s="1">
        <v>205802158</v>
      </c>
    </row>
    <row r="24" spans="1:36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134" t="s">
        <v>2805</v>
      </c>
      <c r="O24" s="134" t="s">
        <v>2785</v>
      </c>
      <c r="P24" s="144" t="s">
        <v>2839</v>
      </c>
      <c r="Q24" s="134" t="s">
        <v>947</v>
      </c>
      <c r="R24" s="136" t="s">
        <v>1917</v>
      </c>
      <c r="S24" s="145">
        <v>45013</v>
      </c>
      <c r="T24" s="155">
        <v>45743</v>
      </c>
      <c r="U24" s="134" t="s">
        <v>9</v>
      </c>
      <c r="V24" s="136" t="s">
        <v>1917</v>
      </c>
      <c r="W24" s="1">
        <v>205802158</v>
      </c>
    </row>
    <row r="25" spans="1:36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134" t="s">
        <v>2802</v>
      </c>
      <c r="O25" s="134" t="s">
        <v>2785</v>
      </c>
      <c r="P25" s="144" t="s">
        <v>2840</v>
      </c>
      <c r="Q25" s="136" t="s">
        <v>947</v>
      </c>
      <c r="R25" s="136" t="s">
        <v>1917</v>
      </c>
      <c r="S25" s="145">
        <v>45013</v>
      </c>
      <c r="T25" s="155">
        <v>45637</v>
      </c>
      <c r="U25" s="134" t="s">
        <v>9</v>
      </c>
      <c r="V25" s="136" t="s">
        <v>1917</v>
      </c>
      <c r="W25" s="1">
        <v>205802158</v>
      </c>
    </row>
    <row r="26" spans="1:36" ht="20.399999999999999">
      <c r="A26" s="352" t="s">
        <v>2841</v>
      </c>
      <c r="B26" s="353"/>
      <c r="C26" s="353"/>
      <c r="D26" s="353"/>
      <c r="E26" s="353"/>
      <c r="F26" s="353"/>
      <c r="G26" s="353"/>
      <c r="H26" s="353"/>
      <c r="I26" s="353"/>
      <c r="J26" s="354"/>
      <c r="K26" s="65"/>
      <c r="L26" s="65"/>
      <c r="M26" s="65"/>
      <c r="N26" s="134" t="s">
        <v>2802</v>
      </c>
      <c r="O26" s="134" t="s">
        <v>2785</v>
      </c>
      <c r="P26" s="136" t="s">
        <v>1917</v>
      </c>
      <c r="Q26" s="136" t="s">
        <v>1917</v>
      </c>
      <c r="R26" s="136" t="s">
        <v>1917</v>
      </c>
      <c r="S26" s="136" t="s">
        <v>1917</v>
      </c>
      <c r="T26" s="136" t="s">
        <v>1917</v>
      </c>
      <c r="U26" s="136" t="s">
        <v>1917</v>
      </c>
      <c r="V26" s="136" t="s">
        <v>1917</v>
      </c>
      <c r="W26" s="136" t="s">
        <v>1917</v>
      </c>
    </row>
    <row r="27" spans="1:36">
      <c r="A27" s="70" t="s">
        <v>2773</v>
      </c>
      <c r="B27" s="70" t="s">
        <v>923</v>
      </c>
      <c r="C27" s="70" t="s">
        <v>2774</v>
      </c>
      <c r="D27" s="70" t="s">
        <v>2775</v>
      </c>
      <c r="E27" s="70" t="s">
        <v>2776</v>
      </c>
      <c r="F27" s="70" t="s">
        <v>2842</v>
      </c>
      <c r="G27" s="70" t="s">
        <v>2835</v>
      </c>
      <c r="H27" s="70" t="s">
        <v>2779</v>
      </c>
      <c r="I27" s="70" t="s">
        <v>2780</v>
      </c>
      <c r="J27" s="70" t="s">
        <v>2815</v>
      </c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spans="1:36">
      <c r="A28" s="134" t="s">
        <v>2843</v>
      </c>
      <c r="B28" s="134" t="s">
        <v>2785</v>
      </c>
      <c r="C28" s="144" t="s">
        <v>2844</v>
      </c>
      <c r="D28" s="134" t="s">
        <v>92</v>
      </c>
      <c r="E28" s="154">
        <v>43483</v>
      </c>
      <c r="F28" s="134" t="s">
        <v>2845</v>
      </c>
      <c r="G28" s="138">
        <v>45676</v>
      </c>
      <c r="H28" s="134" t="s">
        <v>92</v>
      </c>
      <c r="I28" s="134" t="s">
        <v>2789</v>
      </c>
      <c r="J28" s="141">
        <v>205247717</v>
      </c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spans="1:36">
      <c r="A29" s="134" t="s">
        <v>2846</v>
      </c>
      <c r="B29" s="134" t="s">
        <v>2785</v>
      </c>
      <c r="C29" s="144" t="s">
        <v>2847</v>
      </c>
      <c r="D29" s="134" t="s">
        <v>92</v>
      </c>
      <c r="E29" s="154">
        <v>43483</v>
      </c>
      <c r="F29" s="134" t="s">
        <v>2845</v>
      </c>
      <c r="G29" s="138">
        <v>45657</v>
      </c>
      <c r="H29" s="134" t="s">
        <v>92</v>
      </c>
      <c r="I29" s="134" t="s">
        <v>2789</v>
      </c>
      <c r="J29" s="141">
        <v>205247717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spans="1:36" ht="20.399999999999999">
      <c r="A30" s="134" t="s">
        <v>2846</v>
      </c>
      <c r="B30" s="134" t="s">
        <v>2785</v>
      </c>
      <c r="C30" s="144" t="s">
        <v>2848</v>
      </c>
      <c r="D30" s="134" t="s">
        <v>92</v>
      </c>
      <c r="E30" s="154">
        <v>43483</v>
      </c>
      <c r="F30" s="134" t="s">
        <v>2845</v>
      </c>
      <c r="G30" s="138">
        <v>45657</v>
      </c>
      <c r="H30" s="134" t="s">
        <v>92</v>
      </c>
      <c r="I30" s="134" t="s">
        <v>2789</v>
      </c>
      <c r="J30" s="141">
        <v>205247717</v>
      </c>
      <c r="K30" s="65"/>
      <c r="L30" s="65"/>
      <c r="M30" s="65"/>
      <c r="N30" s="352" t="s">
        <v>2849</v>
      </c>
      <c r="O30" s="353"/>
      <c r="P30" s="353"/>
      <c r="Q30" s="353"/>
      <c r="R30" s="353"/>
      <c r="S30" s="353"/>
      <c r="T30" s="353"/>
      <c r="U30" s="353"/>
      <c r="V30" s="353"/>
      <c r="W30" s="354"/>
    </row>
    <row r="31" spans="1:36">
      <c r="A31" s="134" t="s">
        <v>2850</v>
      </c>
      <c r="B31" s="134" t="s">
        <v>2785</v>
      </c>
      <c r="C31" s="144" t="s">
        <v>2851</v>
      </c>
      <c r="D31" s="134" t="s">
        <v>92</v>
      </c>
      <c r="E31" s="154">
        <v>43483</v>
      </c>
      <c r="F31" s="134" t="s">
        <v>2845</v>
      </c>
      <c r="G31" s="138">
        <v>45676</v>
      </c>
      <c r="H31" s="134" t="s">
        <v>92</v>
      </c>
      <c r="I31" s="134" t="s">
        <v>2789</v>
      </c>
      <c r="J31" s="141">
        <v>205247717</v>
      </c>
      <c r="K31" s="65"/>
      <c r="L31" s="65"/>
      <c r="M31" s="65"/>
      <c r="N31" s="70" t="s">
        <v>2773</v>
      </c>
      <c r="O31" s="77" t="s">
        <v>923</v>
      </c>
      <c r="P31" s="70" t="s">
        <v>2774</v>
      </c>
      <c r="Q31" s="70" t="s">
        <v>2775</v>
      </c>
      <c r="R31" s="70" t="s">
        <v>2776</v>
      </c>
      <c r="S31" s="68" t="s">
        <v>2852</v>
      </c>
      <c r="T31" s="70" t="s">
        <v>2783</v>
      </c>
      <c r="U31" s="70" t="s">
        <v>2779</v>
      </c>
      <c r="V31" s="70" t="s">
        <v>2780</v>
      </c>
      <c r="W31" s="70" t="s">
        <v>2815</v>
      </c>
    </row>
    <row r="32" spans="1:36">
      <c r="A32" s="134" t="s">
        <v>2853</v>
      </c>
      <c r="B32" s="134" t="s">
        <v>2785</v>
      </c>
      <c r="C32" s="144" t="s">
        <v>2854</v>
      </c>
      <c r="D32" s="134" t="s">
        <v>92</v>
      </c>
      <c r="E32" s="154">
        <v>43483</v>
      </c>
      <c r="F32" s="134" t="s">
        <v>2845</v>
      </c>
      <c r="G32" s="138">
        <v>45676</v>
      </c>
      <c r="H32" s="134" t="s">
        <v>92</v>
      </c>
      <c r="I32" s="134" t="s">
        <v>2789</v>
      </c>
      <c r="J32" s="141">
        <v>205247717</v>
      </c>
      <c r="K32" s="65"/>
      <c r="L32" s="65"/>
      <c r="M32" s="65"/>
      <c r="N32" s="141" t="s">
        <v>2855</v>
      </c>
      <c r="O32" s="134" t="s">
        <v>2785</v>
      </c>
      <c r="P32" s="146" t="s">
        <v>2856</v>
      </c>
      <c r="Q32" s="134" t="s">
        <v>2857</v>
      </c>
      <c r="R32" s="136" t="s">
        <v>1917</v>
      </c>
      <c r="S32" s="136" t="s">
        <v>1917</v>
      </c>
      <c r="T32" s="155">
        <v>45683</v>
      </c>
      <c r="U32" s="134" t="s">
        <v>9</v>
      </c>
      <c r="V32" s="136" t="s">
        <v>1917</v>
      </c>
      <c r="W32" s="1">
        <v>205802158</v>
      </c>
    </row>
    <row r="33" spans="1:23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140" t="s">
        <v>2858</v>
      </c>
      <c r="O33" s="134" t="s">
        <v>2785</v>
      </c>
      <c r="P33" s="144" t="s">
        <v>2859</v>
      </c>
      <c r="Q33" s="134" t="s">
        <v>2857</v>
      </c>
      <c r="R33" s="136" t="s">
        <v>2860</v>
      </c>
      <c r="S33" s="136" t="s">
        <v>1917</v>
      </c>
      <c r="T33" s="156">
        <v>45138</v>
      </c>
      <c r="U33" s="134" t="s">
        <v>9</v>
      </c>
      <c r="V33" s="136" t="s">
        <v>1917</v>
      </c>
      <c r="W33" s="1"/>
    </row>
    <row r="34" spans="1:23" ht="15" thickBo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spans="1:23" ht="15" customHeight="1" thickBot="1">
      <c r="A35" s="352" t="s">
        <v>2861</v>
      </c>
      <c r="B35" s="353"/>
      <c r="C35" s="353"/>
      <c r="D35" s="353"/>
      <c r="E35" s="353"/>
      <c r="F35" s="353"/>
      <c r="G35" s="353"/>
      <c r="H35" s="353"/>
      <c r="I35" s="353"/>
      <c r="J35" s="354"/>
      <c r="K35" s="65"/>
      <c r="L35" s="65"/>
      <c r="M35" s="65"/>
      <c r="N35" s="352" t="s">
        <v>2862</v>
      </c>
      <c r="O35" s="353"/>
      <c r="P35" s="353"/>
      <c r="Q35" s="353"/>
      <c r="R35" s="353"/>
      <c r="S35" s="353"/>
      <c r="T35" s="353"/>
      <c r="U35" s="353"/>
      <c r="V35" s="353"/>
      <c r="W35" s="354"/>
    </row>
    <row r="36" spans="1:23">
      <c r="A36" s="70" t="s">
        <v>2773</v>
      </c>
      <c r="B36" s="70" t="s">
        <v>923</v>
      </c>
      <c r="C36" s="70" t="s">
        <v>2774</v>
      </c>
      <c r="D36" s="70" t="s">
        <v>2775</v>
      </c>
      <c r="E36" s="70" t="s">
        <v>2776</v>
      </c>
      <c r="F36" s="70" t="s">
        <v>2782</v>
      </c>
      <c r="G36" s="70" t="s">
        <v>2783</v>
      </c>
      <c r="H36" s="70" t="s">
        <v>2779</v>
      </c>
      <c r="I36" s="70" t="s">
        <v>2780</v>
      </c>
      <c r="J36" s="70" t="s">
        <v>2863</v>
      </c>
      <c r="K36" s="65"/>
      <c r="L36" s="65"/>
      <c r="M36" s="65"/>
      <c r="N36" s="70" t="s">
        <v>2773</v>
      </c>
      <c r="O36" s="70" t="s">
        <v>923</v>
      </c>
      <c r="P36" s="70" t="s">
        <v>2774</v>
      </c>
      <c r="Q36" s="70" t="s">
        <v>2775</v>
      </c>
      <c r="R36" s="70" t="s">
        <v>2776</v>
      </c>
      <c r="S36" s="70" t="s">
        <v>2782</v>
      </c>
      <c r="T36" s="70" t="s">
        <v>2783</v>
      </c>
      <c r="U36" s="70" t="s">
        <v>2779</v>
      </c>
      <c r="V36" s="70" t="s">
        <v>2780</v>
      </c>
      <c r="W36" s="70" t="s">
        <v>2815</v>
      </c>
    </row>
    <row r="37" spans="1:23">
      <c r="A37" s="140" t="s">
        <v>2816</v>
      </c>
      <c r="B37" s="134" t="s">
        <v>2785</v>
      </c>
      <c r="C37" s="135" t="s">
        <v>2864</v>
      </c>
      <c r="D37" s="134" t="s">
        <v>2861</v>
      </c>
      <c r="E37" s="136" t="s">
        <v>1917</v>
      </c>
      <c r="F37" s="137">
        <v>45072</v>
      </c>
      <c r="G37" s="138">
        <v>45802</v>
      </c>
      <c r="H37" s="134" t="s">
        <v>9</v>
      </c>
      <c r="I37" s="136" t="s">
        <v>1917</v>
      </c>
      <c r="J37" s="141"/>
      <c r="K37" s="65"/>
      <c r="L37" s="65"/>
      <c r="M37" s="65"/>
      <c r="N37" s="140" t="s">
        <v>2816</v>
      </c>
      <c r="O37" s="136" t="s">
        <v>1917</v>
      </c>
      <c r="P37" s="144" t="s">
        <v>2865</v>
      </c>
      <c r="Q37" s="134" t="s">
        <v>2280</v>
      </c>
      <c r="R37" s="136" t="s">
        <v>1917</v>
      </c>
      <c r="S37" s="145">
        <v>45013</v>
      </c>
      <c r="T37" s="155">
        <v>45743</v>
      </c>
      <c r="U37" s="134" t="s">
        <v>9</v>
      </c>
      <c r="V37" s="134" t="s">
        <v>2866</v>
      </c>
      <c r="W37" s="141">
        <v>205307880</v>
      </c>
    </row>
    <row r="38" spans="1:23">
      <c r="A38" s="134" t="s">
        <v>2821</v>
      </c>
      <c r="B38" s="134" t="s">
        <v>2785</v>
      </c>
      <c r="C38" s="135" t="s">
        <v>2867</v>
      </c>
      <c r="D38" s="134" t="s">
        <v>2861</v>
      </c>
      <c r="E38" s="136" t="s">
        <v>1917</v>
      </c>
      <c r="F38" s="137">
        <v>45072</v>
      </c>
      <c r="G38" s="138">
        <v>45802</v>
      </c>
      <c r="H38" s="134" t="s">
        <v>9</v>
      </c>
      <c r="I38" s="136" t="s">
        <v>1917</v>
      </c>
      <c r="J38" s="141"/>
      <c r="K38" s="65"/>
      <c r="L38" s="65"/>
      <c r="M38" s="65"/>
      <c r="N38" s="140" t="s">
        <v>2868</v>
      </c>
      <c r="O38" s="136" t="s">
        <v>1917</v>
      </c>
      <c r="P38" s="144" t="s">
        <v>2869</v>
      </c>
      <c r="Q38" s="134" t="s">
        <v>2280</v>
      </c>
      <c r="R38" s="136" t="s">
        <v>1917</v>
      </c>
      <c r="S38" s="145">
        <v>45013</v>
      </c>
      <c r="T38" s="138">
        <v>45743</v>
      </c>
      <c r="U38" s="134" t="s">
        <v>85</v>
      </c>
      <c r="V38" s="134" t="s">
        <v>2866</v>
      </c>
      <c r="W38" s="1">
        <v>205802170</v>
      </c>
    </row>
    <row r="39" spans="1:23">
      <c r="A39" s="140" t="s">
        <v>1917</v>
      </c>
      <c r="B39" s="136" t="s">
        <v>1917</v>
      </c>
      <c r="C39" s="142" t="s">
        <v>1917</v>
      </c>
      <c r="D39" s="136" t="s">
        <v>1917</v>
      </c>
      <c r="E39" s="136" t="s">
        <v>1917</v>
      </c>
      <c r="F39" s="143" t="s">
        <v>1917</v>
      </c>
      <c r="G39" s="143" t="s">
        <v>1917</v>
      </c>
      <c r="H39" s="136" t="s">
        <v>1917</v>
      </c>
      <c r="I39" s="136" t="s">
        <v>1917</v>
      </c>
      <c r="J39" s="136" t="s">
        <v>1917</v>
      </c>
      <c r="K39" s="65"/>
      <c r="L39" s="65"/>
      <c r="M39" s="65"/>
      <c r="N39" s="76"/>
      <c r="O39" s="65"/>
      <c r="P39" s="65"/>
      <c r="Q39" s="65"/>
      <c r="R39" s="65"/>
      <c r="S39" s="65"/>
      <c r="T39" s="65"/>
      <c r="U39" s="65"/>
      <c r="V39" s="65"/>
      <c r="W39" s="65"/>
    </row>
    <row r="40" spans="1:23" ht="15" thickBo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spans="1:23" ht="15" customHeight="1">
      <c r="A41" s="352" t="s">
        <v>2870</v>
      </c>
      <c r="B41" s="353"/>
      <c r="C41" s="353"/>
      <c r="D41" s="353"/>
      <c r="E41" s="353"/>
      <c r="F41" s="353"/>
      <c r="G41" s="353"/>
      <c r="H41" s="353"/>
      <c r="I41" s="353"/>
      <c r="J41" s="354"/>
      <c r="K41" s="65"/>
      <c r="L41" s="65"/>
      <c r="M41" s="65"/>
      <c r="N41" s="352" t="s">
        <v>2871</v>
      </c>
      <c r="O41" s="353"/>
      <c r="P41" s="353"/>
      <c r="Q41" s="353"/>
      <c r="R41" s="353"/>
      <c r="S41" s="353"/>
      <c r="T41" s="353"/>
      <c r="U41" s="353"/>
      <c r="V41" s="353"/>
      <c r="W41" s="354"/>
    </row>
    <row r="42" spans="1:23">
      <c r="A42" s="70" t="s">
        <v>2773</v>
      </c>
      <c r="B42" s="70" t="s">
        <v>923</v>
      </c>
      <c r="C42" s="70" t="s">
        <v>2774</v>
      </c>
      <c r="D42" s="70" t="s">
        <v>2775</v>
      </c>
      <c r="E42" s="70" t="s">
        <v>2776</v>
      </c>
      <c r="F42" s="70" t="s">
        <v>2782</v>
      </c>
      <c r="G42" s="70" t="s">
        <v>2783</v>
      </c>
      <c r="H42" s="70" t="s">
        <v>2779</v>
      </c>
      <c r="I42" s="70" t="s">
        <v>2780</v>
      </c>
      <c r="J42" s="70" t="s">
        <v>2863</v>
      </c>
      <c r="K42" s="65"/>
      <c r="L42" s="65"/>
      <c r="M42" s="65"/>
      <c r="N42" s="70" t="s">
        <v>2773</v>
      </c>
      <c r="O42" s="70" t="s">
        <v>923</v>
      </c>
      <c r="P42" s="70" t="s">
        <v>2774</v>
      </c>
      <c r="Q42" s="70" t="s">
        <v>2775</v>
      </c>
      <c r="R42" s="70" t="s">
        <v>2776</v>
      </c>
      <c r="S42" s="70" t="s">
        <v>2782</v>
      </c>
      <c r="T42" s="70" t="s">
        <v>2783</v>
      </c>
      <c r="U42" s="70" t="s">
        <v>2779</v>
      </c>
      <c r="V42" s="70" t="s">
        <v>2780</v>
      </c>
      <c r="W42" s="70" t="s">
        <v>2815</v>
      </c>
    </row>
    <row r="43" spans="1:23">
      <c r="A43" s="140" t="s">
        <v>2816</v>
      </c>
      <c r="B43" s="134" t="s">
        <v>2785</v>
      </c>
      <c r="C43" s="135" t="s">
        <v>2872</v>
      </c>
      <c r="D43" s="134" t="s">
        <v>2870</v>
      </c>
      <c r="E43" s="136" t="s">
        <v>1917</v>
      </c>
      <c r="F43" s="137">
        <v>45013</v>
      </c>
      <c r="G43" s="155">
        <v>45743</v>
      </c>
      <c r="H43" s="134" t="s">
        <v>9</v>
      </c>
      <c r="I43" s="134" t="s">
        <v>2866</v>
      </c>
      <c r="J43" s="158">
        <v>205307880</v>
      </c>
      <c r="K43" s="65"/>
      <c r="L43" s="65"/>
      <c r="M43" s="65"/>
      <c r="N43" s="134" t="s">
        <v>2855</v>
      </c>
      <c r="O43" s="136" t="s">
        <v>1917</v>
      </c>
      <c r="P43" s="144" t="s">
        <v>2873</v>
      </c>
      <c r="Q43" s="134" t="s">
        <v>2874</v>
      </c>
      <c r="R43" s="136" t="s">
        <v>1917</v>
      </c>
      <c r="S43" s="145">
        <v>45013</v>
      </c>
      <c r="T43" s="155">
        <v>45688</v>
      </c>
      <c r="U43" s="134" t="s">
        <v>9</v>
      </c>
      <c r="V43" s="134" t="s">
        <v>2866</v>
      </c>
      <c r="W43" s="1">
        <v>205802158</v>
      </c>
    </row>
    <row r="44" spans="1:23">
      <c r="A44" s="134" t="s">
        <v>2821</v>
      </c>
      <c r="B44" s="134" t="s">
        <v>2785</v>
      </c>
      <c r="C44" s="142" t="s">
        <v>2875</v>
      </c>
      <c r="D44" s="134" t="s">
        <v>2870</v>
      </c>
      <c r="E44" s="136" t="s">
        <v>1917</v>
      </c>
      <c r="F44" s="143" t="s">
        <v>1917</v>
      </c>
      <c r="G44" s="155">
        <v>45637</v>
      </c>
      <c r="H44" s="134" t="s">
        <v>9</v>
      </c>
      <c r="I44" s="136" t="s">
        <v>1917</v>
      </c>
      <c r="J44" s="134" t="s">
        <v>2876</v>
      </c>
      <c r="K44" s="65"/>
      <c r="L44" s="65"/>
      <c r="M44" s="65"/>
      <c r="N44" s="140" t="s">
        <v>2877</v>
      </c>
      <c r="O44" s="136" t="s">
        <v>1917</v>
      </c>
      <c r="P44" s="144" t="s">
        <v>2878</v>
      </c>
      <c r="Q44" s="134" t="s">
        <v>2874</v>
      </c>
      <c r="R44" s="136" t="s">
        <v>1917</v>
      </c>
      <c r="S44" s="145">
        <v>45317</v>
      </c>
      <c r="T44" s="155">
        <v>45683</v>
      </c>
      <c r="U44" s="134" t="s">
        <v>9</v>
      </c>
      <c r="V44" s="134" t="s">
        <v>2866</v>
      </c>
      <c r="W44" s="1">
        <v>205802158</v>
      </c>
    </row>
    <row r="45" spans="1:23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spans="1:23" ht="15" thickBo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spans="1:23" ht="20.399999999999999">
      <c r="A47" s="352" t="s">
        <v>2879</v>
      </c>
      <c r="B47" s="353"/>
      <c r="C47" s="353"/>
      <c r="D47" s="353"/>
      <c r="E47" s="353"/>
      <c r="F47" s="353"/>
      <c r="G47" s="353"/>
      <c r="H47" s="353"/>
      <c r="I47" s="353"/>
      <c r="J47" s="354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spans="1:23">
      <c r="A48" s="70" t="s">
        <v>2773</v>
      </c>
      <c r="B48" s="70" t="s">
        <v>923</v>
      </c>
      <c r="C48" s="70" t="s">
        <v>2774</v>
      </c>
      <c r="D48" s="70" t="s">
        <v>2775</v>
      </c>
      <c r="E48" s="70" t="s">
        <v>2776</v>
      </c>
      <c r="F48" s="70" t="s">
        <v>2842</v>
      </c>
      <c r="G48" s="70" t="s">
        <v>2835</v>
      </c>
      <c r="H48" s="70" t="s">
        <v>2779</v>
      </c>
      <c r="I48" s="70" t="s">
        <v>2780</v>
      </c>
      <c r="J48" s="70" t="s">
        <v>2863</v>
      </c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spans="1:23">
      <c r="A49" s="134" t="s">
        <v>2843</v>
      </c>
      <c r="B49" s="134" t="s">
        <v>2785</v>
      </c>
      <c r="C49" s="144" t="s">
        <v>2880</v>
      </c>
      <c r="D49" s="134" t="s">
        <v>2881</v>
      </c>
      <c r="E49" s="154">
        <v>45271</v>
      </c>
      <c r="F49" s="154">
        <v>45271</v>
      </c>
      <c r="G49" s="159">
        <v>46338</v>
      </c>
      <c r="H49" s="134" t="s">
        <v>2881</v>
      </c>
      <c r="I49" s="134" t="s">
        <v>2882</v>
      </c>
      <c r="J49" s="141" t="s">
        <v>2883</v>
      </c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spans="1:23">
      <c r="A50" s="134" t="s">
        <v>2846</v>
      </c>
      <c r="B50" s="134" t="s">
        <v>2785</v>
      </c>
      <c r="C50" s="144" t="s">
        <v>2884</v>
      </c>
      <c r="D50" s="134" t="s">
        <v>2881</v>
      </c>
      <c r="E50" s="154">
        <v>45271</v>
      </c>
      <c r="F50" s="154">
        <v>45271</v>
      </c>
      <c r="G50" s="159">
        <v>46338</v>
      </c>
      <c r="H50" s="134" t="s">
        <v>2881</v>
      </c>
      <c r="I50" s="134" t="s">
        <v>2882</v>
      </c>
      <c r="J50" s="141" t="s">
        <v>2883</v>
      </c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spans="1:23">
      <c r="A51" s="134" t="s">
        <v>2846</v>
      </c>
      <c r="B51" s="134" t="s">
        <v>2785</v>
      </c>
      <c r="C51" s="144" t="s">
        <v>2885</v>
      </c>
      <c r="D51" s="134" t="s">
        <v>2881</v>
      </c>
      <c r="E51" s="154">
        <v>45271</v>
      </c>
      <c r="F51" s="154">
        <v>45271</v>
      </c>
      <c r="G51" s="159">
        <v>46338</v>
      </c>
      <c r="H51" s="134" t="s">
        <v>2881</v>
      </c>
      <c r="I51" s="134" t="s">
        <v>2882</v>
      </c>
      <c r="J51" s="141" t="s">
        <v>2883</v>
      </c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spans="1:23">
      <c r="A52" s="134" t="s">
        <v>2850</v>
      </c>
      <c r="B52" s="134" t="s">
        <v>2785</v>
      </c>
      <c r="C52" s="144" t="s">
        <v>2886</v>
      </c>
      <c r="D52" s="134" t="s">
        <v>2881</v>
      </c>
      <c r="E52" s="154">
        <v>45271</v>
      </c>
      <c r="F52" s="154">
        <v>45271</v>
      </c>
      <c r="G52" s="159">
        <v>46338</v>
      </c>
      <c r="H52" s="134" t="s">
        <v>2881</v>
      </c>
      <c r="I52" s="134" t="s">
        <v>2882</v>
      </c>
      <c r="J52" s="141" t="s">
        <v>2883</v>
      </c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spans="1:23">
      <c r="A53" s="134" t="s">
        <v>2853</v>
      </c>
      <c r="B53" s="134" t="s">
        <v>2785</v>
      </c>
      <c r="C53" s="144" t="s">
        <v>2887</v>
      </c>
      <c r="D53" s="134" t="s">
        <v>2881</v>
      </c>
      <c r="E53" s="154">
        <v>45271</v>
      </c>
      <c r="F53" s="154">
        <v>45271</v>
      </c>
      <c r="G53" s="159">
        <v>46338</v>
      </c>
      <c r="H53" s="134" t="s">
        <v>2881</v>
      </c>
      <c r="I53" s="134" t="s">
        <v>2882</v>
      </c>
      <c r="J53" s="141" t="s">
        <v>2883</v>
      </c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spans="1:23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spans="1:23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spans="1:23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spans="1:23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spans="1:23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spans="1:23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spans="1:23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spans="1:23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spans="1:23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spans="1:2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spans="1:23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spans="1:23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</sheetData>
  <mergeCells count="13">
    <mergeCell ref="A47:J47"/>
    <mergeCell ref="A26:J26"/>
    <mergeCell ref="N30:W30"/>
    <mergeCell ref="A35:J35"/>
    <mergeCell ref="N35:W35"/>
    <mergeCell ref="A41:J41"/>
    <mergeCell ref="N41:W41"/>
    <mergeCell ref="N20:W20"/>
    <mergeCell ref="A1:J1"/>
    <mergeCell ref="N1:W1"/>
    <mergeCell ref="A11:J11"/>
    <mergeCell ref="N11:W11"/>
    <mergeCell ref="A18:J18"/>
  </mergeCells>
  <conditionalFormatting sqref="G1:G1048576">
    <cfRule type="duplicateValues" dxfId="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EB58B-A85E-48FB-B35D-43EEC7DC3B1C}">
  <dimension ref="A1:Z44"/>
  <sheetViews>
    <sheetView workbookViewId="0">
      <selection activeCell="V25" sqref="V25:Z25"/>
    </sheetView>
  </sheetViews>
  <sheetFormatPr defaultRowHeight="14.4"/>
  <cols>
    <col min="1" max="1" width="16.33203125" customWidth="1"/>
    <col min="2" max="2" width="12.33203125" bestFit="1" customWidth="1"/>
    <col min="3" max="3" width="16.109375" bestFit="1" customWidth="1"/>
    <col min="4" max="4" width="14.109375" bestFit="1" customWidth="1"/>
    <col min="5" max="5" width="34" bestFit="1" customWidth="1"/>
    <col min="8" max="8" width="11.33203125" bestFit="1" customWidth="1"/>
    <col min="9" max="9" width="12.33203125" bestFit="1" customWidth="1"/>
    <col min="10" max="10" width="20.109375" customWidth="1"/>
    <col min="11" max="11" width="21.88671875" customWidth="1"/>
    <col min="12" max="12" width="44.44140625" bestFit="1" customWidth="1"/>
    <col min="13" max="13" width="8" bestFit="1" customWidth="1"/>
  </cols>
  <sheetData>
    <row r="1" spans="1:14">
      <c r="A1" s="10" t="s">
        <v>925</v>
      </c>
      <c r="B1" s="10" t="s">
        <v>920</v>
      </c>
      <c r="C1" s="10" t="s">
        <v>922</v>
      </c>
      <c r="D1" s="10" t="s">
        <v>924</v>
      </c>
      <c r="E1" s="10" t="s">
        <v>2888</v>
      </c>
      <c r="F1" s="114" t="s">
        <v>149</v>
      </c>
      <c r="H1" s="117" t="s">
        <v>925</v>
      </c>
      <c r="I1" s="117" t="s">
        <v>920</v>
      </c>
      <c r="J1" s="117" t="s">
        <v>922</v>
      </c>
      <c r="K1" s="117" t="s">
        <v>924</v>
      </c>
      <c r="L1" s="117" t="s">
        <v>2888</v>
      </c>
      <c r="M1" s="116" t="s">
        <v>149</v>
      </c>
    </row>
    <row r="2" spans="1:14">
      <c r="A2" s="11" t="s">
        <v>2889</v>
      </c>
      <c r="B2" s="11" t="s">
        <v>85</v>
      </c>
      <c r="C2" s="11" t="s">
        <v>2890</v>
      </c>
      <c r="D2" s="11" t="s">
        <v>1971</v>
      </c>
      <c r="E2" s="11" t="s">
        <v>2891</v>
      </c>
      <c r="F2" s="115" t="s">
        <v>98</v>
      </c>
      <c r="H2" s="1" t="s">
        <v>2892</v>
      </c>
      <c r="I2" s="1" t="s">
        <v>9</v>
      </c>
      <c r="J2" s="1" t="s">
        <v>2893</v>
      </c>
      <c r="K2" s="1" t="s">
        <v>1958</v>
      </c>
      <c r="L2" s="1" t="s">
        <v>2894</v>
      </c>
      <c r="M2" s="118" t="s">
        <v>98</v>
      </c>
    </row>
    <row r="3" spans="1:14">
      <c r="A3" s="11" t="s">
        <v>2895</v>
      </c>
      <c r="B3" s="11" t="s">
        <v>85</v>
      </c>
      <c r="C3" s="11" t="s">
        <v>2896</v>
      </c>
      <c r="D3" s="11" t="s">
        <v>1971</v>
      </c>
      <c r="E3" s="11" t="s">
        <v>2897</v>
      </c>
      <c r="F3" s="115" t="s">
        <v>98</v>
      </c>
      <c r="H3" s="1" t="s">
        <v>2898</v>
      </c>
      <c r="I3" s="1" t="s">
        <v>9</v>
      </c>
      <c r="J3" s="1" t="s">
        <v>2899</v>
      </c>
      <c r="K3" s="1" t="s">
        <v>1971</v>
      </c>
      <c r="L3" s="1" t="s">
        <v>2900</v>
      </c>
      <c r="M3" s="118" t="s">
        <v>98</v>
      </c>
    </row>
    <row r="4" spans="1:14">
      <c r="A4" s="11" t="s">
        <v>2162</v>
      </c>
      <c r="B4" s="11" t="s">
        <v>85</v>
      </c>
      <c r="C4" s="11" t="s">
        <v>2161</v>
      </c>
      <c r="D4" s="11" t="s">
        <v>1971</v>
      </c>
      <c r="E4" s="11" t="s">
        <v>2901</v>
      </c>
      <c r="F4" s="115" t="s">
        <v>98</v>
      </c>
      <c r="H4" s="1" t="s">
        <v>2902</v>
      </c>
      <c r="I4" s="1" t="s">
        <v>9</v>
      </c>
      <c r="J4" s="1" t="s">
        <v>2903</v>
      </c>
      <c r="K4" s="1" t="s">
        <v>1971</v>
      </c>
      <c r="L4" s="1" t="s">
        <v>2904</v>
      </c>
      <c r="M4" s="118" t="s">
        <v>98</v>
      </c>
    </row>
    <row r="5" spans="1:14">
      <c r="A5" s="11" t="s">
        <v>2905</v>
      </c>
      <c r="B5" s="11" t="s">
        <v>85</v>
      </c>
      <c r="C5" s="11" t="s">
        <v>2906</v>
      </c>
      <c r="D5" s="11" t="s">
        <v>2040</v>
      </c>
      <c r="E5" s="11" t="s">
        <v>2907</v>
      </c>
      <c r="F5" s="115" t="s">
        <v>98</v>
      </c>
      <c r="H5" s="119" t="s">
        <v>2908</v>
      </c>
      <c r="I5" s="1" t="s">
        <v>9</v>
      </c>
      <c r="J5" s="1" t="s">
        <v>2909</v>
      </c>
      <c r="K5" s="1" t="s">
        <v>1971</v>
      </c>
      <c r="L5" s="1" t="s">
        <v>2910</v>
      </c>
      <c r="M5" s="118" t="s">
        <v>98</v>
      </c>
      <c r="N5" s="285"/>
    </row>
    <row r="6" spans="1:14">
      <c r="A6" s="11" t="s">
        <v>2911</v>
      </c>
      <c r="B6" s="11" t="s">
        <v>85</v>
      </c>
      <c r="C6" s="11" t="s">
        <v>2912</v>
      </c>
      <c r="D6" s="11" t="s">
        <v>1971</v>
      </c>
      <c r="E6" s="11" t="s">
        <v>2913</v>
      </c>
      <c r="F6" s="115" t="s">
        <v>98</v>
      </c>
      <c r="H6" s="119" t="s">
        <v>2914</v>
      </c>
      <c r="I6" s="1" t="s">
        <v>9</v>
      </c>
      <c r="J6" s="1" t="s">
        <v>2915</v>
      </c>
      <c r="K6" s="1" t="s">
        <v>1971</v>
      </c>
      <c r="L6" s="1" t="s">
        <v>2916</v>
      </c>
      <c r="M6" s="118" t="s">
        <v>98</v>
      </c>
    </row>
    <row r="7" spans="1:14">
      <c r="A7" s="11" t="s">
        <v>2917</v>
      </c>
      <c r="B7" s="11" t="s">
        <v>85</v>
      </c>
      <c r="C7" s="11" t="s">
        <v>2918</v>
      </c>
      <c r="D7" s="11" t="s">
        <v>1971</v>
      </c>
      <c r="E7" s="11" t="s">
        <v>2919</v>
      </c>
      <c r="F7" s="115" t="s">
        <v>98</v>
      </c>
      <c r="H7" s="119" t="s">
        <v>2920</v>
      </c>
      <c r="I7" s="1" t="s">
        <v>9</v>
      </c>
      <c r="J7" s="1" t="s">
        <v>2921</v>
      </c>
      <c r="K7" s="1" t="s">
        <v>1971</v>
      </c>
      <c r="L7" s="1" t="s">
        <v>2922</v>
      </c>
      <c r="M7" s="118" t="s">
        <v>98</v>
      </c>
    </row>
    <row r="8" spans="1:14">
      <c r="A8" s="11" t="s">
        <v>2923</v>
      </c>
      <c r="B8" s="11" t="s">
        <v>85</v>
      </c>
      <c r="C8" s="11" t="s">
        <v>2924</v>
      </c>
      <c r="D8" s="11" t="s">
        <v>1971</v>
      </c>
      <c r="E8" s="11" t="s">
        <v>2925</v>
      </c>
      <c r="F8" s="115" t="s">
        <v>98</v>
      </c>
      <c r="H8" s="4" t="s">
        <v>2926</v>
      </c>
      <c r="I8" s="4" t="s">
        <v>9</v>
      </c>
      <c r="J8" s="4" t="s">
        <v>2927</v>
      </c>
      <c r="K8" s="4" t="s">
        <v>1971</v>
      </c>
      <c r="L8" s="4" t="s">
        <v>2928</v>
      </c>
      <c r="M8" s="118" t="s">
        <v>98</v>
      </c>
    </row>
    <row r="9" spans="1:14">
      <c r="A9" s="11" t="s">
        <v>2929</v>
      </c>
      <c r="B9" s="11" t="s">
        <v>85</v>
      </c>
      <c r="C9" s="11" t="s">
        <v>2930</v>
      </c>
      <c r="D9" s="11" t="s">
        <v>1971</v>
      </c>
      <c r="E9" s="11" t="s">
        <v>2931</v>
      </c>
      <c r="F9" s="115" t="s">
        <v>98</v>
      </c>
      <c r="H9" s="4" t="s">
        <v>2932</v>
      </c>
      <c r="I9" s="4" t="s">
        <v>9</v>
      </c>
      <c r="J9" s="4" t="s">
        <v>2933</v>
      </c>
      <c r="K9" s="4" t="s">
        <v>1971</v>
      </c>
      <c r="L9" s="4" t="s">
        <v>2934</v>
      </c>
      <c r="M9" s="118" t="s">
        <v>98</v>
      </c>
    </row>
    <row r="10" spans="1:14">
      <c r="A10" s="11" t="s">
        <v>2935</v>
      </c>
      <c r="B10" s="11" t="s">
        <v>85</v>
      </c>
      <c r="C10" s="11" t="s">
        <v>2936</v>
      </c>
      <c r="D10" s="11" t="s">
        <v>1971</v>
      </c>
      <c r="E10" s="11" t="s">
        <v>2937</v>
      </c>
      <c r="F10" s="115" t="s">
        <v>98</v>
      </c>
      <c r="H10" s="1" t="s">
        <v>2938</v>
      </c>
      <c r="I10" s="1" t="s">
        <v>2939</v>
      </c>
      <c r="J10" s="1" t="s">
        <v>2940</v>
      </c>
      <c r="K10" s="1" t="s">
        <v>2941</v>
      </c>
      <c r="L10" s="1" t="s">
        <v>2942</v>
      </c>
      <c r="M10" s="118" t="s">
        <v>98</v>
      </c>
    </row>
    <row r="11" spans="1:14">
      <c r="A11" s="11" t="s">
        <v>2943</v>
      </c>
      <c r="B11" s="11" t="s">
        <v>9</v>
      </c>
      <c r="C11" s="11" t="s">
        <v>2944</v>
      </c>
      <c r="D11" s="11" t="s">
        <v>1971</v>
      </c>
      <c r="E11" s="11" t="s">
        <v>1071</v>
      </c>
      <c r="F11" s="115" t="s">
        <v>98</v>
      </c>
      <c r="H11" s="1" t="s">
        <v>2945</v>
      </c>
      <c r="I11" s="1" t="s">
        <v>2939</v>
      </c>
      <c r="J11" s="1" t="s">
        <v>2946</v>
      </c>
      <c r="K11" s="1" t="s">
        <v>2941</v>
      </c>
      <c r="L11" s="1" t="s">
        <v>2947</v>
      </c>
      <c r="M11" s="118" t="s">
        <v>98</v>
      </c>
    </row>
    <row r="12" spans="1:14">
      <c r="A12" s="11" t="s">
        <v>2948</v>
      </c>
      <c r="B12" s="11" t="s">
        <v>85</v>
      </c>
      <c r="C12" s="11" t="s">
        <v>2949</v>
      </c>
      <c r="D12" s="11" t="s">
        <v>1971</v>
      </c>
      <c r="E12" s="11" t="s">
        <v>2950</v>
      </c>
      <c r="F12" s="115" t="s">
        <v>98</v>
      </c>
      <c r="H12" s="1" t="s">
        <v>2951</v>
      </c>
      <c r="I12" s="1" t="s">
        <v>2939</v>
      </c>
      <c r="J12" s="1" t="s">
        <v>2952</v>
      </c>
      <c r="K12" s="1" t="s">
        <v>2165</v>
      </c>
      <c r="L12" s="1" t="s">
        <v>2953</v>
      </c>
      <c r="M12" s="118" t="s">
        <v>98</v>
      </c>
    </row>
    <row r="13" spans="1:14">
      <c r="A13" s="11" t="s">
        <v>2954</v>
      </c>
      <c r="B13" s="11" t="s">
        <v>85</v>
      </c>
      <c r="C13" s="11" t="s">
        <v>2955</v>
      </c>
      <c r="D13" s="11" t="s">
        <v>1971</v>
      </c>
      <c r="E13" s="11" t="s">
        <v>2956</v>
      </c>
      <c r="F13" s="115" t="s">
        <v>98</v>
      </c>
      <c r="H13" s="1" t="s">
        <v>2957</v>
      </c>
      <c r="I13" s="1" t="s">
        <v>2939</v>
      </c>
      <c r="J13" s="1" t="s">
        <v>2958</v>
      </c>
      <c r="K13" s="1" t="s">
        <v>2941</v>
      </c>
      <c r="L13" s="1" t="s">
        <v>2959</v>
      </c>
      <c r="M13" s="118" t="s">
        <v>98</v>
      </c>
    </row>
    <row r="14" spans="1:14">
      <c r="A14" s="11" t="s">
        <v>2960</v>
      </c>
      <c r="B14" s="11" t="s">
        <v>85</v>
      </c>
      <c r="C14" s="11" t="s">
        <v>2961</v>
      </c>
      <c r="D14" s="11" t="s">
        <v>1971</v>
      </c>
      <c r="E14" s="11" t="s">
        <v>2962</v>
      </c>
      <c r="F14" s="115" t="s">
        <v>98</v>
      </c>
      <c r="H14" s="1" t="s">
        <v>2963</v>
      </c>
      <c r="I14" s="1" t="s">
        <v>2939</v>
      </c>
      <c r="J14" s="1" t="s">
        <v>2964</v>
      </c>
      <c r="K14" s="1" t="s">
        <v>2941</v>
      </c>
      <c r="L14" s="1" t="s">
        <v>2965</v>
      </c>
      <c r="M14" s="118" t="s">
        <v>98</v>
      </c>
      <c r="N14" s="285"/>
    </row>
    <row r="15" spans="1:14">
      <c r="A15" s="11" t="s">
        <v>2966</v>
      </c>
      <c r="B15" s="11" t="s">
        <v>85</v>
      </c>
      <c r="C15" s="11" t="s">
        <v>2967</v>
      </c>
      <c r="D15" s="11" t="s">
        <v>2040</v>
      </c>
      <c r="E15" s="11" t="s">
        <v>2968</v>
      </c>
      <c r="F15" s="115" t="s">
        <v>98</v>
      </c>
      <c r="H15" s="1" t="s">
        <v>2969</v>
      </c>
      <c r="I15" s="1" t="s">
        <v>2939</v>
      </c>
      <c r="J15" s="1" t="s">
        <v>2970</v>
      </c>
      <c r="K15" s="1" t="s">
        <v>2941</v>
      </c>
      <c r="L15" s="1" t="s">
        <v>2971</v>
      </c>
      <c r="M15" s="118" t="s">
        <v>98</v>
      </c>
    </row>
    <row r="16" spans="1:14">
      <c r="A16" s="11" t="s">
        <v>2972</v>
      </c>
      <c r="B16" s="11" t="s">
        <v>85</v>
      </c>
      <c r="C16" s="11" t="s">
        <v>2973</v>
      </c>
      <c r="D16" s="11" t="s">
        <v>1971</v>
      </c>
      <c r="E16" s="11" t="s">
        <v>2974</v>
      </c>
      <c r="F16" s="115" t="s">
        <v>98</v>
      </c>
      <c r="H16" s="1" t="s">
        <v>2975</v>
      </c>
      <c r="I16" s="1" t="s">
        <v>2939</v>
      </c>
      <c r="J16" s="1" t="s">
        <v>2976</v>
      </c>
      <c r="K16" s="1" t="s">
        <v>2941</v>
      </c>
      <c r="L16" s="1" t="s">
        <v>2977</v>
      </c>
      <c r="M16" s="118" t="s">
        <v>98</v>
      </c>
    </row>
    <row r="17" spans="1:26">
      <c r="A17" s="11" t="s">
        <v>2978</v>
      </c>
      <c r="B17" s="11" t="s">
        <v>85</v>
      </c>
      <c r="C17" s="11" t="s">
        <v>2979</v>
      </c>
      <c r="D17" s="11" t="s">
        <v>1971</v>
      </c>
      <c r="E17" s="9" t="s">
        <v>2980</v>
      </c>
      <c r="F17" s="115" t="s">
        <v>98</v>
      </c>
      <c r="H17" s="4" t="s">
        <v>2981</v>
      </c>
      <c r="I17" s="4" t="s">
        <v>2939</v>
      </c>
      <c r="J17" s="4" t="s">
        <v>2982</v>
      </c>
      <c r="K17" s="4" t="s">
        <v>1971</v>
      </c>
      <c r="L17" s="4" t="s">
        <v>2983</v>
      </c>
      <c r="M17" s="118" t="s">
        <v>98</v>
      </c>
      <c r="N17" s="286"/>
    </row>
    <row r="18" spans="1:26">
      <c r="A18" s="11" t="s">
        <v>2984</v>
      </c>
      <c r="B18" s="12" t="s">
        <v>85</v>
      </c>
      <c r="C18" s="11" t="s">
        <v>2985</v>
      </c>
      <c r="D18" s="11" t="s">
        <v>2986</v>
      </c>
      <c r="E18" s="11" t="s">
        <v>2987</v>
      </c>
      <c r="F18" s="115" t="s">
        <v>98</v>
      </c>
      <c r="H18" s="1" t="s">
        <v>2988</v>
      </c>
      <c r="I18" s="1" t="s">
        <v>2939</v>
      </c>
      <c r="J18" s="1" t="s">
        <v>2989</v>
      </c>
      <c r="K18" s="1" t="s">
        <v>1971</v>
      </c>
      <c r="L18" s="1" t="s">
        <v>2990</v>
      </c>
      <c r="M18" s="118" t="s">
        <v>98</v>
      </c>
      <c r="N18" s="285"/>
    </row>
    <row r="19" spans="1:26">
      <c r="A19" s="11" t="s">
        <v>2991</v>
      </c>
      <c r="B19" s="11" t="s">
        <v>85</v>
      </c>
      <c r="C19" s="11" t="s">
        <v>2992</v>
      </c>
      <c r="D19" s="11" t="s">
        <v>2040</v>
      </c>
      <c r="E19" s="11" t="s">
        <v>2993</v>
      </c>
      <c r="F19" s="115" t="s">
        <v>98</v>
      </c>
      <c r="H19" s="1" t="s">
        <v>2994</v>
      </c>
      <c r="I19" s="1" t="s">
        <v>2939</v>
      </c>
      <c r="J19" s="1" t="s">
        <v>2995</v>
      </c>
      <c r="K19" s="1" t="s">
        <v>1971</v>
      </c>
      <c r="L19" s="1" t="s">
        <v>2996</v>
      </c>
      <c r="M19" s="118" t="s">
        <v>98</v>
      </c>
    </row>
    <row r="20" spans="1:26">
      <c r="A20" s="11" t="s">
        <v>2997</v>
      </c>
      <c r="B20" s="11" t="s">
        <v>85</v>
      </c>
      <c r="C20" s="11" t="s">
        <v>2998</v>
      </c>
      <c r="D20" s="11" t="s">
        <v>1971</v>
      </c>
      <c r="E20" s="11" t="s">
        <v>2999</v>
      </c>
      <c r="F20" s="115" t="s">
        <v>98</v>
      </c>
      <c r="H20" s="1" t="s">
        <v>3000</v>
      </c>
      <c r="I20" s="1" t="s">
        <v>2939</v>
      </c>
      <c r="J20" s="1" t="s">
        <v>3001</v>
      </c>
      <c r="K20" s="1" t="s">
        <v>1971</v>
      </c>
      <c r="L20" s="1" t="s">
        <v>3002</v>
      </c>
      <c r="M20" s="118" t="s">
        <v>98</v>
      </c>
    </row>
    <row r="21" spans="1:26">
      <c r="A21" s="11" t="s">
        <v>3003</v>
      </c>
      <c r="B21" s="11" t="s">
        <v>85</v>
      </c>
      <c r="C21" s="11" t="s">
        <v>3004</v>
      </c>
      <c r="D21" s="11" t="s">
        <v>1971</v>
      </c>
      <c r="E21" s="11" t="s">
        <v>3005</v>
      </c>
      <c r="F21" s="115" t="s">
        <v>98</v>
      </c>
      <c r="H21" s="1" t="s">
        <v>3006</v>
      </c>
      <c r="I21" s="1" t="s">
        <v>2939</v>
      </c>
      <c r="J21" s="1" t="s">
        <v>3007</v>
      </c>
      <c r="K21" s="1" t="s">
        <v>2040</v>
      </c>
      <c r="L21" s="1" t="s">
        <v>3008</v>
      </c>
      <c r="M21" s="118" t="s">
        <v>98</v>
      </c>
    </row>
    <row r="22" spans="1:26">
      <c r="A22" s="11" t="s">
        <v>3009</v>
      </c>
      <c r="B22" s="11" t="s">
        <v>85</v>
      </c>
      <c r="C22" s="11" t="s">
        <v>3010</v>
      </c>
      <c r="D22" s="11" t="s">
        <v>1971</v>
      </c>
      <c r="E22" s="11" t="s">
        <v>3011</v>
      </c>
      <c r="F22" s="115" t="s">
        <v>98</v>
      </c>
      <c r="H22" s="1" t="s">
        <v>3012</v>
      </c>
      <c r="I22" s="1" t="s">
        <v>2939</v>
      </c>
      <c r="J22" s="1" t="s">
        <v>3013</v>
      </c>
      <c r="K22" s="1" t="s">
        <v>1971</v>
      </c>
      <c r="L22" s="1" t="s">
        <v>3014</v>
      </c>
      <c r="M22" s="118" t="s">
        <v>98</v>
      </c>
    </row>
    <row r="23" spans="1:26">
      <c r="A23" s="11" t="s">
        <v>3015</v>
      </c>
      <c r="B23" s="11" t="s">
        <v>85</v>
      </c>
      <c r="C23" s="11" t="s">
        <v>3016</v>
      </c>
      <c r="D23" s="11" t="s">
        <v>2040</v>
      </c>
      <c r="E23" s="11" t="s">
        <v>3017</v>
      </c>
      <c r="F23" s="115" t="s">
        <v>98</v>
      </c>
      <c r="H23" s="4" t="s">
        <v>3018</v>
      </c>
      <c r="I23" s="4" t="s">
        <v>2939</v>
      </c>
      <c r="J23" s="4" t="s">
        <v>3019</v>
      </c>
      <c r="K23" s="4" t="s">
        <v>2941</v>
      </c>
      <c r="L23" s="4" t="s">
        <v>3688</v>
      </c>
      <c r="M23" s="118" t="s">
        <v>98</v>
      </c>
    </row>
    <row r="24" spans="1:26">
      <c r="A24" s="11" t="s">
        <v>3020</v>
      </c>
      <c r="B24" s="11" t="s">
        <v>85</v>
      </c>
      <c r="C24" s="11" t="s">
        <v>3021</v>
      </c>
      <c r="D24" s="11" t="s">
        <v>1971</v>
      </c>
      <c r="E24" s="11" t="s">
        <v>3022</v>
      </c>
      <c r="F24" s="115" t="s">
        <v>98</v>
      </c>
      <c r="H24" s="4" t="s">
        <v>3023</v>
      </c>
      <c r="I24" s="4" t="s">
        <v>2939</v>
      </c>
      <c r="J24" s="4" t="s">
        <v>3024</v>
      </c>
      <c r="K24" s="4" t="s">
        <v>2941</v>
      </c>
      <c r="L24" s="4" t="s">
        <v>3025</v>
      </c>
      <c r="M24" s="118" t="s">
        <v>98</v>
      </c>
      <c r="N24" s="286"/>
      <c r="V24" s="4" t="s">
        <v>2105</v>
      </c>
      <c r="W24" s="4" t="s">
        <v>3029</v>
      </c>
      <c r="X24" s="4" t="s">
        <v>2104</v>
      </c>
      <c r="Y24" s="4" t="s">
        <v>1971</v>
      </c>
      <c r="Z24" s="4" t="s">
        <v>3030</v>
      </c>
    </row>
    <row r="25" spans="1:26">
      <c r="A25" s="11" t="s">
        <v>3026</v>
      </c>
      <c r="B25" s="11" t="s">
        <v>85</v>
      </c>
      <c r="C25" s="11" t="s">
        <v>3027</v>
      </c>
      <c r="D25" s="11" t="s">
        <v>2040</v>
      </c>
      <c r="E25" s="11" t="s">
        <v>3028</v>
      </c>
      <c r="F25" s="115" t="s">
        <v>98</v>
      </c>
      <c r="H25" s="4" t="s">
        <v>2105</v>
      </c>
      <c r="I25" s="4" t="s">
        <v>3029</v>
      </c>
      <c r="J25" s="4" t="s">
        <v>2104</v>
      </c>
      <c r="K25" s="4" t="s">
        <v>1971</v>
      </c>
      <c r="L25" s="4" t="s">
        <v>3030</v>
      </c>
      <c r="M25" s="118" t="s">
        <v>98</v>
      </c>
      <c r="V25" s="4" t="s">
        <v>2926</v>
      </c>
      <c r="W25" s="4" t="s">
        <v>9</v>
      </c>
      <c r="X25" s="4" t="s">
        <v>2927</v>
      </c>
      <c r="Y25" s="4" t="s">
        <v>1971</v>
      </c>
      <c r="Z25" s="4" t="s">
        <v>2928</v>
      </c>
    </row>
    <row r="26" spans="1:26">
      <c r="A26" s="11" t="s">
        <v>3031</v>
      </c>
      <c r="B26" s="11" t="s">
        <v>85</v>
      </c>
      <c r="C26" s="11" t="s">
        <v>3032</v>
      </c>
      <c r="D26" s="11" t="s">
        <v>1971</v>
      </c>
      <c r="E26" s="11" t="s">
        <v>3033</v>
      </c>
      <c r="F26" s="115" t="s">
        <v>98</v>
      </c>
      <c r="H26" s="4" t="s">
        <v>2166</v>
      </c>
      <c r="I26" s="1" t="s">
        <v>9</v>
      </c>
      <c r="J26" s="6" t="s">
        <v>2164</v>
      </c>
      <c r="K26" s="4" t="s">
        <v>2165</v>
      </c>
      <c r="L26" s="4" t="s">
        <v>3034</v>
      </c>
      <c r="M26" s="118" t="s">
        <v>98</v>
      </c>
    </row>
    <row r="27" spans="1:26">
      <c r="A27" s="11" t="s">
        <v>3035</v>
      </c>
      <c r="B27" s="11" t="s">
        <v>85</v>
      </c>
      <c r="C27" s="11" t="s">
        <v>3036</v>
      </c>
      <c r="D27" s="11" t="s">
        <v>2040</v>
      </c>
      <c r="E27" s="11" t="s">
        <v>3037</v>
      </c>
      <c r="F27" s="115" t="s">
        <v>98</v>
      </c>
      <c r="H27" s="4" t="s">
        <v>3038</v>
      </c>
      <c r="I27" s="4" t="s">
        <v>85</v>
      </c>
      <c r="J27" s="4" t="s">
        <v>3039</v>
      </c>
      <c r="K27" s="4" t="s">
        <v>2040</v>
      </c>
      <c r="L27" s="6" t="s">
        <v>3040</v>
      </c>
      <c r="M27" s="118" t="s">
        <v>98</v>
      </c>
    </row>
    <row r="28" spans="1:26">
      <c r="A28" s="11" t="s">
        <v>3041</v>
      </c>
      <c r="B28" s="11" t="s">
        <v>85</v>
      </c>
      <c r="C28" s="11" t="s">
        <v>3042</v>
      </c>
      <c r="D28" s="11" t="s">
        <v>1971</v>
      </c>
      <c r="E28" s="11" t="s">
        <v>3043</v>
      </c>
      <c r="F28" s="115" t="s">
        <v>98</v>
      </c>
      <c r="H28" s="120" t="s">
        <v>3044</v>
      </c>
      <c r="I28" s="120" t="s">
        <v>85</v>
      </c>
      <c r="J28" s="120" t="s">
        <v>3045</v>
      </c>
      <c r="K28" s="4" t="s">
        <v>2120</v>
      </c>
      <c r="L28" s="6" t="s">
        <v>3040</v>
      </c>
      <c r="M28" s="118" t="s">
        <v>98</v>
      </c>
    </row>
    <row r="29" spans="1:26">
      <c r="A29" s="11" t="s">
        <v>3046</v>
      </c>
      <c r="B29" s="11" t="s">
        <v>85</v>
      </c>
      <c r="C29" s="11" t="s">
        <v>3047</v>
      </c>
      <c r="D29" s="11" t="s">
        <v>1971</v>
      </c>
      <c r="E29" s="11" t="s">
        <v>3048</v>
      </c>
      <c r="F29" s="115" t="s">
        <v>98</v>
      </c>
      <c r="H29" s="1" t="s">
        <v>3049</v>
      </c>
      <c r="I29" s="1" t="s">
        <v>9</v>
      </c>
      <c r="J29" s="1" t="s">
        <v>3050</v>
      </c>
      <c r="K29" s="6" t="s">
        <v>1971</v>
      </c>
      <c r="L29" s="118" t="s">
        <v>3051</v>
      </c>
      <c r="M29" s="118" t="s">
        <v>98</v>
      </c>
    </row>
    <row r="30" spans="1:26">
      <c r="A30" s="11" t="s">
        <v>3052</v>
      </c>
      <c r="B30" s="11" t="s">
        <v>85</v>
      </c>
      <c r="C30" s="11" t="s">
        <v>3053</v>
      </c>
      <c r="D30" s="11" t="s">
        <v>1971</v>
      </c>
      <c r="E30" s="11" t="s">
        <v>3054</v>
      </c>
      <c r="F30" s="115" t="s">
        <v>98</v>
      </c>
      <c r="H30" s="1" t="s">
        <v>3055</v>
      </c>
      <c r="I30" s="1" t="s">
        <v>9</v>
      </c>
      <c r="J30" s="1" t="s">
        <v>3056</v>
      </c>
      <c r="K30" s="6" t="s">
        <v>1971</v>
      </c>
      <c r="L30" s="1" t="s">
        <v>3057</v>
      </c>
      <c r="M30" s="118" t="s">
        <v>98</v>
      </c>
    </row>
    <row r="31" spans="1:26">
      <c r="H31" s="4" t="s">
        <v>3058</v>
      </c>
      <c r="I31" s="1" t="s">
        <v>9</v>
      </c>
      <c r="J31" s="6" t="s">
        <v>3059</v>
      </c>
      <c r="K31" s="6" t="s">
        <v>2165</v>
      </c>
      <c r="L31" s="1" t="s">
        <v>3040</v>
      </c>
      <c r="M31" s="118" t="s">
        <v>98</v>
      </c>
    </row>
    <row r="32" spans="1:26">
      <c r="H32" s="4" t="s">
        <v>3060</v>
      </c>
      <c r="I32" s="1" t="s">
        <v>9</v>
      </c>
      <c r="J32" s="6" t="s">
        <v>3061</v>
      </c>
      <c r="K32" s="6" t="s">
        <v>2165</v>
      </c>
      <c r="L32" s="1" t="s">
        <v>3062</v>
      </c>
      <c r="M32" s="118" t="s">
        <v>98</v>
      </c>
    </row>
    <row r="33" spans="3:14">
      <c r="H33" s="4" t="s">
        <v>3063</v>
      </c>
      <c r="I33" s="1" t="s">
        <v>9</v>
      </c>
      <c r="J33" s="6" t="s">
        <v>3064</v>
      </c>
      <c r="K33" s="6" t="s">
        <v>2165</v>
      </c>
      <c r="L33" s="1" t="s">
        <v>1101</v>
      </c>
      <c r="M33" s="118" t="s">
        <v>98</v>
      </c>
    </row>
    <row r="34" spans="3:14">
      <c r="H34" s="78" t="s">
        <v>946</v>
      </c>
      <c r="I34" s="187"/>
      <c r="J34" s="78" t="s">
        <v>945</v>
      </c>
      <c r="K34" s="78" t="s">
        <v>939</v>
      </c>
      <c r="L34" s="6" t="s">
        <v>3065</v>
      </c>
      <c r="M34" s="289" t="s">
        <v>98</v>
      </c>
      <c r="N34" s="288"/>
    </row>
    <row r="41" spans="3:14">
      <c r="J41" s="78"/>
    </row>
    <row r="44" spans="3:14">
      <c r="C44" t="s">
        <v>3066</v>
      </c>
      <c r="D44">
        <v>62</v>
      </c>
    </row>
  </sheetData>
  <conditionalFormatting sqref="I34">
    <cfRule type="duplicateValues" dxfId="5" priority="237"/>
  </conditionalFormatting>
  <conditionalFormatting sqref="L34:N34">
    <cfRule type="duplicateValues" dxfId="4" priority="1"/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EF79-22F7-41FB-80D0-83DD354FA4B2}">
  <dimension ref="A1:P119"/>
  <sheetViews>
    <sheetView topLeftCell="A90" workbookViewId="0">
      <selection activeCell="H101" sqref="H101"/>
    </sheetView>
  </sheetViews>
  <sheetFormatPr defaultRowHeight="14.4"/>
  <cols>
    <col min="1" max="1" width="18.33203125" bestFit="1" customWidth="1"/>
    <col min="2" max="2" width="24.33203125" bestFit="1" customWidth="1"/>
    <col min="3" max="3" width="16.6640625" bestFit="1" customWidth="1"/>
    <col min="4" max="4" width="15.33203125" bestFit="1" customWidth="1"/>
    <col min="5" max="5" width="24.88671875" bestFit="1" customWidth="1"/>
    <col min="6" max="6" width="24.88671875" customWidth="1"/>
    <col min="7" max="7" width="19.88671875" bestFit="1" customWidth="1"/>
    <col min="8" max="8" width="22" bestFit="1" customWidth="1"/>
    <col min="11" max="11" width="10.88671875" bestFit="1" customWidth="1"/>
    <col min="12" max="12" width="18.44140625" bestFit="1" customWidth="1"/>
  </cols>
  <sheetData>
    <row r="1" spans="1:16" ht="20.399999999999999">
      <c r="A1" s="97" t="s">
        <v>3067</v>
      </c>
      <c r="B1" s="97" t="s">
        <v>3068</v>
      </c>
      <c r="C1" s="97" t="s">
        <v>3069</v>
      </c>
      <c r="D1" s="97" t="s">
        <v>3070</v>
      </c>
      <c r="E1" s="97" t="s">
        <v>3071</v>
      </c>
      <c r="F1" s="97" t="s">
        <v>3072</v>
      </c>
      <c r="G1" s="97" t="s">
        <v>3073</v>
      </c>
      <c r="H1" s="97" t="s">
        <v>3074</v>
      </c>
    </row>
    <row r="2" spans="1:16" ht="18">
      <c r="A2" s="275" t="s">
        <v>3075</v>
      </c>
      <c r="B2" s="88" t="s">
        <v>1917</v>
      </c>
      <c r="C2" s="16" t="s">
        <v>2560</v>
      </c>
      <c r="D2" s="1"/>
      <c r="E2" s="16" t="s">
        <v>3076</v>
      </c>
      <c r="F2" s="16" t="s">
        <v>3077</v>
      </c>
      <c r="G2" s="275" t="s">
        <v>3075</v>
      </c>
      <c r="H2" s="88" t="s">
        <v>1917</v>
      </c>
      <c r="K2" s="271" t="s">
        <v>2560</v>
      </c>
      <c r="L2" s="271" t="s">
        <v>3076</v>
      </c>
      <c r="M2" s="271" t="s">
        <v>3077</v>
      </c>
      <c r="N2" s="272" t="s">
        <v>3078</v>
      </c>
      <c r="P2" t="b">
        <f>IF(K2=Table1[[#This Row],[Monitor-1]],TRUE)</f>
        <v>1</v>
      </c>
    </row>
    <row r="3" spans="1:16" ht="18">
      <c r="A3" s="276" t="s">
        <v>3079</v>
      </c>
      <c r="B3" s="16" t="s">
        <v>1917</v>
      </c>
      <c r="C3" s="16" t="s">
        <v>2591</v>
      </c>
      <c r="D3" s="16" t="s">
        <v>1917</v>
      </c>
      <c r="E3" s="16" t="s">
        <v>3080</v>
      </c>
      <c r="F3" s="16" t="s">
        <v>3077</v>
      </c>
      <c r="G3" s="276" t="s">
        <v>3079</v>
      </c>
      <c r="H3" s="16" t="s">
        <v>1917</v>
      </c>
      <c r="K3" s="271" t="s">
        <v>2591</v>
      </c>
      <c r="L3" s="271" t="s">
        <v>3080</v>
      </c>
      <c r="M3" s="271" t="s">
        <v>3077</v>
      </c>
      <c r="N3" s="271"/>
      <c r="P3" t="b">
        <f>IF(K3=Table1[[#This Row],[Monitor-1]],TRUE)</f>
        <v>1</v>
      </c>
    </row>
    <row r="4" spans="1:16" ht="18">
      <c r="A4" s="275" t="s">
        <v>3081</v>
      </c>
      <c r="B4" s="88" t="s">
        <v>1917</v>
      </c>
      <c r="C4" s="16" t="s">
        <v>2640</v>
      </c>
      <c r="D4" s="1"/>
      <c r="E4" s="16" t="s">
        <v>3082</v>
      </c>
      <c r="F4" s="16" t="s">
        <v>3077</v>
      </c>
      <c r="G4" s="275" t="s">
        <v>3081</v>
      </c>
      <c r="H4" s="88" t="s">
        <v>1917</v>
      </c>
      <c r="K4" s="271" t="s">
        <v>2640</v>
      </c>
      <c r="L4" s="271" t="s">
        <v>3082</v>
      </c>
      <c r="M4" s="271" t="s">
        <v>3077</v>
      </c>
      <c r="N4" s="271"/>
      <c r="P4" t="b">
        <f>IF(K4=Table1[[#This Row],[Monitor-1]],TRUE)</f>
        <v>1</v>
      </c>
    </row>
    <row r="5" spans="1:16" ht="18">
      <c r="A5" s="276" t="s">
        <v>3083</v>
      </c>
      <c r="B5" s="16" t="s">
        <v>1917</v>
      </c>
      <c r="C5" s="16" t="s">
        <v>2571</v>
      </c>
      <c r="D5" s="16"/>
      <c r="E5" s="16" t="s">
        <v>1917</v>
      </c>
      <c r="F5" s="16"/>
      <c r="G5" s="276" t="s">
        <v>3083</v>
      </c>
      <c r="H5" s="16" t="s">
        <v>1917</v>
      </c>
      <c r="K5" s="271" t="s">
        <v>2571</v>
      </c>
      <c r="L5" s="273" t="s">
        <v>3084</v>
      </c>
      <c r="M5" s="273" t="s">
        <v>3084</v>
      </c>
      <c r="N5" s="272" t="s">
        <v>3085</v>
      </c>
      <c r="P5" t="b">
        <f>IF(K5=Table1[[#This Row],[Monitor-1]],TRUE)</f>
        <v>1</v>
      </c>
    </row>
    <row r="6" spans="1:16" ht="18">
      <c r="A6" s="275" t="s">
        <v>3086</v>
      </c>
      <c r="B6" s="16" t="s">
        <v>1917</v>
      </c>
      <c r="C6" s="16" t="s">
        <v>2286</v>
      </c>
      <c r="D6" s="16" t="s">
        <v>1917</v>
      </c>
      <c r="E6" s="16" t="s">
        <v>3087</v>
      </c>
      <c r="F6" s="16" t="s">
        <v>3088</v>
      </c>
      <c r="G6" s="275" t="s">
        <v>3086</v>
      </c>
      <c r="H6" s="88" t="s">
        <v>1917</v>
      </c>
      <c r="K6" s="271" t="s">
        <v>2286</v>
      </c>
      <c r="L6" s="271" t="s">
        <v>3087</v>
      </c>
      <c r="M6" s="271" t="s">
        <v>3088</v>
      </c>
      <c r="N6" s="271"/>
      <c r="P6" t="b">
        <f>IF(K6=Table1[[#This Row],[Monitor-1]],TRUE)</f>
        <v>1</v>
      </c>
    </row>
    <row r="7" spans="1:16" ht="18">
      <c r="A7" s="276" t="s">
        <v>3089</v>
      </c>
      <c r="B7" s="16" t="s">
        <v>1917</v>
      </c>
      <c r="C7" s="16" t="s">
        <v>2568</v>
      </c>
      <c r="D7" s="277"/>
      <c r="E7" s="16" t="s">
        <v>3090</v>
      </c>
      <c r="F7" s="16" t="s">
        <v>3077</v>
      </c>
      <c r="G7" s="276" t="s">
        <v>3089</v>
      </c>
      <c r="H7" s="16" t="s">
        <v>1917</v>
      </c>
      <c r="K7" s="271" t="s">
        <v>2439</v>
      </c>
      <c r="L7" s="271" t="s">
        <v>3090</v>
      </c>
      <c r="M7" s="271" t="s">
        <v>3077</v>
      </c>
      <c r="N7" s="271"/>
      <c r="P7" t="b">
        <f>IF(K7=Table1[[#This Row],[Monitor-1]],TRUE)</f>
        <v>0</v>
      </c>
    </row>
    <row r="8" spans="1:16" ht="18">
      <c r="A8" s="275" t="s">
        <v>3091</v>
      </c>
      <c r="B8" s="16" t="s">
        <v>1917</v>
      </c>
      <c r="C8" s="16" t="s">
        <v>2215</v>
      </c>
      <c r="D8" s="16"/>
      <c r="E8" s="16" t="s">
        <v>3092</v>
      </c>
      <c r="F8" s="16" t="s">
        <v>3077</v>
      </c>
      <c r="G8" s="275" t="s">
        <v>3091</v>
      </c>
      <c r="H8" s="88" t="s">
        <v>1917</v>
      </c>
      <c r="K8" s="271" t="s">
        <v>2215</v>
      </c>
      <c r="L8" s="271" t="s">
        <v>3092</v>
      </c>
      <c r="M8" s="271" t="s">
        <v>3077</v>
      </c>
      <c r="N8" s="271"/>
      <c r="P8" t="b">
        <f>IF(K8=Table1[[#This Row],[Monitor-1]],TRUE)</f>
        <v>1</v>
      </c>
    </row>
    <row r="9" spans="1:16" ht="18">
      <c r="A9" s="276" t="s">
        <v>3093</v>
      </c>
      <c r="B9" s="16" t="s">
        <v>1917</v>
      </c>
      <c r="C9" s="16" t="s">
        <v>2534</v>
      </c>
      <c r="D9" s="16"/>
      <c r="E9" s="16" t="s">
        <v>3094</v>
      </c>
      <c r="F9" s="16" t="s">
        <v>3077</v>
      </c>
      <c r="G9" s="276" t="s">
        <v>3093</v>
      </c>
      <c r="H9" s="16" t="s">
        <v>1917</v>
      </c>
      <c r="K9" s="271" t="s">
        <v>2534</v>
      </c>
      <c r="L9" s="271" t="s">
        <v>3094</v>
      </c>
      <c r="M9" s="271" t="s">
        <v>3077</v>
      </c>
      <c r="N9" s="272" t="s">
        <v>3095</v>
      </c>
      <c r="P9" t="b">
        <f>IF(K9=Table1[[#This Row],[Monitor-1]],TRUE)</f>
        <v>1</v>
      </c>
    </row>
    <row r="10" spans="1:16" ht="18">
      <c r="A10" s="275" t="s">
        <v>3096</v>
      </c>
      <c r="B10" s="16" t="s">
        <v>1917</v>
      </c>
      <c r="C10" s="16" t="s">
        <v>2335</v>
      </c>
      <c r="D10" s="16"/>
      <c r="E10" s="16" t="s">
        <v>3097</v>
      </c>
      <c r="F10" s="16" t="s">
        <v>3077</v>
      </c>
      <c r="G10" s="275" t="s">
        <v>3096</v>
      </c>
      <c r="H10" s="88" t="s">
        <v>1917</v>
      </c>
      <c r="K10" s="271" t="s">
        <v>2335</v>
      </c>
      <c r="L10" s="271" t="s">
        <v>3097</v>
      </c>
      <c r="M10" s="271" t="s">
        <v>3077</v>
      </c>
      <c r="N10" s="271"/>
      <c r="P10" t="b">
        <f>IF(K10=Table1[[#This Row],[Monitor-1]],TRUE)</f>
        <v>1</v>
      </c>
    </row>
    <row r="11" spans="1:16" ht="18">
      <c r="A11" s="276" t="s">
        <v>2585</v>
      </c>
      <c r="B11" s="16" t="s">
        <v>1917</v>
      </c>
      <c r="C11" s="16" t="s">
        <v>2583</v>
      </c>
      <c r="D11" s="16" t="s">
        <v>1917</v>
      </c>
      <c r="E11" s="16" t="s">
        <v>2876</v>
      </c>
      <c r="F11" s="16" t="s">
        <v>2876</v>
      </c>
      <c r="G11" s="276" t="s">
        <v>2585</v>
      </c>
      <c r="H11" s="16" t="s">
        <v>245</v>
      </c>
      <c r="K11" s="271" t="s">
        <v>2583</v>
      </c>
      <c r="L11" s="273" t="s">
        <v>3084</v>
      </c>
      <c r="M11" s="273" t="s">
        <v>3084</v>
      </c>
      <c r="N11" s="272" t="s">
        <v>3098</v>
      </c>
      <c r="P11" t="b">
        <f>IF(K11=Table1[[#This Row],[Monitor-1]],TRUE)</f>
        <v>1</v>
      </c>
    </row>
    <row r="12" spans="1:16" ht="18">
      <c r="A12" s="275" t="s">
        <v>3099</v>
      </c>
      <c r="B12" s="16" t="s">
        <v>1917</v>
      </c>
      <c r="C12" s="16" t="s">
        <v>3100</v>
      </c>
      <c r="D12" s="16" t="s">
        <v>1917</v>
      </c>
      <c r="E12" s="16" t="s">
        <v>2876</v>
      </c>
      <c r="F12" s="16" t="s">
        <v>2876</v>
      </c>
      <c r="G12" s="275" t="s">
        <v>3099</v>
      </c>
      <c r="H12" s="88" t="s">
        <v>323</v>
      </c>
      <c r="K12" s="271" t="s">
        <v>3100</v>
      </c>
      <c r="L12" s="273" t="s">
        <v>3084</v>
      </c>
      <c r="M12" s="273" t="s">
        <v>3084</v>
      </c>
      <c r="N12" s="272" t="s">
        <v>323</v>
      </c>
      <c r="P12" t="b">
        <f>IF(K12=Table1[[#This Row],[Monitor-1]],TRUE)</f>
        <v>1</v>
      </c>
    </row>
    <row r="13" spans="1:16" ht="18">
      <c r="A13" s="276" t="s">
        <v>3101</v>
      </c>
      <c r="B13" s="16" t="s">
        <v>1917</v>
      </c>
      <c r="C13" s="16" t="s">
        <v>2248</v>
      </c>
      <c r="D13" s="16"/>
      <c r="E13" s="16" t="s">
        <v>3102</v>
      </c>
      <c r="F13" s="16" t="s">
        <v>3077</v>
      </c>
      <c r="G13" s="276" t="s">
        <v>3101</v>
      </c>
      <c r="H13" s="16" t="s">
        <v>1917</v>
      </c>
      <c r="K13" s="271" t="s">
        <v>2248</v>
      </c>
      <c r="L13" s="271" t="s">
        <v>3102</v>
      </c>
      <c r="M13" s="271" t="s">
        <v>3077</v>
      </c>
      <c r="N13" s="271"/>
      <c r="P13" t="b">
        <f>IF(K13=Table1[[#This Row],[Monitor-1]],TRUE)</f>
        <v>1</v>
      </c>
    </row>
    <row r="14" spans="1:16" ht="18">
      <c r="A14" s="275" t="s">
        <v>3103</v>
      </c>
      <c r="B14" s="16" t="s">
        <v>1917</v>
      </c>
      <c r="C14" s="16" t="s">
        <v>2692</v>
      </c>
      <c r="D14" s="16" t="s">
        <v>1917</v>
      </c>
      <c r="E14" s="16" t="s">
        <v>3104</v>
      </c>
      <c r="F14" s="16" t="s">
        <v>3077</v>
      </c>
      <c r="G14" s="275" t="s">
        <v>3103</v>
      </c>
      <c r="H14" s="88" t="s">
        <v>1917</v>
      </c>
      <c r="K14" s="271" t="s">
        <v>2692</v>
      </c>
      <c r="L14" s="271" t="s">
        <v>3104</v>
      </c>
      <c r="M14" s="271" t="s">
        <v>3077</v>
      </c>
      <c r="N14" s="271"/>
      <c r="P14" t="b">
        <f>IF(K14=Table1[[#This Row],[Monitor-1]],TRUE)</f>
        <v>1</v>
      </c>
    </row>
    <row r="15" spans="1:16" ht="18">
      <c r="A15" s="276" t="s">
        <v>3105</v>
      </c>
      <c r="B15" s="16" t="s">
        <v>1917</v>
      </c>
      <c r="C15" s="16" t="s">
        <v>2238</v>
      </c>
      <c r="D15" s="16" t="s">
        <v>1917</v>
      </c>
      <c r="E15" s="16" t="s">
        <v>3106</v>
      </c>
      <c r="F15" s="16" t="s">
        <v>3088</v>
      </c>
      <c r="G15" s="276" t="s">
        <v>3105</v>
      </c>
      <c r="H15" s="16" t="s">
        <v>1917</v>
      </c>
      <c r="K15" s="271" t="s">
        <v>2238</v>
      </c>
      <c r="L15" s="271" t="s">
        <v>3106</v>
      </c>
      <c r="M15" s="271" t="s">
        <v>3088</v>
      </c>
      <c r="N15" s="271"/>
      <c r="P15" t="b">
        <f>IF(K15=Table1[[#This Row],[Monitor-1]],TRUE)</f>
        <v>1</v>
      </c>
    </row>
    <row r="16" spans="1:16" ht="18">
      <c r="A16" s="275" t="s">
        <v>3107</v>
      </c>
      <c r="B16" s="16" t="s">
        <v>1917</v>
      </c>
      <c r="C16" s="16" t="s">
        <v>2545</v>
      </c>
      <c r="D16" s="16" t="s">
        <v>1917</v>
      </c>
      <c r="E16" s="16" t="s">
        <v>3108</v>
      </c>
      <c r="F16" s="16" t="s">
        <v>3077</v>
      </c>
      <c r="G16" s="275" t="s">
        <v>3107</v>
      </c>
      <c r="H16" s="88" t="s">
        <v>1917</v>
      </c>
      <c r="K16" s="271" t="s">
        <v>2545</v>
      </c>
      <c r="L16" s="271" t="s">
        <v>3108</v>
      </c>
      <c r="M16" s="271" t="s">
        <v>3077</v>
      </c>
      <c r="N16" s="271"/>
      <c r="P16" t="b">
        <f>IF(K16=Table1[[#This Row],[Monitor-1]],TRUE)</f>
        <v>1</v>
      </c>
    </row>
    <row r="17" spans="1:16" ht="18">
      <c r="A17" s="276" t="s">
        <v>3109</v>
      </c>
      <c r="B17" s="16" t="s">
        <v>1917</v>
      </c>
      <c r="C17" s="16" t="s">
        <v>2537</v>
      </c>
      <c r="D17" s="16" t="s">
        <v>1917</v>
      </c>
      <c r="E17" s="16" t="s">
        <v>3110</v>
      </c>
      <c r="F17" s="16" t="s">
        <v>3077</v>
      </c>
      <c r="G17" s="276" t="s">
        <v>3109</v>
      </c>
      <c r="H17" s="16" t="s">
        <v>1917</v>
      </c>
      <c r="K17" s="271" t="s">
        <v>2537</v>
      </c>
      <c r="L17" s="271" t="s">
        <v>3110</v>
      </c>
      <c r="M17" s="271" t="s">
        <v>3077</v>
      </c>
      <c r="N17" s="271"/>
      <c r="P17" t="b">
        <f>IF(K17=Table1[[#This Row],[Monitor-1]],TRUE)</f>
        <v>1</v>
      </c>
    </row>
    <row r="18" spans="1:16" ht="18">
      <c r="A18" s="275" t="s">
        <v>3111</v>
      </c>
      <c r="B18" s="16" t="s">
        <v>1917</v>
      </c>
      <c r="C18" s="16" t="s">
        <v>2556</v>
      </c>
      <c r="D18" s="16" t="s">
        <v>1917</v>
      </c>
      <c r="E18" s="16" t="s">
        <v>1917</v>
      </c>
      <c r="F18" s="16"/>
      <c r="G18" s="275" t="s">
        <v>3111</v>
      </c>
      <c r="H18" s="88" t="s">
        <v>1917</v>
      </c>
      <c r="K18" s="271" t="s">
        <v>2556</v>
      </c>
      <c r="L18" s="273" t="s">
        <v>3084</v>
      </c>
      <c r="M18" s="273" t="s">
        <v>3084</v>
      </c>
      <c r="N18" s="271"/>
      <c r="P18" t="b">
        <f>IF(K18=Table1[[#This Row],[Monitor-1]],TRUE)</f>
        <v>1</v>
      </c>
    </row>
    <row r="19" spans="1:16" ht="18">
      <c r="A19" s="276" t="s">
        <v>3112</v>
      </c>
      <c r="B19" s="16" t="s">
        <v>1917</v>
      </c>
      <c r="C19" s="16" t="s">
        <v>2689</v>
      </c>
      <c r="D19" s="16" t="s">
        <v>3113</v>
      </c>
      <c r="E19" s="16" t="s">
        <v>3114</v>
      </c>
      <c r="F19" s="16" t="s">
        <v>3115</v>
      </c>
      <c r="G19" s="276" t="s">
        <v>3112</v>
      </c>
      <c r="H19" s="16" t="s">
        <v>3116</v>
      </c>
      <c r="K19" s="271" t="s">
        <v>2689</v>
      </c>
      <c r="L19" s="271" t="s">
        <v>3114</v>
      </c>
      <c r="M19" s="271" t="s">
        <v>3077</v>
      </c>
      <c r="N19" s="271"/>
      <c r="P19" t="b">
        <f>IF(K19=Table1[[#This Row],[Monitor-1]],TRUE)</f>
        <v>1</v>
      </c>
    </row>
    <row r="20" spans="1:16" ht="18">
      <c r="A20" s="275" t="s">
        <v>3117</v>
      </c>
      <c r="B20" s="16" t="s">
        <v>2876</v>
      </c>
      <c r="C20" s="16" t="s">
        <v>2624</v>
      </c>
      <c r="D20" s="16" t="s">
        <v>2876</v>
      </c>
      <c r="E20" s="16" t="s">
        <v>3118</v>
      </c>
      <c r="F20" s="16" t="s">
        <v>3077</v>
      </c>
      <c r="G20" s="275" t="s">
        <v>3117</v>
      </c>
      <c r="H20" s="88" t="s">
        <v>3119</v>
      </c>
      <c r="K20" s="271" t="s">
        <v>2624</v>
      </c>
      <c r="L20" s="271" t="s">
        <v>3118</v>
      </c>
      <c r="M20" s="271" t="s">
        <v>3077</v>
      </c>
      <c r="N20" s="271"/>
      <c r="P20" t="b">
        <f>IF(K20=Table1[[#This Row],[Monitor-1]],TRUE)</f>
        <v>1</v>
      </c>
    </row>
    <row r="21" spans="1:16" ht="18">
      <c r="A21" s="276" t="s">
        <v>3120</v>
      </c>
      <c r="B21" s="16" t="s">
        <v>1917</v>
      </c>
      <c r="C21" s="16" t="s">
        <v>2475</v>
      </c>
      <c r="D21" s="16" t="s">
        <v>2876</v>
      </c>
      <c r="E21" s="16" t="s">
        <v>3121</v>
      </c>
      <c r="F21" s="16" t="s">
        <v>3077</v>
      </c>
      <c r="G21" s="276" t="s">
        <v>3120</v>
      </c>
      <c r="H21" s="16" t="s">
        <v>3122</v>
      </c>
      <c r="K21" s="271" t="s">
        <v>2475</v>
      </c>
      <c r="L21" s="271" t="s">
        <v>3121</v>
      </c>
      <c r="M21" s="271" t="s">
        <v>3077</v>
      </c>
      <c r="N21" s="271"/>
      <c r="P21" t="b">
        <f>IF(K21=Table1[[#This Row],[Monitor-1]],TRUE)</f>
        <v>1</v>
      </c>
    </row>
    <row r="22" spans="1:16" ht="18">
      <c r="A22" s="275" t="s">
        <v>3123</v>
      </c>
      <c r="B22" s="16" t="s">
        <v>1917</v>
      </c>
      <c r="C22" s="16" t="s">
        <v>2666</v>
      </c>
      <c r="D22" s="16" t="s">
        <v>1917</v>
      </c>
      <c r="E22" s="16" t="s">
        <v>3124</v>
      </c>
      <c r="F22" s="16" t="s">
        <v>3088</v>
      </c>
      <c r="G22" s="275" t="s">
        <v>3123</v>
      </c>
      <c r="H22" s="88" t="s">
        <v>1917</v>
      </c>
      <c r="K22" s="271" t="s">
        <v>2666</v>
      </c>
      <c r="L22" s="271" t="s">
        <v>3124</v>
      </c>
      <c r="M22" s="271" t="s">
        <v>3088</v>
      </c>
      <c r="N22" s="271"/>
      <c r="P22" t="b">
        <f>IF(K22=Table1[[#This Row],[Monitor-1]],TRUE)</f>
        <v>1</v>
      </c>
    </row>
    <row r="23" spans="1:16" ht="18">
      <c r="A23" s="276" t="s">
        <v>3125</v>
      </c>
      <c r="B23" s="16" t="s">
        <v>1917</v>
      </c>
      <c r="C23" s="16" t="s">
        <v>2603</v>
      </c>
      <c r="D23" s="16" t="s">
        <v>1917</v>
      </c>
      <c r="E23" s="16" t="s">
        <v>3126</v>
      </c>
      <c r="F23" s="16" t="s">
        <v>3077</v>
      </c>
      <c r="G23" s="276" t="s">
        <v>3125</v>
      </c>
      <c r="H23" s="16" t="s">
        <v>1917</v>
      </c>
      <c r="K23" s="271" t="s">
        <v>2603</v>
      </c>
      <c r="L23" s="271" t="s">
        <v>3126</v>
      </c>
      <c r="M23" s="271" t="s">
        <v>3077</v>
      </c>
      <c r="N23" s="271"/>
      <c r="P23" t="b">
        <f>IF(K23=Table1[[#This Row],[Monitor-1]],TRUE)</f>
        <v>1</v>
      </c>
    </row>
    <row r="24" spans="1:16" ht="18">
      <c r="A24" s="275" t="s">
        <v>3127</v>
      </c>
      <c r="B24" s="16" t="s">
        <v>1917</v>
      </c>
      <c r="C24" s="16" t="s">
        <v>2637</v>
      </c>
      <c r="D24" s="16"/>
      <c r="E24" s="16" t="s">
        <v>3128</v>
      </c>
      <c r="F24" s="16" t="s">
        <v>3077</v>
      </c>
      <c r="G24" s="275" t="s">
        <v>3127</v>
      </c>
      <c r="H24" s="88" t="s">
        <v>1917</v>
      </c>
      <c r="K24" s="271" t="s">
        <v>2637</v>
      </c>
      <c r="L24" s="271" t="s">
        <v>3128</v>
      </c>
      <c r="M24" s="271" t="s">
        <v>3077</v>
      </c>
      <c r="N24" s="271"/>
      <c r="P24" t="b">
        <f>IF(K24=Table1[[#This Row],[Monitor-1]],TRUE)</f>
        <v>1</v>
      </c>
    </row>
    <row r="25" spans="1:16" ht="18">
      <c r="A25" s="276" t="s">
        <v>3129</v>
      </c>
      <c r="B25" s="16" t="s">
        <v>1917</v>
      </c>
      <c r="C25" s="16" t="s">
        <v>2674</v>
      </c>
      <c r="D25" s="16" t="s">
        <v>3113</v>
      </c>
      <c r="E25" s="16" t="s">
        <v>1917</v>
      </c>
      <c r="F25" s="16"/>
      <c r="G25" s="276" t="s">
        <v>3129</v>
      </c>
      <c r="H25" s="16" t="s">
        <v>1917</v>
      </c>
      <c r="K25" s="271" t="s">
        <v>2674</v>
      </c>
      <c r="L25" s="273" t="s">
        <v>3084</v>
      </c>
      <c r="M25" s="273" t="s">
        <v>3084</v>
      </c>
      <c r="N25" s="271"/>
      <c r="P25" t="b">
        <f>IF(K25=Table1[[#This Row],[Monitor-1]],TRUE)</f>
        <v>1</v>
      </c>
    </row>
    <row r="26" spans="1:16" ht="18">
      <c r="A26" s="275" t="s">
        <v>3130</v>
      </c>
      <c r="B26" s="16" t="s">
        <v>1917</v>
      </c>
      <c r="C26" s="16" t="s">
        <v>2497</v>
      </c>
      <c r="D26" s="16" t="s">
        <v>3113</v>
      </c>
      <c r="E26" s="16" t="s">
        <v>1917</v>
      </c>
      <c r="F26" s="16"/>
      <c r="G26" s="275" t="s">
        <v>3130</v>
      </c>
      <c r="H26" s="88" t="s">
        <v>3131</v>
      </c>
      <c r="K26" s="271" t="s">
        <v>2497</v>
      </c>
      <c r="L26" s="271" t="s">
        <v>3132</v>
      </c>
      <c r="M26" s="271" t="s">
        <v>3133</v>
      </c>
      <c r="N26" s="271"/>
      <c r="P26" t="b">
        <f>IF(K26=Table1[[#This Row],[Monitor-1]],TRUE)</f>
        <v>1</v>
      </c>
    </row>
    <row r="27" spans="1:16" ht="18">
      <c r="A27" s="276" t="s">
        <v>3134</v>
      </c>
      <c r="B27" s="16" t="s">
        <v>1917</v>
      </c>
      <c r="C27" s="16" t="s">
        <v>2650</v>
      </c>
      <c r="D27" s="16"/>
      <c r="E27" s="16" t="s">
        <v>3135</v>
      </c>
      <c r="F27" s="16" t="s">
        <v>3077</v>
      </c>
      <c r="G27" s="276" t="s">
        <v>3134</v>
      </c>
      <c r="H27" s="16" t="s">
        <v>1917</v>
      </c>
      <c r="K27" s="271" t="s">
        <v>2650</v>
      </c>
      <c r="L27" s="271" t="s">
        <v>3135</v>
      </c>
      <c r="M27" s="271" t="s">
        <v>3077</v>
      </c>
      <c r="N27" s="271"/>
      <c r="P27" t="b">
        <f>IF(K27=Table1[[#This Row],[Monitor-1]],TRUE)</f>
        <v>1</v>
      </c>
    </row>
    <row r="28" spans="1:16" ht="18">
      <c r="A28" s="275" t="s">
        <v>3136</v>
      </c>
      <c r="B28" s="16" t="s">
        <v>1917</v>
      </c>
      <c r="C28" s="16" t="s">
        <v>2662</v>
      </c>
      <c r="D28" s="16" t="s">
        <v>1917</v>
      </c>
      <c r="E28" s="16" t="s">
        <v>3137</v>
      </c>
      <c r="F28" s="16" t="s">
        <v>3077</v>
      </c>
      <c r="G28" s="275" t="s">
        <v>3136</v>
      </c>
      <c r="H28" s="88" t="s">
        <v>1917</v>
      </c>
      <c r="K28" s="271" t="s">
        <v>2662</v>
      </c>
      <c r="L28" s="271" t="s">
        <v>3137</v>
      </c>
      <c r="M28" s="271" t="s">
        <v>3077</v>
      </c>
      <c r="N28" s="271"/>
      <c r="P28" t="b">
        <f>IF(K28=Table1[[#This Row],[Monitor-1]],TRUE)</f>
        <v>1</v>
      </c>
    </row>
    <row r="29" spans="1:16" ht="18">
      <c r="A29" s="276" t="s">
        <v>3138</v>
      </c>
      <c r="B29" s="16" t="s">
        <v>1917</v>
      </c>
      <c r="C29" s="16" t="s">
        <v>2352</v>
      </c>
      <c r="D29" s="16" t="s">
        <v>1917</v>
      </c>
      <c r="E29" s="16" t="s">
        <v>2876</v>
      </c>
      <c r="F29" s="16" t="s">
        <v>2876</v>
      </c>
      <c r="G29" s="276" t="s">
        <v>3138</v>
      </c>
      <c r="H29" s="16" t="s">
        <v>1917</v>
      </c>
      <c r="K29" s="271" t="s">
        <v>3139</v>
      </c>
      <c r="L29" s="273" t="s">
        <v>3084</v>
      </c>
      <c r="M29" s="273" t="s">
        <v>3084</v>
      </c>
      <c r="N29" s="271"/>
      <c r="P29" t="b">
        <f>IF(K29=Table1[[#This Row],[Monitor-1]],TRUE)</f>
        <v>0</v>
      </c>
    </row>
    <row r="30" spans="1:16" ht="18">
      <c r="A30" s="275" t="s">
        <v>3140</v>
      </c>
      <c r="B30" s="16" t="s">
        <v>1917</v>
      </c>
      <c r="C30" s="16" t="s">
        <v>3141</v>
      </c>
      <c r="D30" s="16"/>
      <c r="E30" s="16" t="s">
        <v>3142</v>
      </c>
      <c r="F30" s="16" t="s">
        <v>3077</v>
      </c>
      <c r="G30" s="275" t="s">
        <v>3140</v>
      </c>
      <c r="H30" s="88" t="s">
        <v>1917</v>
      </c>
      <c r="K30" s="271" t="s">
        <v>3141</v>
      </c>
      <c r="L30" s="271" t="s">
        <v>3142</v>
      </c>
      <c r="M30" s="271" t="s">
        <v>3077</v>
      </c>
      <c r="N30" s="271"/>
      <c r="P30" t="b">
        <f>IF(K30=Table1[[#This Row],[Monitor-1]],TRUE)</f>
        <v>1</v>
      </c>
    </row>
    <row r="31" spans="1:16" ht="18">
      <c r="A31" s="276" t="s">
        <v>3143</v>
      </c>
      <c r="B31" s="16" t="s">
        <v>1917</v>
      </c>
      <c r="C31" s="16" t="s">
        <v>2655</v>
      </c>
      <c r="D31" s="16" t="s">
        <v>1917</v>
      </c>
      <c r="E31" s="16" t="s">
        <v>3144</v>
      </c>
      <c r="F31" s="16" t="s">
        <v>3077</v>
      </c>
      <c r="G31" s="276" t="s">
        <v>3143</v>
      </c>
      <c r="H31" s="16" t="s">
        <v>1917</v>
      </c>
      <c r="K31" s="271" t="s">
        <v>2655</v>
      </c>
      <c r="L31" s="271" t="s">
        <v>3144</v>
      </c>
      <c r="M31" s="271" t="s">
        <v>3077</v>
      </c>
      <c r="N31" s="271"/>
      <c r="P31" t="b">
        <f>IF(K31=Table1[[#This Row],[Monitor-1]],TRUE)</f>
        <v>1</v>
      </c>
    </row>
    <row r="32" spans="1:16" ht="18">
      <c r="A32" s="275" t="s">
        <v>3145</v>
      </c>
      <c r="B32" s="16" t="s">
        <v>1917</v>
      </c>
      <c r="C32" s="16" t="s">
        <v>2396</v>
      </c>
      <c r="D32" s="16" t="s">
        <v>1917</v>
      </c>
      <c r="E32" s="16" t="s">
        <v>3146</v>
      </c>
      <c r="F32" s="16" t="s">
        <v>3077</v>
      </c>
      <c r="G32" s="275" t="s">
        <v>3145</v>
      </c>
      <c r="H32" s="88" t="s">
        <v>1917</v>
      </c>
      <c r="K32" s="271" t="s">
        <v>2396</v>
      </c>
      <c r="L32" s="271" t="s">
        <v>3146</v>
      </c>
      <c r="M32" s="271" t="s">
        <v>3077</v>
      </c>
      <c r="N32" s="271"/>
      <c r="P32" t="b">
        <f>IF(K32=Table1[[#This Row],[Monitor-1]],TRUE)</f>
        <v>1</v>
      </c>
    </row>
    <row r="33" spans="1:16" ht="18">
      <c r="A33" s="276" t="s">
        <v>3147</v>
      </c>
      <c r="B33" s="16" t="s">
        <v>2672</v>
      </c>
      <c r="C33" s="16" t="s">
        <v>3148</v>
      </c>
      <c r="D33" s="16" t="s">
        <v>1917</v>
      </c>
      <c r="E33" s="16" t="s">
        <v>3149</v>
      </c>
      <c r="F33" s="16" t="s">
        <v>3077</v>
      </c>
      <c r="G33" s="276" t="s">
        <v>3147</v>
      </c>
      <c r="H33" s="16" t="s">
        <v>1917</v>
      </c>
      <c r="K33" s="271" t="s">
        <v>3148</v>
      </c>
      <c r="L33" s="271" t="s">
        <v>3149</v>
      </c>
      <c r="M33" s="271" t="s">
        <v>3077</v>
      </c>
      <c r="N33" s="271"/>
      <c r="P33" t="b">
        <f>IF(K33=Table1[[#This Row],[Monitor-1]],TRUE)</f>
        <v>1</v>
      </c>
    </row>
    <row r="34" spans="1:16" ht="18">
      <c r="A34" s="275" t="s">
        <v>3150</v>
      </c>
      <c r="B34" s="16" t="s">
        <v>1917</v>
      </c>
      <c r="C34" s="16" t="s">
        <v>2449</v>
      </c>
      <c r="D34" s="16"/>
      <c r="E34" s="16" t="s">
        <v>3151</v>
      </c>
      <c r="F34" s="16" t="s">
        <v>3077</v>
      </c>
      <c r="G34" s="275" t="s">
        <v>3150</v>
      </c>
      <c r="H34" s="88" t="s">
        <v>1917</v>
      </c>
      <c r="K34" s="271" t="s">
        <v>2449</v>
      </c>
      <c r="L34" s="271" t="s">
        <v>3151</v>
      </c>
      <c r="M34" s="271" t="s">
        <v>3077</v>
      </c>
      <c r="N34" s="271"/>
      <c r="P34" t="b">
        <f>IF(K34=Table1[[#This Row],[Monitor-1]],TRUE)</f>
        <v>1</v>
      </c>
    </row>
    <row r="35" spans="1:16" ht="18">
      <c r="A35" s="276" t="s">
        <v>3152</v>
      </c>
      <c r="B35" s="16" t="s">
        <v>1917</v>
      </c>
      <c r="C35" s="16" t="s">
        <v>2426</v>
      </c>
      <c r="D35" s="16"/>
      <c r="E35" s="16" t="s">
        <v>3153</v>
      </c>
      <c r="F35" s="16" t="s">
        <v>3077</v>
      </c>
      <c r="G35" s="276" t="s">
        <v>3152</v>
      </c>
      <c r="H35" s="16" t="s">
        <v>1917</v>
      </c>
      <c r="K35" s="271" t="s">
        <v>2426</v>
      </c>
      <c r="L35" s="271" t="s">
        <v>3153</v>
      </c>
      <c r="M35" s="271" t="s">
        <v>3077</v>
      </c>
      <c r="N35" s="271"/>
      <c r="P35" t="b">
        <f>IF(K35=Table1[[#This Row],[Monitor-1]],TRUE)</f>
        <v>1</v>
      </c>
    </row>
    <row r="36" spans="1:16" ht="18">
      <c r="A36" s="275" t="s">
        <v>3154</v>
      </c>
      <c r="B36" s="16" t="s">
        <v>1917</v>
      </c>
      <c r="C36" s="16" t="s">
        <v>2607</v>
      </c>
      <c r="D36" s="16" t="s">
        <v>1917</v>
      </c>
      <c r="E36" s="16" t="s">
        <v>3155</v>
      </c>
      <c r="F36" s="16" t="s">
        <v>3088</v>
      </c>
      <c r="G36" s="275" t="s">
        <v>3154</v>
      </c>
      <c r="H36" s="88" t="s">
        <v>1917</v>
      </c>
      <c r="K36" s="271" t="s">
        <v>2607</v>
      </c>
      <c r="L36" s="271" t="s">
        <v>3155</v>
      </c>
      <c r="M36" s="271" t="s">
        <v>3088</v>
      </c>
      <c r="N36" s="271"/>
      <c r="P36" t="b">
        <f>IF(K36=Table1[[#This Row],[Monitor-1]],TRUE)</f>
        <v>1</v>
      </c>
    </row>
    <row r="37" spans="1:16" ht="18">
      <c r="A37" s="276" t="s">
        <v>3156</v>
      </c>
      <c r="B37" s="16" t="s">
        <v>2473</v>
      </c>
      <c r="C37" s="16" t="s">
        <v>2435</v>
      </c>
      <c r="D37" s="16" t="s">
        <v>2876</v>
      </c>
      <c r="E37" s="16" t="s">
        <v>3157</v>
      </c>
      <c r="F37" s="16" t="s">
        <v>3115</v>
      </c>
      <c r="G37" s="276" t="s">
        <v>3156</v>
      </c>
      <c r="H37" s="16" t="s">
        <v>1917</v>
      </c>
      <c r="K37" s="271" t="s">
        <v>2435</v>
      </c>
      <c r="L37" s="271" t="s">
        <v>3157</v>
      </c>
      <c r="M37" s="271" t="s">
        <v>3077</v>
      </c>
      <c r="N37" s="271"/>
      <c r="P37" t="b">
        <f>IF(K37=Table1[[#This Row],[Monitor-1]],TRUE)</f>
        <v>1</v>
      </c>
    </row>
    <row r="38" spans="1:16" ht="18">
      <c r="A38" s="275" t="s">
        <v>3158</v>
      </c>
      <c r="B38" s="16" t="s">
        <v>2876</v>
      </c>
      <c r="C38" s="16" t="s">
        <v>2564</v>
      </c>
      <c r="D38" s="16" t="s">
        <v>2876</v>
      </c>
      <c r="E38" s="16" t="s">
        <v>3159</v>
      </c>
      <c r="F38" s="16" t="s">
        <v>3115</v>
      </c>
      <c r="G38" s="275" t="s">
        <v>3158</v>
      </c>
      <c r="H38" s="88" t="s">
        <v>1917</v>
      </c>
      <c r="K38" s="271" t="s">
        <v>2564</v>
      </c>
      <c r="L38" s="271" t="s">
        <v>3159</v>
      </c>
      <c r="M38" s="271" t="s">
        <v>3077</v>
      </c>
      <c r="N38" s="271"/>
      <c r="P38" t="b">
        <f>IF(K38=Table1[[#This Row],[Monitor-1]],TRUE)</f>
        <v>1</v>
      </c>
    </row>
    <row r="39" spans="1:16" ht="18">
      <c r="A39" s="276" t="s">
        <v>3160</v>
      </c>
      <c r="B39" s="16" t="s">
        <v>2876</v>
      </c>
      <c r="C39" s="16" t="s">
        <v>2368</v>
      </c>
      <c r="D39" s="16" t="s">
        <v>2876</v>
      </c>
      <c r="E39" s="16" t="s">
        <v>3161</v>
      </c>
      <c r="F39" s="16" t="s">
        <v>3115</v>
      </c>
      <c r="G39" s="276" t="s">
        <v>3160</v>
      </c>
      <c r="H39" s="16" t="s">
        <v>1917</v>
      </c>
      <c r="K39" s="271" t="s">
        <v>2368</v>
      </c>
      <c r="L39" s="271" t="s">
        <v>3162</v>
      </c>
      <c r="M39" s="271" t="s">
        <v>3077</v>
      </c>
      <c r="N39" s="271"/>
      <c r="P39" t="b">
        <f>IF(K39=Table1[[#This Row],[Monitor-1]],TRUE)</f>
        <v>1</v>
      </c>
    </row>
    <row r="40" spans="1:16" ht="18">
      <c r="A40" s="275" t="s">
        <v>3163</v>
      </c>
      <c r="B40" s="16" t="s">
        <v>2753</v>
      </c>
      <c r="C40" s="16" t="s">
        <v>2418</v>
      </c>
      <c r="D40" s="16" t="s">
        <v>2876</v>
      </c>
      <c r="E40" s="16" t="s">
        <v>2876</v>
      </c>
      <c r="F40" s="16" t="s">
        <v>2876</v>
      </c>
      <c r="G40" s="275" t="s">
        <v>3163</v>
      </c>
      <c r="H40" s="88" t="s">
        <v>1917</v>
      </c>
      <c r="K40" s="271" t="s">
        <v>2418</v>
      </c>
      <c r="L40" s="273" t="s">
        <v>3084</v>
      </c>
      <c r="M40" s="273" t="s">
        <v>3084</v>
      </c>
      <c r="N40" s="271"/>
      <c r="P40" t="b">
        <f>IF(K40=Table1[[#This Row],[Monitor-1]],TRUE)</f>
        <v>1</v>
      </c>
    </row>
    <row r="41" spans="1:16" ht="18">
      <c r="A41" s="276" t="s">
        <v>3164</v>
      </c>
      <c r="B41" s="16" t="s">
        <v>2876</v>
      </c>
      <c r="C41" s="16" t="s">
        <v>2480</v>
      </c>
      <c r="D41" s="16" t="s">
        <v>2876</v>
      </c>
      <c r="E41" s="16" t="s">
        <v>3165</v>
      </c>
      <c r="F41" s="16" t="s">
        <v>3115</v>
      </c>
      <c r="G41" s="276" t="s">
        <v>3164</v>
      </c>
      <c r="H41" s="16" t="s">
        <v>1917</v>
      </c>
      <c r="K41" s="271" t="s">
        <v>2480</v>
      </c>
      <c r="L41" s="271" t="s">
        <v>3165</v>
      </c>
      <c r="M41" s="271" t="s">
        <v>3077</v>
      </c>
      <c r="N41" s="271"/>
      <c r="P41" t="b">
        <f>IF(K41=Table1[[#This Row],[Monitor-1]],TRUE)</f>
        <v>1</v>
      </c>
    </row>
    <row r="42" spans="1:16" ht="18">
      <c r="A42" s="275" t="s">
        <v>3166</v>
      </c>
      <c r="B42" s="16" t="s">
        <v>2876</v>
      </c>
      <c r="C42" s="16" t="s">
        <v>2647</v>
      </c>
      <c r="D42" s="16" t="s">
        <v>2876</v>
      </c>
      <c r="E42" s="16" t="s">
        <v>2876</v>
      </c>
      <c r="F42" s="16" t="s">
        <v>2876</v>
      </c>
      <c r="G42" s="275" t="s">
        <v>3166</v>
      </c>
      <c r="H42" s="88" t="s">
        <v>1917</v>
      </c>
      <c r="K42" s="271" t="s">
        <v>2647</v>
      </c>
      <c r="L42" s="273" t="s">
        <v>3084</v>
      </c>
      <c r="M42" s="273" t="s">
        <v>3084</v>
      </c>
      <c r="N42" s="271"/>
      <c r="P42" t="b">
        <f>IF(K42=Table1[[#This Row],[Monitor-1]],TRUE)</f>
        <v>1</v>
      </c>
    </row>
    <row r="43" spans="1:16" ht="18">
      <c r="A43" s="276" t="s">
        <v>3167</v>
      </c>
      <c r="B43" s="16" t="s">
        <v>2876</v>
      </c>
      <c r="C43" s="16" t="s">
        <v>2345</v>
      </c>
      <c r="D43" s="16" t="s">
        <v>2876</v>
      </c>
      <c r="E43" s="16" t="s">
        <v>3168</v>
      </c>
      <c r="F43" s="16" t="s">
        <v>3115</v>
      </c>
      <c r="G43" s="276" t="s">
        <v>3167</v>
      </c>
      <c r="H43" s="16" t="s">
        <v>1917</v>
      </c>
      <c r="K43" s="271" t="s">
        <v>2345</v>
      </c>
      <c r="L43" s="271" t="s">
        <v>3168</v>
      </c>
      <c r="M43" s="271" t="s">
        <v>3077</v>
      </c>
      <c r="N43" s="271"/>
      <c r="P43" t="b">
        <f>IF(K43=Table1[[#This Row],[Monitor-1]],TRUE)</f>
        <v>1</v>
      </c>
    </row>
    <row r="44" spans="1:16" ht="18">
      <c r="A44" s="275" t="s">
        <v>3169</v>
      </c>
      <c r="B44" s="16" t="s">
        <v>2338</v>
      </c>
      <c r="C44" s="16" t="s">
        <v>2427</v>
      </c>
      <c r="D44" s="16" t="s">
        <v>2876</v>
      </c>
      <c r="E44" s="16" t="s">
        <v>3170</v>
      </c>
      <c r="F44" s="16" t="s">
        <v>3171</v>
      </c>
      <c r="G44" s="275" t="s">
        <v>3169</v>
      </c>
      <c r="H44" s="88" t="s">
        <v>1917</v>
      </c>
      <c r="K44" s="271" t="s">
        <v>2427</v>
      </c>
      <c r="L44" s="271" t="s">
        <v>3172</v>
      </c>
      <c r="M44" s="271" t="s">
        <v>3088</v>
      </c>
      <c r="N44" s="271"/>
      <c r="P44" t="b">
        <f>IF(K44=Table1[[#This Row],[Monitor-1]],TRUE)</f>
        <v>1</v>
      </c>
    </row>
    <row r="45" spans="1:16" ht="18">
      <c r="A45" s="276" t="s">
        <v>3173</v>
      </c>
      <c r="B45" s="16" t="s">
        <v>2387</v>
      </c>
      <c r="C45" s="16" t="s">
        <v>2323</v>
      </c>
      <c r="D45" s="16" t="s">
        <v>2876</v>
      </c>
      <c r="E45" s="16" t="s">
        <v>3174</v>
      </c>
      <c r="F45" s="16" t="s">
        <v>3115</v>
      </c>
      <c r="G45" s="276" t="s">
        <v>3173</v>
      </c>
      <c r="H45" s="16" t="s">
        <v>1917</v>
      </c>
      <c r="K45" s="271" t="s">
        <v>2323</v>
      </c>
      <c r="L45" s="271" t="s">
        <v>3174</v>
      </c>
      <c r="M45" s="271" t="s">
        <v>3077</v>
      </c>
      <c r="N45" s="271"/>
      <c r="P45" t="b">
        <f>IF(K45=Table1[[#This Row],[Monitor-1]],TRUE)</f>
        <v>1</v>
      </c>
    </row>
    <row r="46" spans="1:16" ht="18">
      <c r="A46" s="275" t="s">
        <v>3175</v>
      </c>
      <c r="B46" s="16" t="s">
        <v>2876</v>
      </c>
      <c r="C46" s="16" t="s">
        <v>2487</v>
      </c>
      <c r="D46" s="16" t="s">
        <v>2876</v>
      </c>
      <c r="E46" s="16" t="s">
        <v>3176</v>
      </c>
      <c r="F46" s="16" t="s">
        <v>3115</v>
      </c>
      <c r="G46" s="275" t="s">
        <v>3175</v>
      </c>
      <c r="H46" s="88" t="s">
        <v>1917</v>
      </c>
      <c r="K46" s="271" t="s">
        <v>2487</v>
      </c>
      <c r="L46" s="271" t="s">
        <v>3176</v>
      </c>
      <c r="M46" s="271" t="s">
        <v>3077</v>
      </c>
      <c r="N46" s="271"/>
      <c r="P46" t="b">
        <f>IF(K46=Table1[[#This Row],[Monitor-1]],TRUE)</f>
        <v>1</v>
      </c>
    </row>
    <row r="47" spans="1:16" ht="18">
      <c r="A47" s="276" t="s">
        <v>3177</v>
      </c>
      <c r="B47" s="16" t="s">
        <v>1917</v>
      </c>
      <c r="C47" s="16" t="s">
        <v>2686</v>
      </c>
      <c r="D47" s="16"/>
      <c r="E47" s="16" t="s">
        <v>3178</v>
      </c>
      <c r="F47" s="16" t="s">
        <v>3077</v>
      </c>
      <c r="G47" s="276" t="s">
        <v>3177</v>
      </c>
      <c r="H47" s="16" t="s">
        <v>1917</v>
      </c>
      <c r="K47" s="271" t="s">
        <v>2686</v>
      </c>
      <c r="L47" s="271" t="s">
        <v>3178</v>
      </c>
      <c r="M47" s="271" t="s">
        <v>3077</v>
      </c>
      <c r="N47" s="271"/>
      <c r="P47" t="b">
        <f>IF(K47=Table1[[#This Row],[Monitor-1]],TRUE)</f>
        <v>1</v>
      </c>
    </row>
    <row r="48" spans="1:16" ht="18">
      <c r="A48" s="275" t="s">
        <v>3179</v>
      </c>
      <c r="B48" s="16" t="s">
        <v>1917</v>
      </c>
      <c r="C48" s="16" t="s">
        <v>2677</v>
      </c>
      <c r="D48" s="16" t="s">
        <v>1917</v>
      </c>
      <c r="E48" s="16" t="s">
        <v>3180</v>
      </c>
      <c r="F48" s="16" t="s">
        <v>3115</v>
      </c>
      <c r="G48" s="275" t="s">
        <v>3179</v>
      </c>
      <c r="H48" s="88" t="s">
        <v>1917</v>
      </c>
      <c r="K48" s="271" t="s">
        <v>2677</v>
      </c>
      <c r="L48" s="271" t="s">
        <v>3180</v>
      </c>
      <c r="M48" s="271" t="s">
        <v>3077</v>
      </c>
      <c r="N48" s="271"/>
      <c r="P48" t="b">
        <f>IF(K48=Table1[[#This Row],[Monitor-1]],TRUE)</f>
        <v>1</v>
      </c>
    </row>
    <row r="49" spans="1:16" ht="18">
      <c r="A49" s="276" t="s">
        <v>3181</v>
      </c>
      <c r="B49" s="16" t="s">
        <v>1917</v>
      </c>
      <c r="C49" s="16" t="s">
        <v>2542</v>
      </c>
      <c r="D49" s="16" t="s">
        <v>1917</v>
      </c>
      <c r="E49" s="16" t="s">
        <v>3182</v>
      </c>
      <c r="F49" s="16" t="s">
        <v>3115</v>
      </c>
      <c r="G49" s="276" t="s">
        <v>3181</v>
      </c>
      <c r="H49" s="16" t="s">
        <v>1917</v>
      </c>
      <c r="K49" s="271" t="s">
        <v>2542</v>
      </c>
      <c r="L49" s="271" t="s">
        <v>3183</v>
      </c>
      <c r="M49" s="271" t="s">
        <v>3077</v>
      </c>
      <c r="N49" s="271"/>
      <c r="P49" t="b">
        <f>IF(K49=Table1[[#This Row],[Monitor-1]],TRUE)</f>
        <v>1</v>
      </c>
    </row>
    <row r="50" spans="1:16" ht="18">
      <c r="A50" s="275" t="s">
        <v>3184</v>
      </c>
      <c r="B50" s="16" t="s">
        <v>2876</v>
      </c>
      <c r="C50" s="16" t="s">
        <v>2410</v>
      </c>
      <c r="D50" s="16" t="s">
        <v>2876</v>
      </c>
      <c r="E50" s="16" t="s">
        <v>3185</v>
      </c>
      <c r="F50" s="16" t="s">
        <v>3077</v>
      </c>
      <c r="G50" s="275" t="s">
        <v>3184</v>
      </c>
      <c r="H50" s="88" t="s">
        <v>1917</v>
      </c>
      <c r="K50" s="271" t="s">
        <v>2410</v>
      </c>
      <c r="L50" s="271" t="s">
        <v>3185</v>
      </c>
      <c r="M50" s="271" t="s">
        <v>3077</v>
      </c>
      <c r="N50" s="271"/>
      <c r="P50" t="b">
        <f>IF(K50=Table1[[#This Row],[Monitor-1]],TRUE)</f>
        <v>1</v>
      </c>
    </row>
    <row r="51" spans="1:16" ht="18">
      <c r="A51" s="276" t="s">
        <v>3186</v>
      </c>
      <c r="B51" s="16" t="s">
        <v>1917</v>
      </c>
      <c r="C51" s="16" t="s">
        <v>2331</v>
      </c>
      <c r="D51" s="16"/>
      <c r="E51" s="16" t="s">
        <v>3187</v>
      </c>
      <c r="F51" s="16" t="s">
        <v>3077</v>
      </c>
      <c r="G51" s="276" t="s">
        <v>3186</v>
      </c>
      <c r="H51" s="16" t="s">
        <v>1917</v>
      </c>
      <c r="K51" s="271" t="s">
        <v>2331</v>
      </c>
      <c r="L51" s="271" t="s">
        <v>3187</v>
      </c>
      <c r="M51" s="271" t="s">
        <v>3077</v>
      </c>
      <c r="N51" s="271"/>
      <c r="P51" t="b">
        <f>IF(K51=Table1[[#This Row],[Monitor-1]],TRUE)</f>
        <v>1</v>
      </c>
    </row>
    <row r="52" spans="1:16" ht="18">
      <c r="A52" s="275" t="s">
        <v>3188</v>
      </c>
      <c r="B52" s="16" t="s">
        <v>1917</v>
      </c>
      <c r="C52" s="16" t="s">
        <v>2360</v>
      </c>
      <c r="D52" s="16"/>
      <c r="E52" s="16" t="s">
        <v>3189</v>
      </c>
      <c r="F52" s="16" t="s">
        <v>3077</v>
      </c>
      <c r="G52" s="275" t="s">
        <v>3188</v>
      </c>
      <c r="H52" s="88" t="s">
        <v>1917</v>
      </c>
      <c r="K52" s="271" t="s">
        <v>2360</v>
      </c>
      <c r="L52" s="271" t="s">
        <v>3189</v>
      </c>
      <c r="M52" s="271" t="s">
        <v>3077</v>
      </c>
      <c r="N52" s="271"/>
      <c r="P52" t="b">
        <f>IF(K52=Table1[[#This Row],[Monitor-1]],TRUE)</f>
        <v>1</v>
      </c>
    </row>
    <row r="53" spans="1:16" ht="18">
      <c r="A53" s="276" t="s">
        <v>3190</v>
      </c>
      <c r="B53" s="16" t="s">
        <v>1917</v>
      </c>
      <c r="C53" s="16" t="s">
        <v>2696</v>
      </c>
      <c r="D53" s="16"/>
      <c r="E53" s="16" t="s">
        <v>3191</v>
      </c>
      <c r="F53" s="16" t="s">
        <v>3077</v>
      </c>
      <c r="G53" s="276" t="s">
        <v>3190</v>
      </c>
      <c r="H53" s="16" t="s">
        <v>1917</v>
      </c>
      <c r="K53" s="271" t="s">
        <v>2696</v>
      </c>
      <c r="L53" s="271" t="s">
        <v>3191</v>
      </c>
      <c r="M53" s="271" t="s">
        <v>3077</v>
      </c>
      <c r="N53" s="271"/>
      <c r="P53" t="b">
        <f>IF(K53=Table1[[#This Row],[Monitor-1]],TRUE)</f>
        <v>1</v>
      </c>
    </row>
    <row r="54" spans="1:16" ht="18">
      <c r="A54" s="275" t="s">
        <v>3192</v>
      </c>
      <c r="B54" s="16" t="s">
        <v>1917</v>
      </c>
      <c r="C54" s="16" t="s">
        <v>2709</v>
      </c>
      <c r="D54" s="16"/>
      <c r="E54" s="16" t="s">
        <v>3191</v>
      </c>
      <c r="F54" s="16" t="s">
        <v>3077</v>
      </c>
      <c r="G54" s="275" t="s">
        <v>3192</v>
      </c>
      <c r="H54" s="88" t="s">
        <v>1917</v>
      </c>
      <c r="K54" s="271" t="s">
        <v>2709</v>
      </c>
      <c r="L54" s="271" t="s">
        <v>3191</v>
      </c>
      <c r="M54" s="271" t="s">
        <v>3077</v>
      </c>
      <c r="N54" s="271"/>
      <c r="P54" t="b">
        <f>IF(K54=Table1[[#This Row],[Monitor-1]],TRUE)</f>
        <v>1</v>
      </c>
    </row>
    <row r="55" spans="1:16" ht="18">
      <c r="A55" s="276" t="s">
        <v>3193</v>
      </c>
      <c r="B55" s="16" t="s">
        <v>1917</v>
      </c>
      <c r="C55" s="16" t="s">
        <v>2459</v>
      </c>
      <c r="D55" s="16"/>
      <c r="E55" s="16" t="s">
        <v>3194</v>
      </c>
      <c r="F55" s="16" t="s">
        <v>3077</v>
      </c>
      <c r="G55" s="276" t="s">
        <v>3193</v>
      </c>
      <c r="H55" s="16" t="s">
        <v>1917</v>
      </c>
      <c r="K55" s="271" t="s">
        <v>2459</v>
      </c>
      <c r="L55" s="271" t="s">
        <v>3194</v>
      </c>
      <c r="M55" s="271" t="s">
        <v>3077</v>
      </c>
      <c r="N55" s="271"/>
      <c r="P55" t="b">
        <f>IF(K55=Table1[[#This Row],[Monitor-1]],TRUE)</f>
        <v>1</v>
      </c>
    </row>
    <row r="56" spans="1:16" ht="18">
      <c r="A56" s="275" t="s">
        <v>3195</v>
      </c>
      <c r="B56" s="16" t="s">
        <v>1917</v>
      </c>
      <c r="C56" s="16" t="s">
        <v>2384</v>
      </c>
      <c r="D56" s="16"/>
      <c r="E56" s="16" t="s">
        <v>3196</v>
      </c>
      <c r="F56" s="16" t="s">
        <v>3077</v>
      </c>
      <c r="G56" s="275" t="s">
        <v>3195</v>
      </c>
      <c r="H56" s="88" t="s">
        <v>1917</v>
      </c>
      <c r="K56" s="271" t="s">
        <v>2384</v>
      </c>
      <c r="L56" s="271" t="s">
        <v>3196</v>
      </c>
      <c r="M56" s="271" t="s">
        <v>3077</v>
      </c>
      <c r="N56" s="271"/>
      <c r="P56" t="b">
        <f>IF(K56=Table1[[#This Row],[Monitor-1]],TRUE)</f>
        <v>1</v>
      </c>
    </row>
    <row r="57" spans="1:16" ht="18">
      <c r="A57" s="276" t="s">
        <v>3197</v>
      </c>
      <c r="B57" s="16" t="s">
        <v>1917</v>
      </c>
      <c r="C57" s="16" t="s">
        <v>2348</v>
      </c>
      <c r="D57" s="16"/>
      <c r="E57" s="16" t="s">
        <v>3198</v>
      </c>
      <c r="F57" s="16" t="s">
        <v>3077</v>
      </c>
      <c r="G57" s="276" t="s">
        <v>3197</v>
      </c>
      <c r="H57" s="16" t="s">
        <v>1917</v>
      </c>
      <c r="K57" s="271" t="s">
        <v>2348</v>
      </c>
      <c r="L57" s="271" t="s">
        <v>3198</v>
      </c>
      <c r="M57" s="271" t="s">
        <v>3077</v>
      </c>
      <c r="N57" s="271"/>
      <c r="P57" t="b">
        <f>IF(K57=Table1[[#This Row],[Monitor-1]],TRUE)</f>
        <v>1</v>
      </c>
    </row>
    <row r="58" spans="1:16" ht="18">
      <c r="A58" s="275" t="s">
        <v>3199</v>
      </c>
      <c r="B58" s="16" t="s">
        <v>1917</v>
      </c>
      <c r="C58" s="16" t="s">
        <v>2633</v>
      </c>
      <c r="D58" s="16"/>
      <c r="E58" s="16" t="s">
        <v>3200</v>
      </c>
      <c r="F58" s="16" t="s">
        <v>3077</v>
      </c>
      <c r="G58" s="275" t="s">
        <v>3199</v>
      </c>
      <c r="H58" s="88" t="s">
        <v>1917</v>
      </c>
      <c r="K58" s="271" t="s">
        <v>2633</v>
      </c>
      <c r="L58" s="271" t="s">
        <v>3200</v>
      </c>
      <c r="M58" s="271" t="s">
        <v>3077</v>
      </c>
      <c r="N58" s="271"/>
      <c r="P58" t="b">
        <f>IF(K58=Table1[[#This Row],[Monitor-1]],TRUE)</f>
        <v>1</v>
      </c>
    </row>
    <row r="59" spans="1:16" ht="18">
      <c r="A59" s="276" t="s">
        <v>3201</v>
      </c>
      <c r="B59" s="16" t="s">
        <v>1917</v>
      </c>
      <c r="C59" s="16" t="s">
        <v>2355</v>
      </c>
      <c r="D59" s="16"/>
      <c r="E59" s="16" t="s">
        <v>3202</v>
      </c>
      <c r="F59" s="16" t="s">
        <v>3077</v>
      </c>
      <c r="G59" s="276" t="s">
        <v>3201</v>
      </c>
      <c r="H59" s="16" t="s">
        <v>1917</v>
      </c>
      <c r="K59" s="271" t="s">
        <v>2355</v>
      </c>
      <c r="L59" s="271" t="s">
        <v>3202</v>
      </c>
      <c r="M59" s="271" t="s">
        <v>3077</v>
      </c>
      <c r="N59" s="271"/>
      <c r="P59" t="b">
        <f>IF(K59=Table1[[#This Row],[Monitor-1]],TRUE)</f>
        <v>1</v>
      </c>
    </row>
    <row r="60" spans="1:16" ht="18">
      <c r="A60" s="275" t="s">
        <v>3203</v>
      </c>
      <c r="B60" s="16" t="s">
        <v>1917</v>
      </c>
      <c r="C60" s="16" t="s">
        <v>2471</v>
      </c>
      <c r="D60" s="16"/>
      <c r="E60" s="16" t="s">
        <v>3204</v>
      </c>
      <c r="F60" s="16" t="s">
        <v>3077</v>
      </c>
      <c r="G60" s="275" t="s">
        <v>3203</v>
      </c>
      <c r="H60" s="88" t="s">
        <v>1917</v>
      </c>
      <c r="K60" s="271" t="s">
        <v>2471</v>
      </c>
      <c r="L60" s="271" t="s">
        <v>3204</v>
      </c>
      <c r="M60" s="271" t="s">
        <v>3077</v>
      </c>
      <c r="N60" s="271"/>
      <c r="P60" t="b">
        <f>IF(K60=Table1[[#This Row],[Monitor-1]],TRUE)</f>
        <v>1</v>
      </c>
    </row>
    <row r="61" spans="1:16" ht="18">
      <c r="A61" s="276" t="s">
        <v>3205</v>
      </c>
      <c r="B61" s="16" t="s">
        <v>1917</v>
      </c>
      <c r="C61" s="16" t="s">
        <v>2553</v>
      </c>
      <c r="D61" s="16"/>
      <c r="E61" s="16" t="s">
        <v>3206</v>
      </c>
      <c r="F61" s="16" t="s">
        <v>3077</v>
      </c>
      <c r="G61" s="276" t="s">
        <v>3205</v>
      </c>
      <c r="H61" s="16" t="s">
        <v>1917</v>
      </c>
      <c r="K61" s="271" t="s">
        <v>2553</v>
      </c>
      <c r="L61" s="271" t="s">
        <v>3206</v>
      </c>
      <c r="M61" s="271" t="s">
        <v>3077</v>
      </c>
      <c r="N61" s="271"/>
      <c r="P61" t="b">
        <f>IF(K61=Table1[[#This Row],[Monitor-1]],TRUE)</f>
        <v>1</v>
      </c>
    </row>
    <row r="62" spans="1:16" ht="18">
      <c r="A62" s="275" t="s">
        <v>3207</v>
      </c>
      <c r="B62" s="16" t="s">
        <v>1917</v>
      </c>
      <c r="C62" s="16" t="s">
        <v>2258</v>
      </c>
      <c r="D62" s="16"/>
      <c r="E62" s="16" t="s">
        <v>3208</v>
      </c>
      <c r="F62" s="16" t="s">
        <v>3088</v>
      </c>
      <c r="G62" s="275" t="s">
        <v>3207</v>
      </c>
      <c r="H62" s="88" t="s">
        <v>1917</v>
      </c>
      <c r="K62" s="271" t="s">
        <v>2258</v>
      </c>
      <c r="L62" s="271" t="s">
        <v>3208</v>
      </c>
      <c r="M62" s="271" t="s">
        <v>3088</v>
      </c>
      <c r="N62" s="271"/>
      <c r="P62" t="b">
        <f>IF(K62=Table1[[#This Row],[Monitor-1]],TRUE)</f>
        <v>1</v>
      </c>
    </row>
    <row r="63" spans="1:16" ht="18">
      <c r="A63" s="276" t="s">
        <v>3209</v>
      </c>
      <c r="B63" s="16" t="s">
        <v>1917</v>
      </c>
      <c r="C63" s="16" t="s">
        <v>2373</v>
      </c>
      <c r="D63" s="16"/>
      <c r="E63" s="16" t="s">
        <v>3210</v>
      </c>
      <c r="F63" s="16" t="s">
        <v>3077</v>
      </c>
      <c r="G63" s="276" t="s">
        <v>3209</v>
      </c>
      <c r="H63" s="16" t="s">
        <v>440</v>
      </c>
      <c r="K63" s="271" t="s">
        <v>2373</v>
      </c>
      <c r="L63" s="271" t="s">
        <v>3210</v>
      </c>
      <c r="M63" s="271" t="s">
        <v>3077</v>
      </c>
      <c r="N63" s="271"/>
      <c r="P63" t="b">
        <f>IF(K63=Table1[[#This Row],[Monitor-1]],TRUE)</f>
        <v>1</v>
      </c>
    </row>
    <row r="64" spans="1:16" ht="18">
      <c r="A64" s="275" t="s">
        <v>3211</v>
      </c>
      <c r="B64" s="16" t="s">
        <v>1917</v>
      </c>
      <c r="C64" s="16" t="s">
        <v>2340</v>
      </c>
      <c r="D64" s="16"/>
      <c r="E64" s="16" t="s">
        <v>3212</v>
      </c>
      <c r="F64" s="16" t="s">
        <v>3077</v>
      </c>
      <c r="G64" s="275" t="s">
        <v>3211</v>
      </c>
      <c r="H64" s="88" t="s">
        <v>1917</v>
      </c>
      <c r="K64" s="271" t="s">
        <v>2340</v>
      </c>
      <c r="L64" s="271" t="s">
        <v>3212</v>
      </c>
      <c r="M64" s="271" t="s">
        <v>3077</v>
      </c>
      <c r="N64" s="271"/>
      <c r="P64" t="b">
        <f>IF(K64=Table1[[#This Row],[Monitor-1]],TRUE)</f>
        <v>1</v>
      </c>
    </row>
    <row r="65" spans="1:16" ht="18">
      <c r="A65" s="276" t="s">
        <v>3213</v>
      </c>
      <c r="B65" s="16" t="s">
        <v>1917</v>
      </c>
      <c r="C65" s="16" t="s">
        <v>2643</v>
      </c>
      <c r="D65" s="16"/>
      <c r="E65" s="16" t="s">
        <v>3214</v>
      </c>
      <c r="F65" s="16" t="s">
        <v>3077</v>
      </c>
      <c r="G65" s="276" t="s">
        <v>3213</v>
      </c>
      <c r="H65" s="16" t="s">
        <v>1917</v>
      </c>
      <c r="K65" s="271" t="s">
        <v>2643</v>
      </c>
      <c r="L65" s="271" t="s">
        <v>3214</v>
      </c>
      <c r="M65" s="271" t="s">
        <v>3077</v>
      </c>
      <c r="N65" s="271"/>
      <c r="P65" t="b">
        <f>IF(K65=Table1[[#This Row],[Monitor-1]],TRUE)</f>
        <v>1</v>
      </c>
    </row>
    <row r="66" spans="1:16" ht="18">
      <c r="A66" s="275" t="s">
        <v>3215</v>
      </c>
      <c r="B66" s="16" t="s">
        <v>1917</v>
      </c>
      <c r="C66" s="16" t="s">
        <v>2422</v>
      </c>
      <c r="D66" s="16"/>
      <c r="E66" s="16" t="s">
        <v>3216</v>
      </c>
      <c r="F66" s="16" t="s">
        <v>3217</v>
      </c>
      <c r="G66" s="275" t="s">
        <v>3215</v>
      </c>
      <c r="H66" s="88" t="s">
        <v>1917</v>
      </c>
      <c r="K66" s="271" t="s">
        <v>2422</v>
      </c>
      <c r="L66" s="271" t="s">
        <v>3216</v>
      </c>
      <c r="M66" s="271" t="s">
        <v>3217</v>
      </c>
      <c r="N66" s="271"/>
      <c r="P66" t="b">
        <f>IF(K66=Table1[[#This Row],[Monitor-1]],TRUE)</f>
        <v>1</v>
      </c>
    </row>
    <row r="67" spans="1:16" ht="18">
      <c r="A67" s="276" t="s">
        <v>3218</v>
      </c>
      <c r="B67" s="16" t="s">
        <v>1917</v>
      </c>
      <c r="C67" s="16" t="s">
        <v>2627</v>
      </c>
      <c r="D67" s="16"/>
      <c r="E67" s="16" t="s">
        <v>3219</v>
      </c>
      <c r="F67" s="16" t="s">
        <v>3077</v>
      </c>
      <c r="G67" s="276" t="s">
        <v>3218</v>
      </c>
      <c r="H67" s="16" t="s">
        <v>1917</v>
      </c>
      <c r="K67" s="271" t="s">
        <v>2627</v>
      </c>
      <c r="L67" s="271" t="s">
        <v>3219</v>
      </c>
      <c r="M67" s="271" t="s">
        <v>3077</v>
      </c>
      <c r="N67" s="271"/>
      <c r="P67" t="b">
        <f>IF(K67=Table1[[#This Row],[Monitor-1]],TRUE)</f>
        <v>1</v>
      </c>
    </row>
    <row r="68" spans="1:16" ht="18">
      <c r="A68" s="275" t="s">
        <v>3220</v>
      </c>
      <c r="B68" s="16" t="s">
        <v>1917</v>
      </c>
      <c r="C68" s="16" t="s">
        <v>2237</v>
      </c>
      <c r="D68" s="16"/>
      <c r="E68" s="16" t="s">
        <v>3221</v>
      </c>
      <c r="F68" s="16" t="s">
        <v>3077</v>
      </c>
      <c r="G68" s="275" t="s">
        <v>3220</v>
      </c>
      <c r="H68" s="88" t="s">
        <v>1917</v>
      </c>
      <c r="K68" s="271" t="s">
        <v>2237</v>
      </c>
      <c r="L68" s="271" t="s">
        <v>3221</v>
      </c>
      <c r="M68" s="271" t="s">
        <v>3077</v>
      </c>
      <c r="N68" s="271"/>
      <c r="P68" t="b">
        <f>IF(K68=Table1[[#This Row],[Monitor-1]],TRUE)</f>
        <v>1</v>
      </c>
    </row>
    <row r="69" spans="1:16" ht="18">
      <c r="A69" s="276" t="s">
        <v>3222</v>
      </c>
      <c r="B69" s="16"/>
      <c r="C69" s="16" t="s">
        <v>2612</v>
      </c>
      <c r="D69" s="16"/>
      <c r="E69" s="16" t="s">
        <v>3223</v>
      </c>
      <c r="F69" s="16" t="s">
        <v>3077</v>
      </c>
      <c r="G69" s="276" t="s">
        <v>3222</v>
      </c>
      <c r="H69" s="16" t="s">
        <v>1917</v>
      </c>
      <c r="K69" s="271" t="s">
        <v>2612</v>
      </c>
      <c r="L69" s="271" t="s">
        <v>3223</v>
      </c>
      <c r="M69" s="271" t="s">
        <v>3077</v>
      </c>
      <c r="N69" s="271"/>
      <c r="P69" t="b">
        <f>IF(K69=Table1[[#This Row],[Monitor-1]],TRUE)</f>
        <v>1</v>
      </c>
    </row>
    <row r="70" spans="1:16" ht="18">
      <c r="A70" s="275" t="s">
        <v>3224</v>
      </c>
      <c r="B70" s="16" t="s">
        <v>1917</v>
      </c>
      <c r="C70" s="16" t="s">
        <v>2388</v>
      </c>
      <c r="D70" s="16"/>
      <c r="E70" s="16" t="s">
        <v>3225</v>
      </c>
      <c r="F70" s="16" t="s">
        <v>3077</v>
      </c>
      <c r="G70" s="275" t="s">
        <v>3224</v>
      </c>
      <c r="H70" s="88" t="s">
        <v>1917</v>
      </c>
      <c r="K70" s="271" t="s">
        <v>2388</v>
      </c>
      <c r="L70" s="271" t="s">
        <v>3225</v>
      </c>
      <c r="M70" s="271" t="s">
        <v>3077</v>
      </c>
      <c r="N70" s="271"/>
      <c r="P70" t="b">
        <f>IF(K70=Table1[[#This Row],[Monitor-1]],TRUE)</f>
        <v>1</v>
      </c>
    </row>
    <row r="71" spans="1:16" ht="18">
      <c r="A71" s="276" t="s">
        <v>3226</v>
      </c>
      <c r="B71" s="16" t="s">
        <v>1917</v>
      </c>
      <c r="C71" s="16" t="s">
        <v>2400</v>
      </c>
      <c r="D71" s="16"/>
      <c r="E71" s="16" t="s">
        <v>3227</v>
      </c>
      <c r="F71" s="16" t="s">
        <v>3077</v>
      </c>
      <c r="G71" s="276" t="s">
        <v>3226</v>
      </c>
      <c r="H71" s="16" t="s">
        <v>1917</v>
      </c>
      <c r="K71" s="274" t="s">
        <v>2400</v>
      </c>
      <c r="L71" s="85" t="s">
        <v>3227</v>
      </c>
      <c r="M71" s="274" t="s">
        <v>3077</v>
      </c>
      <c r="N71" s="271"/>
      <c r="P71" t="b">
        <f>IF(C71=Table1[[#This Row],[Monitor-1]],TRUE)</f>
        <v>1</v>
      </c>
    </row>
    <row r="72" spans="1:16" ht="18">
      <c r="A72" s="275" t="s">
        <v>3228</v>
      </c>
      <c r="B72" s="16" t="s">
        <v>1917</v>
      </c>
      <c r="C72" s="16" t="s">
        <v>2713</v>
      </c>
      <c r="D72" s="16"/>
      <c r="E72" s="16" t="s">
        <v>3229</v>
      </c>
      <c r="F72" s="16" t="s">
        <v>3217</v>
      </c>
      <c r="G72" s="275" t="s">
        <v>3228</v>
      </c>
      <c r="H72" s="88" t="s">
        <v>1917</v>
      </c>
      <c r="K72" s="271" t="s">
        <v>2713</v>
      </c>
      <c r="L72" s="271" t="s">
        <v>3229</v>
      </c>
      <c r="M72" s="271" t="s">
        <v>3217</v>
      </c>
      <c r="N72" s="271"/>
      <c r="P72" t="b">
        <f>IF(K72=Table1[[#This Row],[Monitor-1]],TRUE)</f>
        <v>1</v>
      </c>
    </row>
    <row r="73" spans="1:16" ht="18">
      <c r="A73" s="276" t="s">
        <v>3230</v>
      </c>
      <c r="B73" s="16" t="s">
        <v>1917</v>
      </c>
      <c r="C73" s="16" t="s">
        <v>2392</v>
      </c>
      <c r="D73" s="16"/>
      <c r="E73" s="16" t="s">
        <v>3231</v>
      </c>
      <c r="F73" s="16" t="s">
        <v>3077</v>
      </c>
      <c r="G73" s="276" t="s">
        <v>3230</v>
      </c>
      <c r="H73" s="16" t="s">
        <v>1917</v>
      </c>
      <c r="K73" s="271" t="s">
        <v>2392</v>
      </c>
      <c r="L73" s="271" t="s">
        <v>3231</v>
      </c>
      <c r="M73" s="271" t="s">
        <v>3077</v>
      </c>
      <c r="N73" s="271"/>
      <c r="P73" t="b">
        <f>IF(K73=Table1[[#This Row],[Monitor-1]],TRUE)</f>
        <v>1</v>
      </c>
    </row>
    <row r="74" spans="1:16" ht="18">
      <c r="A74" s="275" t="s">
        <v>3232</v>
      </c>
      <c r="B74" s="16" t="s">
        <v>1917</v>
      </c>
      <c r="C74" s="16" t="s">
        <v>2243</v>
      </c>
      <c r="D74" s="16"/>
      <c r="E74" s="16" t="s">
        <v>3233</v>
      </c>
      <c r="F74" s="16" t="s">
        <v>3077</v>
      </c>
      <c r="G74" s="275" t="s">
        <v>3232</v>
      </c>
      <c r="H74" s="88" t="s">
        <v>1917</v>
      </c>
      <c r="K74" s="271" t="s">
        <v>2243</v>
      </c>
      <c r="L74" s="271" t="s">
        <v>3233</v>
      </c>
      <c r="M74" s="271" t="s">
        <v>3077</v>
      </c>
      <c r="N74" s="271"/>
      <c r="P74" t="b">
        <f>IF(K74=Table1[[#This Row],[Monitor-1]],TRUE)</f>
        <v>1</v>
      </c>
    </row>
    <row r="75" spans="1:16" ht="18">
      <c r="A75" s="276" t="s">
        <v>3234</v>
      </c>
      <c r="B75" s="16" t="s">
        <v>1917</v>
      </c>
      <c r="C75" s="16" t="s">
        <v>2669</v>
      </c>
      <c r="D75" s="16"/>
      <c r="E75" s="16" t="s">
        <v>3235</v>
      </c>
      <c r="F75" s="16" t="s">
        <v>3077</v>
      </c>
      <c r="G75" s="276" t="s">
        <v>3234</v>
      </c>
      <c r="H75" s="16" t="s">
        <v>1917</v>
      </c>
      <c r="K75" s="271" t="s">
        <v>2669</v>
      </c>
      <c r="L75" s="271" t="s">
        <v>3235</v>
      </c>
      <c r="M75" s="271" t="s">
        <v>3077</v>
      </c>
      <c r="N75" s="271"/>
      <c r="P75" t="b">
        <f>IF(K75=Table1[[#This Row],[Monitor-1]],TRUE)</f>
        <v>1</v>
      </c>
    </row>
    <row r="76" spans="1:16" ht="18">
      <c r="A76" s="275" t="s">
        <v>3236</v>
      </c>
      <c r="B76" s="16" t="s">
        <v>1917</v>
      </c>
      <c r="C76" s="16" t="s">
        <v>2705</v>
      </c>
      <c r="D76" s="16" t="s">
        <v>1917</v>
      </c>
      <c r="E76" s="16" t="s">
        <v>1917</v>
      </c>
      <c r="F76" s="16"/>
      <c r="G76" s="275" t="s">
        <v>3236</v>
      </c>
      <c r="H76" s="88" t="s">
        <v>1917</v>
      </c>
      <c r="K76" s="271" t="s">
        <v>2705</v>
      </c>
      <c r="L76" s="273" t="s">
        <v>3084</v>
      </c>
      <c r="M76" s="273" t="s">
        <v>3084</v>
      </c>
      <c r="N76" s="271"/>
      <c r="P76" t="b">
        <f>IF(K76=Table1[[#This Row],[Monitor-1]],TRUE)</f>
        <v>1</v>
      </c>
    </row>
    <row r="77" spans="1:16" ht="18">
      <c r="A77" s="276" t="s">
        <v>3237</v>
      </c>
      <c r="B77" s="16" t="s">
        <v>1917</v>
      </c>
      <c r="C77" s="16" t="s">
        <v>2680</v>
      </c>
      <c r="D77" s="16"/>
      <c r="E77" s="16" t="s">
        <v>3238</v>
      </c>
      <c r="F77" s="16" t="s">
        <v>3077</v>
      </c>
      <c r="G77" s="276" t="s">
        <v>3237</v>
      </c>
      <c r="H77" s="16" t="s">
        <v>1917</v>
      </c>
      <c r="K77" s="271" t="s">
        <v>2680</v>
      </c>
      <c r="L77" s="271" t="s">
        <v>3238</v>
      </c>
      <c r="M77" s="271" t="s">
        <v>3077</v>
      </c>
      <c r="N77" s="271"/>
      <c r="P77" t="b">
        <f>IF(K77=Table1[[#This Row],[Monitor-1]],TRUE)</f>
        <v>1</v>
      </c>
    </row>
    <row r="78" spans="1:16" ht="18">
      <c r="A78" s="275" t="s">
        <v>3239</v>
      </c>
      <c r="B78" s="16" t="s">
        <v>1917</v>
      </c>
      <c r="C78" s="16" t="s">
        <v>2463</v>
      </c>
      <c r="D78" s="16"/>
      <c r="E78" s="16" t="s">
        <v>3240</v>
      </c>
      <c r="F78" s="16" t="s">
        <v>3077</v>
      </c>
      <c r="G78" s="275" t="s">
        <v>3239</v>
      </c>
      <c r="H78" s="88" t="s">
        <v>1917</v>
      </c>
      <c r="K78" s="271" t="s">
        <v>2463</v>
      </c>
      <c r="L78" s="271" t="s">
        <v>3240</v>
      </c>
      <c r="M78" s="271" t="s">
        <v>3077</v>
      </c>
      <c r="N78" s="271"/>
      <c r="P78" t="b">
        <f>IF(K78=Table1[[#This Row],[Monitor-1]],TRUE)</f>
        <v>1</v>
      </c>
    </row>
    <row r="79" spans="1:16" ht="18">
      <c r="A79" s="276" t="s">
        <v>3241</v>
      </c>
      <c r="B79" s="16" t="s">
        <v>1917</v>
      </c>
      <c r="C79" s="16" t="s">
        <v>2206</v>
      </c>
      <c r="D79" s="16"/>
      <c r="E79" s="16" t="s">
        <v>3242</v>
      </c>
      <c r="F79" s="16" t="s">
        <v>3077</v>
      </c>
      <c r="G79" s="276" t="s">
        <v>3241</v>
      </c>
      <c r="H79" s="16" t="s">
        <v>1917</v>
      </c>
      <c r="K79" s="271" t="s">
        <v>2206</v>
      </c>
      <c r="L79" s="271" t="s">
        <v>3242</v>
      </c>
      <c r="M79" s="271" t="s">
        <v>3077</v>
      </c>
      <c r="N79" s="271"/>
      <c r="P79" t="b">
        <f>IF(K79=Table1[[#This Row],[Monitor-1]],TRUE)</f>
        <v>1</v>
      </c>
    </row>
    <row r="80" spans="1:16" ht="18">
      <c r="A80" s="275" t="s">
        <v>3243</v>
      </c>
      <c r="B80" s="16" t="s">
        <v>1917</v>
      </c>
      <c r="C80" s="16" t="s">
        <v>2377</v>
      </c>
      <c r="D80" s="16"/>
      <c r="E80" s="16" t="s">
        <v>3244</v>
      </c>
      <c r="F80" s="16" t="s">
        <v>3077</v>
      </c>
      <c r="G80" s="275" t="s">
        <v>3243</v>
      </c>
      <c r="H80" s="88" t="s">
        <v>1917</v>
      </c>
      <c r="K80" s="271" t="s">
        <v>2377</v>
      </c>
      <c r="L80" s="271" t="s">
        <v>3244</v>
      </c>
      <c r="M80" s="271" t="s">
        <v>3077</v>
      </c>
      <c r="N80" s="271"/>
      <c r="P80" t="b">
        <f>IF(K80=Table1[[#This Row],[Monitor-1]],TRUE)</f>
        <v>1</v>
      </c>
    </row>
    <row r="81" spans="1:16" ht="18">
      <c r="A81" s="276" t="s">
        <v>3245</v>
      </c>
      <c r="B81" s="16" t="s">
        <v>1917</v>
      </c>
      <c r="C81" s="16" t="s">
        <v>2297</v>
      </c>
      <c r="D81" s="16" t="s">
        <v>1917</v>
      </c>
      <c r="E81" s="16" t="s">
        <v>1917</v>
      </c>
      <c r="F81" s="16"/>
      <c r="G81" s="276" t="s">
        <v>3245</v>
      </c>
      <c r="H81" s="16" t="s">
        <v>1917</v>
      </c>
      <c r="K81" s="271" t="s">
        <v>2297</v>
      </c>
      <c r="L81" s="273" t="s">
        <v>3084</v>
      </c>
      <c r="M81" s="273" t="s">
        <v>3084</v>
      </c>
      <c r="N81" s="271"/>
      <c r="P81" t="b">
        <f>IF(K81=Table1[[#This Row],[Monitor-1]],TRUE)</f>
        <v>1</v>
      </c>
    </row>
    <row r="82" spans="1:16" ht="18">
      <c r="A82" s="275" t="s">
        <v>3246</v>
      </c>
      <c r="B82" s="16" t="s">
        <v>1917</v>
      </c>
      <c r="C82" s="16" t="s">
        <v>2438</v>
      </c>
      <c r="D82" s="16" t="s">
        <v>1917</v>
      </c>
      <c r="E82" s="16" t="s">
        <v>1917</v>
      </c>
      <c r="F82" s="16"/>
      <c r="G82" s="275" t="s">
        <v>3246</v>
      </c>
      <c r="H82" s="88" t="s">
        <v>1917</v>
      </c>
      <c r="K82" s="271" t="s">
        <v>2438</v>
      </c>
      <c r="L82" s="273" t="s">
        <v>3084</v>
      </c>
      <c r="M82" s="273" t="s">
        <v>3084</v>
      </c>
      <c r="N82" s="271"/>
      <c r="P82" t="b">
        <f>IF(K82=Table1[[#This Row],[Monitor-1]],TRUE)</f>
        <v>1</v>
      </c>
    </row>
    <row r="83" spans="1:16" ht="18">
      <c r="A83" s="276" t="s">
        <v>3247</v>
      </c>
      <c r="B83" s="16" t="s">
        <v>1917</v>
      </c>
      <c r="C83" s="16" t="s">
        <v>2268</v>
      </c>
      <c r="D83" s="16" t="s">
        <v>1917</v>
      </c>
      <c r="E83" s="16" t="s">
        <v>1917</v>
      </c>
      <c r="F83" s="16"/>
      <c r="G83" s="276" t="s">
        <v>3247</v>
      </c>
      <c r="H83" s="16" t="s">
        <v>1917</v>
      </c>
      <c r="K83" s="271" t="s">
        <v>2268</v>
      </c>
      <c r="L83" s="273" t="s">
        <v>3084</v>
      </c>
      <c r="M83" s="273" t="s">
        <v>3084</v>
      </c>
      <c r="N83" s="271"/>
      <c r="P83" t="b">
        <f>IF(K83=Table1[[#This Row],[Monitor-1]],TRUE)</f>
        <v>1</v>
      </c>
    </row>
    <row r="84" spans="1:16" ht="18">
      <c r="A84" s="275" t="s">
        <v>3248</v>
      </c>
      <c r="B84" s="16" t="s">
        <v>1917</v>
      </c>
      <c r="C84" s="16" t="s">
        <v>2318</v>
      </c>
      <c r="D84" s="16" t="s">
        <v>1917</v>
      </c>
      <c r="E84" s="16" t="s">
        <v>1917</v>
      </c>
      <c r="F84" s="16"/>
      <c r="G84" s="275" t="s">
        <v>3248</v>
      </c>
      <c r="H84" s="88" t="s">
        <v>1917</v>
      </c>
      <c r="K84" s="271" t="s">
        <v>2318</v>
      </c>
      <c r="L84" s="273" t="s">
        <v>3084</v>
      </c>
      <c r="M84" s="273" t="s">
        <v>3084</v>
      </c>
      <c r="N84" s="271"/>
      <c r="P84" t="b">
        <f>IF(K84=Table1[[#This Row],[Monitor-1]],TRUE)</f>
        <v>1</v>
      </c>
    </row>
    <row r="85" spans="1:16" ht="18">
      <c r="A85" s="276" t="s">
        <v>3249</v>
      </c>
      <c r="B85" s="16" t="s">
        <v>1917</v>
      </c>
      <c r="C85" s="16" t="s">
        <v>2683</v>
      </c>
      <c r="D85" s="16"/>
      <c r="E85" s="16" t="s">
        <v>3250</v>
      </c>
      <c r="F85" s="16" t="s">
        <v>3077</v>
      </c>
      <c r="G85" s="276" t="s">
        <v>3249</v>
      </c>
      <c r="H85" s="16" t="s">
        <v>1917</v>
      </c>
      <c r="K85" s="271" t="s">
        <v>2683</v>
      </c>
      <c r="L85" s="271" t="s">
        <v>3250</v>
      </c>
      <c r="M85" s="271" t="s">
        <v>3077</v>
      </c>
      <c r="N85" s="271"/>
      <c r="P85" t="b">
        <f>IF(K85=Table1[[#This Row],[Monitor-1]],TRUE)</f>
        <v>1</v>
      </c>
    </row>
    <row r="86" spans="1:16" ht="18">
      <c r="A86" s="275" t="s">
        <v>3251</v>
      </c>
      <c r="B86" s="16" t="s">
        <v>1917</v>
      </c>
      <c r="C86" s="16" t="s">
        <v>2301</v>
      </c>
      <c r="D86" s="16"/>
      <c r="E86" s="16" t="s">
        <v>3252</v>
      </c>
      <c r="F86" s="16" t="s">
        <v>3077</v>
      </c>
      <c r="G86" s="275" t="s">
        <v>3251</v>
      </c>
      <c r="H86" s="88" t="s">
        <v>1917</v>
      </c>
      <c r="K86" s="271" t="s">
        <v>2301</v>
      </c>
      <c r="L86" s="271" t="s">
        <v>3252</v>
      </c>
      <c r="M86" s="271" t="s">
        <v>3077</v>
      </c>
      <c r="N86" s="271"/>
      <c r="P86" t="b">
        <f>IF(K86=Table1[[#This Row],[Monitor-1]],TRUE)</f>
        <v>1</v>
      </c>
    </row>
    <row r="87" spans="1:16" ht="18">
      <c r="A87" s="276" t="s">
        <v>3253</v>
      </c>
      <c r="B87" s="16" t="s">
        <v>1917</v>
      </c>
      <c r="C87" s="16" t="s">
        <v>2263</v>
      </c>
      <c r="D87" s="16"/>
      <c r="E87" s="16" t="s">
        <v>3254</v>
      </c>
      <c r="F87" s="16" t="s">
        <v>3077</v>
      </c>
      <c r="G87" s="276" t="s">
        <v>3253</v>
      </c>
      <c r="H87" s="16" t="s">
        <v>1917</v>
      </c>
      <c r="K87" s="271" t="s">
        <v>2263</v>
      </c>
      <c r="L87" s="271" t="s">
        <v>3254</v>
      </c>
      <c r="M87" s="271" t="s">
        <v>3077</v>
      </c>
      <c r="N87" s="271"/>
      <c r="P87" t="b">
        <f>IF(K87=Table1[[#This Row],[Monitor-1]],TRUE)</f>
        <v>1</v>
      </c>
    </row>
    <row r="88" spans="1:16" ht="18">
      <c r="A88" s="275" t="s">
        <v>3255</v>
      </c>
      <c r="B88" s="16" t="s">
        <v>1917</v>
      </c>
      <c r="C88" s="16" t="s">
        <v>2702</v>
      </c>
      <c r="D88" s="16" t="s">
        <v>1917</v>
      </c>
      <c r="E88" s="16" t="s">
        <v>1917</v>
      </c>
      <c r="F88" s="16"/>
      <c r="G88" s="275" t="s">
        <v>3255</v>
      </c>
      <c r="H88" s="88" t="s">
        <v>1917</v>
      </c>
      <c r="K88" s="271" t="s">
        <v>2702</v>
      </c>
      <c r="L88" s="273" t="s">
        <v>3084</v>
      </c>
      <c r="M88" s="273" t="s">
        <v>3084</v>
      </c>
      <c r="N88" s="271"/>
      <c r="P88" t="b">
        <f>IF(K88=Table1[[#This Row],[Monitor-1]],TRUE)</f>
        <v>1</v>
      </c>
    </row>
    <row r="89" spans="1:16" ht="18">
      <c r="A89" s="276" t="s">
        <v>3256</v>
      </c>
      <c r="B89" s="16" t="s">
        <v>2876</v>
      </c>
      <c r="C89" s="16" t="s">
        <v>2310</v>
      </c>
      <c r="D89" s="16" t="s">
        <v>2876</v>
      </c>
      <c r="E89" s="16" t="s">
        <v>3257</v>
      </c>
      <c r="F89" s="16" t="s">
        <v>3077</v>
      </c>
      <c r="G89" s="276" t="s">
        <v>3256</v>
      </c>
      <c r="H89" s="16" t="s">
        <v>1917</v>
      </c>
      <c r="K89" s="271" t="s">
        <v>2310</v>
      </c>
      <c r="L89" s="271" t="s">
        <v>3257</v>
      </c>
      <c r="M89" s="271" t="s">
        <v>3077</v>
      </c>
      <c r="N89" s="271"/>
      <c r="P89" t="b">
        <f>IF(K89=Table1[[#This Row],[Monitor-1]],TRUE)</f>
        <v>1</v>
      </c>
    </row>
    <row r="90" spans="1:16" ht="18">
      <c r="A90" s="275" t="s">
        <v>2359</v>
      </c>
      <c r="B90" s="16" t="s">
        <v>2358</v>
      </c>
      <c r="C90" s="16" t="s">
        <v>2439</v>
      </c>
      <c r="D90" s="16" t="s">
        <v>1917</v>
      </c>
      <c r="E90" s="16" t="s">
        <v>1917</v>
      </c>
      <c r="F90" s="16"/>
      <c r="G90" s="275" t="s">
        <v>2359</v>
      </c>
      <c r="H90" s="88" t="s">
        <v>1917</v>
      </c>
      <c r="K90" s="273"/>
      <c r="L90" s="273" t="s">
        <v>3084</v>
      </c>
      <c r="M90" s="273" t="s">
        <v>3084</v>
      </c>
      <c r="N90" s="271"/>
      <c r="P90" t="b">
        <f>IF(K90=Table1[[#This Row],[Monitor-1]],TRUE)</f>
        <v>0</v>
      </c>
    </row>
    <row r="91" spans="1:16" ht="18">
      <c r="A91" s="276" t="s">
        <v>3258</v>
      </c>
      <c r="B91" s="16" t="s">
        <v>1917</v>
      </c>
      <c r="C91" s="16" t="s">
        <v>2620</v>
      </c>
      <c r="D91" s="16" t="s">
        <v>1917</v>
      </c>
      <c r="E91" s="16" t="s">
        <v>1917</v>
      </c>
      <c r="F91" s="16"/>
      <c r="G91" s="276" t="s">
        <v>3258</v>
      </c>
      <c r="H91" s="16" t="s">
        <v>1917</v>
      </c>
      <c r="K91" s="273" t="s">
        <v>3259</v>
      </c>
      <c r="L91" s="273" t="s">
        <v>3084</v>
      </c>
      <c r="M91" s="273" t="s">
        <v>3084</v>
      </c>
      <c r="N91" s="271"/>
      <c r="P91" t="b">
        <f>IF(K91=Table1[[#This Row],[Monitor-1]],TRUE)</f>
        <v>0</v>
      </c>
    </row>
    <row r="92" spans="1:16" ht="18">
      <c r="A92" s="275" t="s">
        <v>3260</v>
      </c>
      <c r="B92" s="16" t="s">
        <v>1917</v>
      </c>
      <c r="C92" s="16" t="s">
        <v>2254</v>
      </c>
      <c r="D92" s="16"/>
      <c r="E92" s="16" t="s">
        <v>3261</v>
      </c>
      <c r="F92" s="16" t="s">
        <v>3077</v>
      </c>
      <c r="G92" s="275" t="s">
        <v>3260</v>
      </c>
      <c r="H92" s="88" t="s">
        <v>1917</v>
      </c>
      <c r="K92" s="271" t="s">
        <v>2254</v>
      </c>
      <c r="L92" s="271" t="s">
        <v>3261</v>
      </c>
      <c r="M92" s="271" t="s">
        <v>3077</v>
      </c>
      <c r="N92" s="271"/>
      <c r="P92" t="b">
        <f>IF(K92=Table1[[#This Row],[Monitor-1]],TRUE)</f>
        <v>1</v>
      </c>
    </row>
    <row r="93" spans="1:16" ht="18">
      <c r="A93" s="276" t="s">
        <v>3262</v>
      </c>
      <c r="B93" s="16" t="s">
        <v>1917</v>
      </c>
      <c r="C93" s="16" t="s">
        <v>2364</v>
      </c>
      <c r="D93" s="16" t="s">
        <v>1917</v>
      </c>
      <c r="E93" s="16" t="s">
        <v>1917</v>
      </c>
      <c r="F93" s="16"/>
      <c r="G93" s="276" t="s">
        <v>3262</v>
      </c>
      <c r="H93" s="16" t="s">
        <v>1917</v>
      </c>
      <c r="K93" s="271" t="s">
        <v>2364</v>
      </c>
      <c r="L93" s="273" t="s">
        <v>3084</v>
      </c>
      <c r="M93" s="273" t="s">
        <v>3084</v>
      </c>
      <c r="N93" s="271"/>
      <c r="P93" t="b">
        <f>IF(K93=Table1[[#This Row],[Monitor-1]],TRUE)</f>
        <v>1</v>
      </c>
    </row>
    <row r="94" spans="1:16" ht="18">
      <c r="A94" s="275" t="s">
        <v>3263</v>
      </c>
      <c r="B94" s="16" t="s">
        <v>1917</v>
      </c>
      <c r="C94" s="16" t="s">
        <v>1917</v>
      </c>
      <c r="D94" s="16" t="s">
        <v>1917</v>
      </c>
      <c r="E94" s="16" t="s">
        <v>1917</v>
      </c>
      <c r="F94" s="16"/>
      <c r="G94" s="275" t="s">
        <v>3263</v>
      </c>
      <c r="H94" s="88" t="s">
        <v>1917</v>
      </c>
      <c r="K94" s="271"/>
      <c r="L94" s="271"/>
      <c r="M94" s="271"/>
      <c r="N94" s="271"/>
    </row>
    <row r="95" spans="1:16" ht="18">
      <c r="A95" s="276" t="s">
        <v>3264</v>
      </c>
      <c r="B95" s="16" t="s">
        <v>1917</v>
      </c>
      <c r="C95" s="16" t="s">
        <v>1917</v>
      </c>
      <c r="D95" s="16" t="s">
        <v>1917</v>
      </c>
      <c r="E95" s="16" t="s">
        <v>1917</v>
      </c>
      <c r="F95" s="16"/>
      <c r="G95" s="276" t="s">
        <v>3264</v>
      </c>
      <c r="H95" s="16" t="s">
        <v>1917</v>
      </c>
      <c r="K95" s="271"/>
      <c r="L95" s="271"/>
      <c r="M95" s="271"/>
      <c r="N95" s="271"/>
    </row>
    <row r="96" spans="1:16" ht="18">
      <c r="A96" s="275" t="s">
        <v>3265</v>
      </c>
      <c r="B96" s="88" t="s">
        <v>1917</v>
      </c>
      <c r="C96" s="91" t="s">
        <v>1917</v>
      </c>
      <c r="D96" s="88" t="s">
        <v>1917</v>
      </c>
      <c r="E96" s="88" t="s">
        <v>1917</v>
      </c>
      <c r="F96" s="88"/>
      <c r="G96" s="275" t="s">
        <v>3265</v>
      </c>
      <c r="H96" s="88" t="s">
        <v>1917</v>
      </c>
    </row>
    <row r="97" spans="1:10" ht="18">
      <c r="A97" s="278" t="s">
        <v>3266</v>
      </c>
      <c r="B97" s="279" t="s">
        <v>3267</v>
      </c>
      <c r="C97" s="280" t="s">
        <v>3268</v>
      </c>
      <c r="D97" s="277" t="s">
        <v>2876</v>
      </c>
      <c r="E97" s="279" t="s">
        <v>3269</v>
      </c>
      <c r="F97" s="279"/>
      <c r="G97" s="277" t="s">
        <v>3266</v>
      </c>
      <c r="H97" s="279" t="s">
        <v>3270</v>
      </c>
    </row>
    <row r="98" spans="1:10" ht="18">
      <c r="A98" s="281" t="s">
        <v>3271</v>
      </c>
      <c r="B98" s="282" t="s">
        <v>2876</v>
      </c>
      <c r="C98" s="283" t="s">
        <v>2454</v>
      </c>
      <c r="D98" s="284" t="s">
        <v>3084</v>
      </c>
      <c r="E98" s="282" t="s">
        <v>3272</v>
      </c>
      <c r="F98" s="282"/>
      <c r="G98" s="284" t="s">
        <v>3271</v>
      </c>
      <c r="H98" s="282" t="s">
        <v>36</v>
      </c>
    </row>
    <row r="99" spans="1:10" ht="18">
      <c r="A99" s="278" t="s">
        <v>3273</v>
      </c>
      <c r="B99" s="279" t="s">
        <v>2876</v>
      </c>
      <c r="C99" s="280" t="s">
        <v>2529</v>
      </c>
      <c r="D99" s="277" t="s">
        <v>3084</v>
      </c>
      <c r="E99" s="279" t="s">
        <v>2876</v>
      </c>
      <c r="F99" s="279" t="s">
        <v>2876</v>
      </c>
      <c r="G99" s="277" t="s">
        <v>3273</v>
      </c>
      <c r="H99" s="279" t="s">
        <v>1917</v>
      </c>
    </row>
    <row r="100" spans="1:10" ht="18">
      <c r="A100" s="281" t="s">
        <v>3274</v>
      </c>
      <c r="B100" s="282" t="s">
        <v>2876</v>
      </c>
      <c r="C100" s="283" t="s">
        <v>2617</v>
      </c>
      <c r="D100" s="284" t="s">
        <v>3084</v>
      </c>
      <c r="E100" s="282" t="s">
        <v>2876</v>
      </c>
      <c r="F100" s="282" t="s">
        <v>2876</v>
      </c>
      <c r="G100" s="284" t="s">
        <v>3274</v>
      </c>
      <c r="H100" s="282" t="s">
        <v>1917</v>
      </c>
    </row>
    <row r="101" spans="1:10" ht="18">
      <c r="A101" s="278" t="s">
        <v>3275</v>
      </c>
      <c r="B101" s="279" t="s">
        <v>2876</v>
      </c>
      <c r="C101" s="280" t="s">
        <v>2406</v>
      </c>
      <c r="D101" s="277" t="s">
        <v>3084</v>
      </c>
      <c r="E101" s="279" t="s">
        <v>2876</v>
      </c>
      <c r="F101" s="279" t="s">
        <v>2876</v>
      </c>
      <c r="G101" s="277" t="s">
        <v>3275</v>
      </c>
      <c r="H101" s="279" t="s">
        <v>1917</v>
      </c>
    </row>
    <row r="102" spans="1:10" ht="18">
      <c r="A102" s="281" t="s">
        <v>2503</v>
      </c>
      <c r="B102" s="284" t="s">
        <v>2876</v>
      </c>
      <c r="C102" s="283" t="s">
        <v>2502</v>
      </c>
      <c r="D102" s="284" t="s">
        <v>3084</v>
      </c>
      <c r="E102" s="282" t="s">
        <v>1917</v>
      </c>
      <c r="F102" s="282"/>
      <c r="G102" s="284" t="s">
        <v>2503</v>
      </c>
      <c r="H102" s="282" t="s">
        <v>773</v>
      </c>
    </row>
    <row r="103" spans="1:10" ht="18">
      <c r="A103" s="278" t="s">
        <v>3276</v>
      </c>
      <c r="B103" s="279" t="s">
        <v>1917</v>
      </c>
      <c r="C103" s="280" t="s">
        <v>2481</v>
      </c>
      <c r="D103" s="277" t="s">
        <v>3084</v>
      </c>
      <c r="E103" s="279" t="s">
        <v>1917</v>
      </c>
      <c r="F103" s="279"/>
      <c r="G103" s="277" t="s">
        <v>3276</v>
      </c>
      <c r="H103" s="279" t="s">
        <v>1651</v>
      </c>
    </row>
    <row r="104" spans="1:10" ht="18">
      <c r="A104" s="281" t="s">
        <v>3277</v>
      </c>
      <c r="B104" s="282" t="s">
        <v>2707</v>
      </c>
      <c r="C104" s="283" t="s">
        <v>2506</v>
      </c>
      <c r="D104" s="284" t="s">
        <v>3084</v>
      </c>
      <c r="E104" s="282" t="s">
        <v>1917</v>
      </c>
      <c r="F104" s="282"/>
      <c r="G104" s="284" t="s">
        <v>3277</v>
      </c>
      <c r="H104" s="282" t="s">
        <v>96</v>
      </c>
    </row>
    <row r="105" spans="1:10" ht="18">
      <c r="A105" s="278" t="s">
        <v>2320</v>
      </c>
      <c r="B105" s="279" t="s">
        <v>3278</v>
      </c>
      <c r="C105" s="280" t="s">
        <v>2319</v>
      </c>
      <c r="D105" s="16" t="s">
        <v>1917</v>
      </c>
      <c r="E105" s="279" t="s">
        <v>1917</v>
      </c>
      <c r="F105" s="279"/>
      <c r="G105" s="277" t="s">
        <v>2320</v>
      </c>
      <c r="H105" s="279" t="s">
        <v>3279</v>
      </c>
    </row>
    <row r="106" spans="1:10" ht="18">
      <c r="A106" s="281" t="s">
        <v>2328</v>
      </c>
      <c r="B106" s="279" t="s">
        <v>2218</v>
      </c>
      <c r="C106" s="283" t="s">
        <v>2327</v>
      </c>
      <c r="D106" s="88" t="s">
        <v>1917</v>
      </c>
      <c r="E106" s="282" t="s">
        <v>1917</v>
      </c>
      <c r="F106" s="282"/>
      <c r="G106" s="284" t="s">
        <v>2328</v>
      </c>
      <c r="H106" s="282" t="s">
        <v>3280</v>
      </c>
      <c r="J106" s="282" t="s">
        <v>3281</v>
      </c>
    </row>
    <row r="107" spans="1:10" ht="18">
      <c r="A107" s="278" t="s">
        <v>2303</v>
      </c>
      <c r="B107" s="279" t="s">
        <v>2213</v>
      </c>
      <c r="C107" s="280" t="s">
        <v>2302</v>
      </c>
      <c r="D107" s="16" t="s">
        <v>1917</v>
      </c>
      <c r="E107" s="279" t="s">
        <v>1917</v>
      </c>
      <c r="F107" s="279"/>
      <c r="G107" s="277" t="s">
        <v>2303</v>
      </c>
      <c r="H107" s="279" t="s">
        <v>3282</v>
      </c>
    </row>
    <row r="108" spans="1:10" ht="18">
      <c r="A108" s="281" t="s">
        <v>2424</v>
      </c>
      <c r="B108" s="282" t="s">
        <v>2478</v>
      </c>
      <c r="C108" s="283" t="s">
        <v>2423</v>
      </c>
      <c r="D108" s="284" t="s">
        <v>3084</v>
      </c>
      <c r="E108" s="88" t="s">
        <v>1917</v>
      </c>
      <c r="F108" s="88"/>
      <c r="G108" s="284" t="s">
        <v>2424</v>
      </c>
      <c r="H108" s="282" t="s">
        <v>3283</v>
      </c>
    </row>
    <row r="109" spans="1:10" ht="18">
      <c r="A109" s="278" t="s">
        <v>2307</v>
      </c>
      <c r="B109" s="279" t="s">
        <v>2230</v>
      </c>
      <c r="C109" s="280" t="s">
        <v>2306</v>
      </c>
      <c r="D109" s="277" t="s">
        <v>3084</v>
      </c>
      <c r="E109" s="279" t="s">
        <v>1917</v>
      </c>
      <c r="F109" s="279"/>
      <c r="G109" s="277" t="s">
        <v>2307</v>
      </c>
      <c r="H109" s="279" t="s">
        <v>1606</v>
      </c>
    </row>
    <row r="110" spans="1:10" ht="18">
      <c r="A110" s="281" t="s">
        <v>2299</v>
      </c>
      <c r="B110" s="282" t="s">
        <v>2256</v>
      </c>
      <c r="C110" s="283" t="s">
        <v>2298</v>
      </c>
      <c r="D110" s="284" t="s">
        <v>3084</v>
      </c>
      <c r="E110" s="282" t="s">
        <v>1917</v>
      </c>
      <c r="F110" s="282"/>
      <c r="G110" s="284" t="s">
        <v>2299</v>
      </c>
      <c r="H110" s="282" t="s">
        <v>1917</v>
      </c>
    </row>
    <row r="111" spans="1:10" ht="18">
      <c r="A111" s="278" t="s">
        <v>2333</v>
      </c>
      <c r="B111" s="279" t="s">
        <v>2235</v>
      </c>
      <c r="C111" s="280" t="s">
        <v>2332</v>
      </c>
      <c r="D111" s="277" t="s">
        <v>3084</v>
      </c>
      <c r="E111" s="279" t="s">
        <v>1917</v>
      </c>
      <c r="F111" s="279"/>
      <c r="G111" s="277" t="s">
        <v>2333</v>
      </c>
      <c r="H111" s="279" t="s">
        <v>1917</v>
      </c>
    </row>
    <row r="112" spans="1:10" ht="18">
      <c r="A112" s="281" t="s">
        <v>2416</v>
      </c>
      <c r="B112" s="282" t="s">
        <v>2266</v>
      </c>
      <c r="C112" s="280" t="s">
        <v>2464</v>
      </c>
      <c r="D112" s="277" t="s">
        <v>3084</v>
      </c>
      <c r="E112" s="282" t="s">
        <v>1917</v>
      </c>
      <c r="F112" s="282"/>
      <c r="G112" s="284" t="s">
        <v>2416</v>
      </c>
      <c r="H112" s="282" t="s">
        <v>1917</v>
      </c>
    </row>
    <row r="113" spans="1:8" ht="18">
      <c r="A113" s="278" t="s">
        <v>3284</v>
      </c>
      <c r="B113" s="279" t="s">
        <v>2241</v>
      </c>
      <c r="C113" s="280" t="s">
        <v>2407</v>
      </c>
      <c r="D113" s="277" t="s">
        <v>3084</v>
      </c>
      <c r="E113" s="16" t="s">
        <v>1917</v>
      </c>
      <c r="F113" s="16"/>
      <c r="G113" s="277" t="s">
        <v>3284</v>
      </c>
      <c r="H113" s="279" t="s">
        <v>3285</v>
      </c>
    </row>
    <row r="114" spans="1:8" ht="18">
      <c r="A114" s="281" t="s">
        <v>2420</v>
      </c>
      <c r="B114" s="282" t="s">
        <v>2609</v>
      </c>
      <c r="C114" s="283" t="s">
        <v>2419</v>
      </c>
      <c r="D114" s="284" t="s">
        <v>3084</v>
      </c>
      <c r="E114" s="88" t="s">
        <v>1917</v>
      </c>
      <c r="F114" s="88"/>
      <c r="G114" s="284" t="s">
        <v>2420</v>
      </c>
      <c r="H114" s="282" t="s">
        <v>708</v>
      </c>
    </row>
    <row r="115" spans="1:8" ht="18">
      <c r="A115" s="278" t="s">
        <v>2412</v>
      </c>
      <c r="B115" s="279" t="s">
        <v>2615</v>
      </c>
      <c r="C115" s="280" t="s">
        <v>2411</v>
      </c>
      <c r="D115" s="277" t="s">
        <v>3084</v>
      </c>
      <c r="E115" s="16" t="s">
        <v>1917</v>
      </c>
      <c r="F115" s="16"/>
      <c r="G115" s="277" t="s">
        <v>2412</v>
      </c>
      <c r="H115" s="279" t="s">
        <v>3286</v>
      </c>
    </row>
    <row r="116" spans="1:8" ht="18">
      <c r="A116" s="281" t="s">
        <v>3287</v>
      </c>
      <c r="B116" s="282" t="s">
        <v>2314</v>
      </c>
      <c r="C116" s="283" t="s">
        <v>2401</v>
      </c>
      <c r="D116" s="284" t="s">
        <v>3084</v>
      </c>
      <c r="E116" s="88" t="s">
        <v>1917</v>
      </c>
      <c r="F116" s="88"/>
      <c r="G116" s="284" t="s">
        <v>3287</v>
      </c>
      <c r="H116" s="282" t="s">
        <v>565</v>
      </c>
    </row>
    <row r="117" spans="1:8" ht="18">
      <c r="A117" s="278" t="s">
        <v>2295</v>
      </c>
      <c r="B117" s="279" t="s">
        <v>2308</v>
      </c>
      <c r="C117" s="280" t="s">
        <v>2294</v>
      </c>
      <c r="D117" s="277" t="s">
        <v>3084</v>
      </c>
      <c r="E117" s="16" t="s">
        <v>1917</v>
      </c>
      <c r="F117" s="16"/>
      <c r="G117" s="277" t="s">
        <v>2295</v>
      </c>
      <c r="H117" s="279" t="s">
        <v>702</v>
      </c>
    </row>
    <row r="118" spans="1:8" ht="18">
      <c r="A118" s="281" t="s">
        <v>2313</v>
      </c>
      <c r="B118" s="282" t="s">
        <v>2201</v>
      </c>
      <c r="C118" s="283" t="s">
        <v>2312</v>
      </c>
      <c r="D118" s="284" t="s">
        <v>3084</v>
      </c>
      <c r="E118" s="88" t="s">
        <v>1917</v>
      </c>
      <c r="F118" s="88"/>
      <c r="G118" s="284" t="s">
        <v>2313</v>
      </c>
      <c r="H118" s="282" t="s">
        <v>3288</v>
      </c>
    </row>
    <row r="119" spans="1:8" ht="18">
      <c r="A119" s="278" t="s">
        <v>2466</v>
      </c>
      <c r="B119" s="279" t="s">
        <v>3289</v>
      </c>
      <c r="C119" s="283" t="s">
        <v>2415</v>
      </c>
      <c r="D119" s="277" t="s">
        <v>3084</v>
      </c>
      <c r="E119" s="16" t="s">
        <v>1917</v>
      </c>
      <c r="F119" s="16"/>
      <c r="G119" s="277" t="s">
        <v>2466</v>
      </c>
      <c r="H119" s="16" t="s">
        <v>1917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5620-CC2D-4F40-ACF1-0671633FAABC}">
  <dimension ref="A1:O134"/>
  <sheetViews>
    <sheetView workbookViewId="0">
      <pane ySplit="1" topLeftCell="A20" activePane="bottomLeft" state="frozen"/>
      <selection pane="bottomLeft" activeCell="D143" sqref="D143"/>
    </sheetView>
  </sheetViews>
  <sheetFormatPr defaultColWidth="9" defaultRowHeight="15" customHeight="1"/>
  <cols>
    <col min="1" max="1" width="10" style="5" bestFit="1" customWidth="1"/>
    <col min="2" max="2" width="47" style="5" bestFit="1" customWidth="1"/>
    <col min="3" max="3" width="11.88671875" style="29" bestFit="1" customWidth="1"/>
    <col min="4" max="4" width="49.33203125" style="5" bestFit="1" customWidth="1"/>
    <col min="5" max="5" width="9.33203125" style="5" bestFit="1" customWidth="1"/>
    <col min="6" max="6" width="8.44140625" style="5" bestFit="1" customWidth="1"/>
    <col min="7" max="7" width="42.109375" style="183" bestFit="1" customWidth="1"/>
    <col min="8" max="8" width="27.109375" style="29" bestFit="1" customWidth="1"/>
    <col min="9" max="9" width="24.44140625" style="5" bestFit="1" customWidth="1"/>
    <col min="10" max="10" width="21.88671875" style="249" bestFit="1" customWidth="1"/>
    <col min="11" max="11" width="16.109375" style="249" bestFit="1" customWidth="1"/>
    <col min="12" max="12" width="35.88671875" style="5" bestFit="1" customWidth="1"/>
    <col min="13" max="13" width="25.5546875" style="5" bestFit="1" customWidth="1"/>
    <col min="14" max="14" width="14.44140625" style="179" bestFit="1" customWidth="1"/>
    <col min="15" max="15" width="24" style="5" bestFit="1" customWidth="1"/>
    <col min="16" max="16384" width="9" style="5"/>
  </cols>
  <sheetData>
    <row r="1" spans="1:15" ht="18">
      <c r="A1" s="256" t="s">
        <v>149</v>
      </c>
      <c r="B1" s="256" t="s">
        <v>3290</v>
      </c>
      <c r="C1" s="29" t="s">
        <v>3291</v>
      </c>
      <c r="D1" s="256" t="s">
        <v>2172</v>
      </c>
      <c r="E1" s="256" t="s">
        <v>3292</v>
      </c>
      <c r="F1" s="256" t="s">
        <v>3293</v>
      </c>
      <c r="G1" s="183" t="s">
        <v>2187</v>
      </c>
      <c r="H1" s="29" t="s">
        <v>2175</v>
      </c>
      <c r="I1" s="256" t="s">
        <v>3294</v>
      </c>
      <c r="J1" s="257" t="s">
        <v>3295</v>
      </c>
      <c r="K1" s="257" t="s">
        <v>3296</v>
      </c>
      <c r="L1" s="256" t="s">
        <v>3297</v>
      </c>
      <c r="M1" s="258" t="s">
        <v>3298</v>
      </c>
      <c r="N1" s="259" t="s">
        <v>3707</v>
      </c>
      <c r="O1" s="314" t="s">
        <v>3299</v>
      </c>
    </row>
    <row r="2" spans="1:15" ht="18" hidden="1">
      <c r="A2" s="29" t="s">
        <v>84</v>
      </c>
      <c r="B2" s="29" t="s">
        <v>3300</v>
      </c>
      <c r="C2" s="29" t="s">
        <v>2785</v>
      </c>
      <c r="D2" s="29" t="s">
        <v>3301</v>
      </c>
      <c r="E2" s="29" t="s">
        <v>3302</v>
      </c>
      <c r="F2" s="29">
        <v>1</v>
      </c>
      <c r="G2" s="183" t="s">
        <v>3303</v>
      </c>
      <c r="I2" s="29"/>
      <c r="J2" s="228"/>
      <c r="K2" s="228">
        <v>45743</v>
      </c>
      <c r="L2" s="6" t="s">
        <v>3329</v>
      </c>
      <c r="M2" s="30" t="s">
        <v>3305</v>
      </c>
      <c r="N2" s="254">
        <v>41816.839999999997</v>
      </c>
      <c r="O2" s="5" t="s">
        <v>3305</v>
      </c>
    </row>
    <row r="3" spans="1:15" ht="18" hidden="1">
      <c r="A3" s="29" t="s">
        <v>84</v>
      </c>
      <c r="B3" s="29" t="s">
        <v>3306</v>
      </c>
      <c r="C3" s="29" t="s">
        <v>2785</v>
      </c>
      <c r="D3" s="29" t="s">
        <v>3307</v>
      </c>
      <c r="E3" s="29" t="s">
        <v>3302</v>
      </c>
      <c r="F3" s="29">
        <v>1</v>
      </c>
      <c r="G3" s="183" t="s">
        <v>3303</v>
      </c>
      <c r="I3" s="29"/>
      <c r="J3" s="228"/>
      <c r="K3" s="228">
        <v>45743</v>
      </c>
      <c r="L3" s="6" t="s">
        <v>3329</v>
      </c>
      <c r="M3" s="30" t="s">
        <v>3305</v>
      </c>
      <c r="N3" s="254">
        <v>41816.839999999997</v>
      </c>
      <c r="O3" s="5" t="s">
        <v>3305</v>
      </c>
    </row>
    <row r="4" spans="1:15" ht="18" hidden="1">
      <c r="A4" s="29" t="s">
        <v>84</v>
      </c>
      <c r="B4" s="29" t="s">
        <v>3308</v>
      </c>
      <c r="C4" s="29" t="s">
        <v>2785</v>
      </c>
      <c r="D4" s="29" t="s">
        <v>3309</v>
      </c>
      <c r="E4" s="29" t="s">
        <v>3310</v>
      </c>
      <c r="F4" s="29">
        <v>1</v>
      </c>
      <c r="G4" s="183" t="s">
        <v>3303</v>
      </c>
      <c r="I4" s="29"/>
      <c r="J4" s="228"/>
      <c r="K4" s="228">
        <v>45743</v>
      </c>
      <c r="L4" s="6" t="s">
        <v>3329</v>
      </c>
      <c r="M4" s="30" t="s">
        <v>3305</v>
      </c>
      <c r="N4" s="254">
        <v>57975.76</v>
      </c>
      <c r="O4" s="5" t="s">
        <v>3305</v>
      </c>
    </row>
    <row r="5" spans="1:15" ht="18" hidden="1">
      <c r="A5" s="29" t="s">
        <v>84</v>
      </c>
      <c r="B5" s="29" t="s">
        <v>3308</v>
      </c>
      <c r="C5" s="29" t="s">
        <v>2785</v>
      </c>
      <c r="D5" s="29" t="s">
        <v>3311</v>
      </c>
      <c r="E5" s="29" t="s">
        <v>3310</v>
      </c>
      <c r="F5" s="29">
        <v>1</v>
      </c>
      <c r="G5" s="183" t="s">
        <v>3303</v>
      </c>
      <c r="I5" s="29"/>
      <c r="J5" s="228"/>
      <c r="K5" s="228">
        <v>45743</v>
      </c>
      <c r="L5" s="6" t="s">
        <v>3329</v>
      </c>
      <c r="M5" s="30" t="s">
        <v>3305</v>
      </c>
      <c r="N5" s="254">
        <v>57975.76</v>
      </c>
      <c r="O5" s="5" t="s">
        <v>3305</v>
      </c>
    </row>
    <row r="6" spans="1:15" ht="18" hidden="1">
      <c r="A6" s="29" t="s">
        <v>84</v>
      </c>
      <c r="B6" s="29" t="s">
        <v>3308</v>
      </c>
      <c r="C6" s="29" t="s">
        <v>2785</v>
      </c>
      <c r="D6" s="29" t="s">
        <v>3312</v>
      </c>
      <c r="E6" s="29" t="s">
        <v>3310</v>
      </c>
      <c r="F6" s="29">
        <v>1</v>
      </c>
      <c r="G6" s="183" t="s">
        <v>3303</v>
      </c>
      <c r="H6" s="29" t="s">
        <v>3313</v>
      </c>
      <c r="I6" s="29">
        <v>18100297</v>
      </c>
      <c r="J6" s="228">
        <v>43473</v>
      </c>
      <c r="K6" s="228">
        <v>45743</v>
      </c>
      <c r="L6" s="6" t="s">
        <v>3304</v>
      </c>
      <c r="M6" s="30" t="s">
        <v>3305</v>
      </c>
      <c r="N6" s="254"/>
    </row>
    <row r="7" spans="1:15" ht="18" hidden="1">
      <c r="A7" s="29" t="s">
        <v>84</v>
      </c>
      <c r="B7" s="29" t="s">
        <v>3308</v>
      </c>
      <c r="C7" s="29" t="s">
        <v>2785</v>
      </c>
      <c r="D7" s="29" t="s">
        <v>3314</v>
      </c>
      <c r="E7" s="29" t="s">
        <v>3310</v>
      </c>
      <c r="F7" s="29">
        <v>1</v>
      </c>
      <c r="G7" s="183" t="s">
        <v>3303</v>
      </c>
      <c r="H7" s="29" t="s">
        <v>3313</v>
      </c>
      <c r="I7" s="29">
        <v>18100297</v>
      </c>
      <c r="J7" s="228">
        <v>43473</v>
      </c>
      <c r="K7" s="228">
        <v>45743</v>
      </c>
      <c r="L7" s="6" t="s">
        <v>3304</v>
      </c>
      <c r="M7" s="30" t="s">
        <v>3305</v>
      </c>
      <c r="N7" s="254"/>
    </row>
    <row r="8" spans="1:15" ht="18" hidden="1">
      <c r="A8" s="29" t="s">
        <v>84</v>
      </c>
      <c r="B8" s="29" t="s">
        <v>3315</v>
      </c>
      <c r="C8" s="29" t="s">
        <v>2785</v>
      </c>
      <c r="D8" s="29" t="s">
        <v>3316</v>
      </c>
      <c r="E8" s="29" t="s">
        <v>3317</v>
      </c>
      <c r="F8" s="29">
        <v>1</v>
      </c>
      <c r="G8" s="183" t="s">
        <v>3318</v>
      </c>
      <c r="H8" s="29" t="s">
        <v>3313</v>
      </c>
      <c r="I8" s="29">
        <v>18100297</v>
      </c>
      <c r="J8" s="228">
        <v>43473</v>
      </c>
      <c r="K8" s="228">
        <v>45743</v>
      </c>
      <c r="L8" s="6" t="s">
        <v>3304</v>
      </c>
      <c r="M8" s="30" t="s">
        <v>3319</v>
      </c>
      <c r="N8" s="254"/>
    </row>
    <row r="9" spans="1:15" ht="18" hidden="1">
      <c r="A9" s="29" t="s">
        <v>84</v>
      </c>
      <c r="B9" s="29" t="s">
        <v>3315</v>
      </c>
      <c r="C9" s="29" t="s">
        <v>2785</v>
      </c>
      <c r="D9" s="29" t="s">
        <v>3320</v>
      </c>
      <c r="E9" s="29" t="s">
        <v>3317</v>
      </c>
      <c r="F9" s="29">
        <v>1</v>
      </c>
      <c r="G9" s="183" t="s">
        <v>3318</v>
      </c>
      <c r="H9" s="29" t="s">
        <v>3313</v>
      </c>
      <c r="I9" s="29">
        <v>18100297</v>
      </c>
      <c r="J9" s="228">
        <v>43473</v>
      </c>
      <c r="K9" s="228">
        <v>45743</v>
      </c>
      <c r="L9" s="6" t="s">
        <v>3304</v>
      </c>
      <c r="M9" s="30" t="s">
        <v>3319</v>
      </c>
      <c r="N9" s="254"/>
    </row>
    <row r="10" spans="1:15" ht="18" hidden="1">
      <c r="A10" s="29" t="s">
        <v>84</v>
      </c>
      <c r="B10" s="29" t="s">
        <v>3321</v>
      </c>
      <c r="C10" s="29" t="s">
        <v>3322</v>
      </c>
      <c r="D10" s="29" t="s">
        <v>3323</v>
      </c>
      <c r="E10" s="29" t="s">
        <v>3324</v>
      </c>
      <c r="F10" s="29">
        <v>1</v>
      </c>
      <c r="G10" s="183" t="s">
        <v>3303</v>
      </c>
      <c r="H10" s="29" t="s">
        <v>2876</v>
      </c>
      <c r="I10" s="29" t="s">
        <v>3325</v>
      </c>
      <c r="J10" s="228">
        <v>43440</v>
      </c>
      <c r="K10" s="228">
        <v>45743</v>
      </c>
      <c r="L10" s="6" t="s">
        <v>3304</v>
      </c>
      <c r="M10" s="30" t="s">
        <v>3305</v>
      </c>
      <c r="N10" s="254"/>
    </row>
    <row r="11" spans="1:15" ht="18" hidden="1">
      <c r="A11" s="29" t="s">
        <v>84</v>
      </c>
      <c r="B11" s="29" t="s">
        <v>3326</v>
      </c>
      <c r="C11" s="29" t="s">
        <v>3327</v>
      </c>
      <c r="D11" s="29" t="s">
        <v>3328</v>
      </c>
      <c r="E11" s="29" t="s">
        <v>3310</v>
      </c>
      <c r="F11" s="29">
        <v>1</v>
      </c>
      <c r="G11" s="183" t="s">
        <v>3303</v>
      </c>
      <c r="I11" s="29"/>
      <c r="J11" s="228"/>
      <c r="K11" s="228">
        <v>45743</v>
      </c>
      <c r="L11" s="6" t="s">
        <v>3329</v>
      </c>
      <c r="M11" s="30" t="s">
        <v>3305</v>
      </c>
      <c r="N11" s="254"/>
    </row>
    <row r="12" spans="1:15" ht="18" hidden="1">
      <c r="A12" s="29" t="s">
        <v>84</v>
      </c>
      <c r="B12" s="29" t="s">
        <v>3330</v>
      </c>
      <c r="C12" s="29" t="s">
        <v>3330</v>
      </c>
      <c r="D12" s="29" t="s">
        <v>3331</v>
      </c>
      <c r="E12" s="29" t="s">
        <v>3332</v>
      </c>
      <c r="F12" s="29">
        <v>1</v>
      </c>
      <c r="G12" s="183" t="s">
        <v>3303</v>
      </c>
      <c r="I12" s="29"/>
      <c r="J12" s="228"/>
      <c r="K12" s="228">
        <v>45774</v>
      </c>
      <c r="L12" s="6" t="s">
        <v>3304</v>
      </c>
      <c r="M12" s="30" t="s">
        <v>3333</v>
      </c>
      <c r="N12" s="254"/>
    </row>
    <row r="13" spans="1:15" ht="18" hidden="1">
      <c r="A13" s="29" t="s">
        <v>84</v>
      </c>
      <c r="B13" s="29" t="s">
        <v>3334</v>
      </c>
      <c r="C13" s="29" t="s">
        <v>3335</v>
      </c>
      <c r="D13" s="29" t="s">
        <v>3336</v>
      </c>
      <c r="E13" s="29" t="s">
        <v>3337</v>
      </c>
      <c r="F13" s="29">
        <v>1</v>
      </c>
      <c r="G13" s="183" t="s">
        <v>3303</v>
      </c>
      <c r="I13" s="29"/>
      <c r="J13" s="228">
        <v>45400</v>
      </c>
      <c r="K13" s="228">
        <v>45763</v>
      </c>
      <c r="L13" s="6" t="s">
        <v>3304</v>
      </c>
      <c r="M13" s="30" t="s">
        <v>3338</v>
      </c>
      <c r="N13" s="254"/>
    </row>
    <row r="14" spans="1:15" ht="18" hidden="1">
      <c r="A14" s="29" t="s">
        <v>84</v>
      </c>
      <c r="B14" s="29" t="s">
        <v>3339</v>
      </c>
      <c r="C14" s="29" t="s">
        <v>3335</v>
      </c>
      <c r="D14" s="295" t="s">
        <v>3340</v>
      </c>
      <c r="E14" s="29" t="s">
        <v>3337</v>
      </c>
      <c r="F14" s="29">
        <v>1</v>
      </c>
      <c r="G14" s="183" t="s">
        <v>3303</v>
      </c>
      <c r="H14" s="29" t="s">
        <v>3341</v>
      </c>
      <c r="I14" s="29">
        <v>18100300</v>
      </c>
      <c r="J14" s="228">
        <v>43476</v>
      </c>
      <c r="K14" s="228">
        <v>45763</v>
      </c>
      <c r="L14" s="38" t="s">
        <v>3329</v>
      </c>
      <c r="M14" s="30" t="s">
        <v>3305</v>
      </c>
      <c r="N14" s="254"/>
    </row>
    <row r="15" spans="1:15" ht="18" hidden="1">
      <c r="A15" s="29" t="s">
        <v>84</v>
      </c>
      <c r="B15" s="29" t="s">
        <v>3342</v>
      </c>
      <c r="C15" s="29" t="s">
        <v>3335</v>
      </c>
      <c r="D15" s="295" t="s">
        <v>3343</v>
      </c>
      <c r="E15" s="29" t="s">
        <v>3337</v>
      </c>
      <c r="F15" s="29">
        <v>1</v>
      </c>
      <c r="G15" s="183" t="s">
        <v>3344</v>
      </c>
      <c r="H15" s="29" t="s">
        <v>3341</v>
      </c>
      <c r="I15" s="29">
        <v>18100300</v>
      </c>
      <c r="J15" s="228">
        <v>43476</v>
      </c>
      <c r="K15" s="228">
        <v>45763</v>
      </c>
      <c r="L15" s="38" t="s">
        <v>3329</v>
      </c>
      <c r="M15" s="30" t="s">
        <v>3305</v>
      </c>
      <c r="N15" s="254"/>
    </row>
    <row r="16" spans="1:15" ht="18" hidden="1">
      <c r="A16" s="29" t="s">
        <v>84</v>
      </c>
      <c r="B16" s="29" t="s">
        <v>3342</v>
      </c>
      <c r="C16" s="29" t="s">
        <v>3335</v>
      </c>
      <c r="D16" s="260" t="s">
        <v>3345</v>
      </c>
      <c r="E16" s="29" t="s">
        <v>3337</v>
      </c>
      <c r="F16" s="29">
        <v>1</v>
      </c>
      <c r="G16" s="183" t="s">
        <v>3346</v>
      </c>
      <c r="H16" s="29" t="s">
        <v>3347</v>
      </c>
      <c r="I16" s="29"/>
      <c r="J16" s="228"/>
      <c r="K16" s="228" t="s">
        <v>3347</v>
      </c>
      <c r="L16" s="6" t="s">
        <v>3304</v>
      </c>
      <c r="M16" s="30" t="s">
        <v>3338</v>
      </c>
      <c r="N16" s="254"/>
    </row>
    <row r="17" spans="1:14" ht="18" hidden="1">
      <c r="A17" s="29" t="s">
        <v>84</v>
      </c>
      <c r="B17" s="29" t="s">
        <v>3342</v>
      </c>
      <c r="C17" s="29" t="s">
        <v>3335</v>
      </c>
      <c r="D17" s="260" t="s">
        <v>3348</v>
      </c>
      <c r="E17" s="29" t="s">
        <v>3337</v>
      </c>
      <c r="F17" s="29">
        <v>1</v>
      </c>
      <c r="G17" s="183" t="s">
        <v>3349</v>
      </c>
      <c r="H17" s="29" t="s">
        <v>3347</v>
      </c>
      <c r="I17" s="29"/>
      <c r="J17" s="228"/>
      <c r="K17" s="228" t="s">
        <v>3347</v>
      </c>
      <c r="L17" s="6" t="s">
        <v>3304</v>
      </c>
      <c r="M17" s="30" t="s">
        <v>3338</v>
      </c>
      <c r="N17" s="254"/>
    </row>
    <row r="18" spans="1:14" ht="18" hidden="1">
      <c r="A18" s="29" t="s">
        <v>84</v>
      </c>
      <c r="B18" s="29" t="s">
        <v>3342</v>
      </c>
      <c r="C18" s="29" t="s">
        <v>3335</v>
      </c>
      <c r="D18" s="260" t="s">
        <v>3350</v>
      </c>
      <c r="E18" s="29" t="s">
        <v>3337</v>
      </c>
      <c r="F18" s="29">
        <v>1</v>
      </c>
      <c r="G18" s="183" t="s">
        <v>3351</v>
      </c>
      <c r="H18" s="29" t="s">
        <v>3347</v>
      </c>
      <c r="I18" s="29"/>
      <c r="J18" s="228"/>
      <c r="K18" s="228" t="s">
        <v>3347</v>
      </c>
      <c r="L18" s="6" t="s">
        <v>3304</v>
      </c>
      <c r="M18" s="30" t="s">
        <v>3338</v>
      </c>
      <c r="N18" s="254"/>
    </row>
    <row r="19" spans="1:14" ht="18" hidden="1">
      <c r="A19" s="29" t="s">
        <v>84</v>
      </c>
      <c r="B19" s="29" t="s">
        <v>3342</v>
      </c>
      <c r="C19" s="29" t="s">
        <v>3335</v>
      </c>
      <c r="D19" s="295" t="s">
        <v>3352</v>
      </c>
      <c r="E19" s="29" t="s">
        <v>3337</v>
      </c>
      <c r="F19" s="29">
        <v>1</v>
      </c>
      <c r="G19" s="183" t="s">
        <v>3353</v>
      </c>
      <c r="H19" s="29" t="s">
        <v>3341</v>
      </c>
      <c r="I19" s="29">
        <v>18100300</v>
      </c>
      <c r="J19" s="228">
        <v>43476</v>
      </c>
      <c r="K19" s="228">
        <v>45763</v>
      </c>
      <c r="L19" s="45" t="s">
        <v>3329</v>
      </c>
      <c r="M19" s="30" t="s">
        <v>3305</v>
      </c>
      <c r="N19" s="254"/>
    </row>
    <row r="20" spans="1:14" ht="18">
      <c r="A20" s="29" t="s">
        <v>84</v>
      </c>
      <c r="B20" s="29" t="s">
        <v>3354</v>
      </c>
      <c r="C20" s="29" t="s">
        <v>2785</v>
      </c>
      <c r="D20" s="29" t="s">
        <v>2864</v>
      </c>
      <c r="E20" s="29" t="s">
        <v>3355</v>
      </c>
      <c r="F20" s="29">
        <v>1</v>
      </c>
      <c r="G20" s="183" t="s">
        <v>3356</v>
      </c>
      <c r="H20" s="29" t="s">
        <v>3341</v>
      </c>
      <c r="I20" s="29">
        <v>18100298</v>
      </c>
      <c r="J20" s="228">
        <v>43473</v>
      </c>
      <c r="K20" s="228">
        <v>45802</v>
      </c>
      <c r="L20" s="45" t="s">
        <v>3329</v>
      </c>
      <c r="M20" s="30" t="s">
        <v>3319</v>
      </c>
      <c r="N20" s="254"/>
    </row>
    <row r="21" spans="1:14" ht="18">
      <c r="A21" s="29" t="s">
        <v>84</v>
      </c>
      <c r="B21" s="29" t="s">
        <v>3357</v>
      </c>
      <c r="C21" s="29" t="s">
        <v>2785</v>
      </c>
      <c r="D21" s="29" t="s">
        <v>2867</v>
      </c>
      <c r="E21" s="29" t="s">
        <v>3355</v>
      </c>
      <c r="F21" s="29">
        <v>1</v>
      </c>
      <c r="G21" s="183" t="s">
        <v>3356</v>
      </c>
      <c r="H21" s="29" t="s">
        <v>3341</v>
      </c>
      <c r="I21" s="29">
        <v>18100298</v>
      </c>
      <c r="J21" s="228">
        <v>43473</v>
      </c>
      <c r="K21" s="228">
        <v>45802</v>
      </c>
      <c r="L21" s="45" t="s">
        <v>3329</v>
      </c>
      <c r="M21" s="30" t="s">
        <v>3319</v>
      </c>
      <c r="N21" s="254"/>
    </row>
    <row r="22" spans="1:14" ht="18" hidden="1">
      <c r="A22" s="29" t="s">
        <v>84</v>
      </c>
      <c r="B22" s="29" t="s">
        <v>3357</v>
      </c>
      <c r="C22" s="29" t="s">
        <v>2785</v>
      </c>
      <c r="D22" s="29" t="s">
        <v>2869</v>
      </c>
      <c r="E22" s="29" t="s">
        <v>3355</v>
      </c>
      <c r="F22" s="29">
        <v>1</v>
      </c>
      <c r="G22" s="183" t="s">
        <v>3358</v>
      </c>
      <c r="H22" s="29" t="s">
        <v>3341</v>
      </c>
      <c r="I22" s="29">
        <v>18100298</v>
      </c>
      <c r="J22" s="228">
        <v>43473</v>
      </c>
      <c r="K22" s="224">
        <v>45743</v>
      </c>
      <c r="L22" s="6" t="s">
        <v>3304</v>
      </c>
      <c r="M22" s="30" t="s">
        <v>3305</v>
      </c>
      <c r="N22" s="254"/>
    </row>
    <row r="23" spans="1:14" ht="18">
      <c r="A23" s="29" t="s">
        <v>84</v>
      </c>
      <c r="B23" s="29" t="s">
        <v>3354</v>
      </c>
      <c r="C23" s="29" t="s">
        <v>2785</v>
      </c>
      <c r="D23" s="29" t="s">
        <v>2865</v>
      </c>
      <c r="E23" s="29" t="s">
        <v>3355</v>
      </c>
      <c r="F23" s="29">
        <v>1</v>
      </c>
      <c r="G23" s="183" t="s">
        <v>3358</v>
      </c>
      <c r="H23" s="29" t="s">
        <v>3341</v>
      </c>
      <c r="I23" s="29">
        <v>18100298</v>
      </c>
      <c r="J23" s="228">
        <v>43473</v>
      </c>
      <c r="K23" s="224">
        <v>45743</v>
      </c>
      <c r="L23" s="45" t="s">
        <v>3329</v>
      </c>
      <c r="M23" s="30" t="s">
        <v>3305</v>
      </c>
      <c r="N23" s="254"/>
    </row>
    <row r="24" spans="1:14" ht="18" hidden="1">
      <c r="A24" s="29" t="s">
        <v>78</v>
      </c>
      <c r="B24" s="29" t="s">
        <v>3359</v>
      </c>
      <c r="C24" s="29" t="s">
        <v>2785</v>
      </c>
      <c r="D24" s="29" t="s">
        <v>3360</v>
      </c>
      <c r="E24" s="29" t="s">
        <v>3355</v>
      </c>
      <c r="F24" s="29">
        <v>1</v>
      </c>
      <c r="G24" s="183" t="s">
        <v>3361</v>
      </c>
      <c r="H24" s="29" t="s">
        <v>3347</v>
      </c>
      <c r="I24" s="29"/>
      <c r="J24" s="228"/>
      <c r="K24" s="228" t="s">
        <v>3347</v>
      </c>
      <c r="L24" s="6" t="s">
        <v>3304</v>
      </c>
      <c r="M24" s="30" t="s">
        <v>3319</v>
      </c>
      <c r="N24" s="254"/>
    </row>
    <row r="25" spans="1:14" ht="18" hidden="1">
      <c r="A25" s="29" t="s">
        <v>78</v>
      </c>
      <c r="B25" s="29" t="s">
        <v>3359</v>
      </c>
      <c r="C25" s="29" t="s">
        <v>2785</v>
      </c>
      <c r="D25" s="29" t="s">
        <v>3362</v>
      </c>
      <c r="E25" s="29" t="s">
        <v>3355</v>
      </c>
      <c r="F25" s="29">
        <v>1</v>
      </c>
      <c r="G25" s="183" t="s">
        <v>3363</v>
      </c>
      <c r="H25" s="29" t="s">
        <v>3347</v>
      </c>
      <c r="I25" s="29"/>
      <c r="J25" s="228"/>
      <c r="K25" s="228" t="s">
        <v>3347</v>
      </c>
      <c r="L25" s="6" t="s">
        <v>3304</v>
      </c>
      <c r="M25" s="30" t="s">
        <v>3319</v>
      </c>
      <c r="N25" s="254"/>
    </row>
    <row r="26" spans="1:14" ht="18" hidden="1">
      <c r="A26" s="29" t="s">
        <v>84</v>
      </c>
      <c r="B26" s="29" t="s">
        <v>3364</v>
      </c>
      <c r="C26" s="29" t="s">
        <v>2785</v>
      </c>
      <c r="D26" s="29" t="s">
        <v>3365</v>
      </c>
      <c r="E26" s="29" t="s">
        <v>3355</v>
      </c>
      <c r="F26" s="29">
        <v>1</v>
      </c>
      <c r="G26" s="183" t="s">
        <v>3361</v>
      </c>
      <c r="H26" s="29" t="s">
        <v>3313</v>
      </c>
      <c r="I26" s="29">
        <v>18100301</v>
      </c>
      <c r="J26" s="228">
        <v>43476</v>
      </c>
      <c r="K26" s="228">
        <v>45743</v>
      </c>
      <c r="L26" s="6" t="s">
        <v>3304</v>
      </c>
      <c r="M26" s="30" t="s">
        <v>3319</v>
      </c>
      <c r="N26" s="254"/>
    </row>
    <row r="27" spans="1:14" ht="18" hidden="1">
      <c r="A27" s="29" t="s">
        <v>84</v>
      </c>
      <c r="B27" s="29" t="s">
        <v>3366</v>
      </c>
      <c r="C27" s="29" t="s">
        <v>2785</v>
      </c>
      <c r="D27" s="261" t="s">
        <v>3367</v>
      </c>
      <c r="E27" s="29" t="s">
        <v>3355</v>
      </c>
      <c r="F27" s="29">
        <v>1</v>
      </c>
      <c r="G27" s="183" t="s">
        <v>3361</v>
      </c>
      <c r="H27" s="29" t="s">
        <v>3313</v>
      </c>
      <c r="I27" s="29">
        <v>18100301</v>
      </c>
      <c r="J27" s="228">
        <v>43476</v>
      </c>
      <c r="K27" s="228">
        <v>45743</v>
      </c>
      <c r="L27" s="6" t="s">
        <v>3304</v>
      </c>
      <c r="M27" s="30" t="s">
        <v>3319</v>
      </c>
      <c r="N27" s="254"/>
    </row>
    <row r="28" spans="1:14" ht="18" hidden="1">
      <c r="A28" s="29" t="s">
        <v>84</v>
      </c>
      <c r="B28" s="29" t="s">
        <v>3357</v>
      </c>
      <c r="C28" s="29" t="s">
        <v>2785</v>
      </c>
      <c r="D28" s="29" t="s">
        <v>3368</v>
      </c>
      <c r="E28" s="29" t="s">
        <v>3355</v>
      </c>
      <c r="F28" s="29">
        <v>1</v>
      </c>
      <c r="G28" s="183" t="s">
        <v>3361</v>
      </c>
      <c r="H28" s="29" t="s">
        <v>3313</v>
      </c>
      <c r="I28" s="29">
        <v>18100301</v>
      </c>
      <c r="J28" s="228">
        <v>43476</v>
      </c>
      <c r="K28" s="228">
        <v>45743</v>
      </c>
      <c r="L28" s="6" t="s">
        <v>3304</v>
      </c>
      <c r="M28" s="30" t="s">
        <v>3319</v>
      </c>
      <c r="N28" s="254"/>
    </row>
    <row r="29" spans="1:14" ht="18">
      <c r="A29" s="29" t="s">
        <v>84</v>
      </c>
      <c r="B29" s="29" t="s">
        <v>3369</v>
      </c>
      <c r="C29" s="29" t="s">
        <v>2785</v>
      </c>
      <c r="D29" s="29" t="s">
        <v>3370</v>
      </c>
      <c r="E29" s="29" t="s">
        <v>3355</v>
      </c>
      <c r="F29" s="29">
        <v>1</v>
      </c>
      <c r="G29" s="183" t="s">
        <v>2849</v>
      </c>
      <c r="I29" s="29"/>
      <c r="J29" s="224"/>
      <c r="K29" s="224">
        <v>44227</v>
      </c>
      <c r="L29" s="45" t="s">
        <v>3329</v>
      </c>
      <c r="M29" s="30" t="s">
        <v>3371</v>
      </c>
      <c r="N29" s="254"/>
    </row>
    <row r="30" spans="1:14" ht="18">
      <c r="A30" s="29" t="s">
        <v>84</v>
      </c>
      <c r="B30" s="29" t="s">
        <v>2855</v>
      </c>
      <c r="C30" s="29" t="s">
        <v>2785</v>
      </c>
      <c r="D30" s="29" t="s">
        <v>2856</v>
      </c>
      <c r="E30" s="29" t="s">
        <v>3355</v>
      </c>
      <c r="F30" s="29">
        <v>1</v>
      </c>
      <c r="G30" s="183" t="s">
        <v>2849</v>
      </c>
      <c r="I30" s="29"/>
      <c r="J30" s="224"/>
      <c r="K30" s="224">
        <v>45683</v>
      </c>
      <c r="L30" s="45" t="s">
        <v>3329</v>
      </c>
      <c r="M30" s="30" t="s">
        <v>3371</v>
      </c>
      <c r="N30" s="254"/>
    </row>
    <row r="31" spans="1:14" ht="18">
      <c r="A31" s="29" t="s">
        <v>84</v>
      </c>
      <c r="B31" s="29" t="s">
        <v>3372</v>
      </c>
      <c r="C31" s="29" t="s">
        <v>2785</v>
      </c>
      <c r="D31" s="29" t="s">
        <v>2878</v>
      </c>
      <c r="E31" s="29" t="s">
        <v>3355</v>
      </c>
      <c r="F31" s="29">
        <v>1</v>
      </c>
      <c r="G31" s="183" t="s">
        <v>2871</v>
      </c>
      <c r="I31" s="29"/>
      <c r="J31" s="224"/>
      <c r="K31" s="224">
        <v>45683</v>
      </c>
      <c r="L31" s="45" t="s">
        <v>3329</v>
      </c>
      <c r="M31" s="30" t="s">
        <v>3371</v>
      </c>
      <c r="N31" s="254"/>
    </row>
    <row r="32" spans="1:14" ht="18">
      <c r="A32" s="29" t="s">
        <v>84</v>
      </c>
      <c r="B32" s="29" t="s">
        <v>2855</v>
      </c>
      <c r="C32" s="29" t="s">
        <v>2785</v>
      </c>
      <c r="D32" s="29" t="s">
        <v>2873</v>
      </c>
      <c r="E32" s="29" t="s">
        <v>3355</v>
      </c>
      <c r="F32" s="29">
        <v>1</v>
      </c>
      <c r="G32" s="183" t="s">
        <v>2871</v>
      </c>
      <c r="I32" s="29"/>
      <c r="J32" s="224"/>
      <c r="K32" s="224">
        <v>45688</v>
      </c>
      <c r="L32" s="45" t="s">
        <v>3329</v>
      </c>
      <c r="M32" s="30" t="s">
        <v>3373</v>
      </c>
      <c r="N32" s="254"/>
    </row>
    <row r="33" spans="1:14" ht="18">
      <c r="A33" s="262" t="s">
        <v>78</v>
      </c>
      <c r="B33" s="262" t="s">
        <v>3369</v>
      </c>
      <c r="C33" s="29" t="s">
        <v>2785</v>
      </c>
      <c r="D33" s="262" t="s">
        <v>3374</v>
      </c>
      <c r="E33" s="29" t="s">
        <v>3355</v>
      </c>
      <c r="F33" s="262">
        <v>1</v>
      </c>
      <c r="G33" s="183" t="s">
        <v>3375</v>
      </c>
      <c r="H33" s="29" t="s">
        <v>3347</v>
      </c>
      <c r="I33" s="262"/>
      <c r="J33" s="263"/>
      <c r="K33" s="263">
        <v>44175</v>
      </c>
      <c r="L33" s="45" t="s">
        <v>3329</v>
      </c>
      <c r="M33" s="264" t="s">
        <v>3371</v>
      </c>
      <c r="N33" s="265"/>
    </row>
    <row r="34" spans="1:14" ht="18">
      <c r="A34" s="262" t="s">
        <v>78</v>
      </c>
      <c r="B34" s="262" t="s">
        <v>3376</v>
      </c>
      <c r="C34" s="29" t="s">
        <v>2785</v>
      </c>
      <c r="D34" s="262" t="s">
        <v>3377</v>
      </c>
      <c r="E34" s="29" t="s">
        <v>3355</v>
      </c>
      <c r="F34" s="262">
        <v>1</v>
      </c>
      <c r="G34" s="183" t="s">
        <v>3378</v>
      </c>
      <c r="H34" s="29" t="s">
        <v>3347</v>
      </c>
      <c r="I34" s="262"/>
      <c r="J34" s="263"/>
      <c r="K34" s="263">
        <v>44227</v>
      </c>
      <c r="L34" s="45" t="s">
        <v>3329</v>
      </c>
      <c r="M34" s="264" t="s">
        <v>3371</v>
      </c>
      <c r="N34" s="265"/>
    </row>
    <row r="35" spans="1:14" ht="18">
      <c r="A35" s="262" t="s">
        <v>78</v>
      </c>
      <c r="B35" s="262" t="s">
        <v>3379</v>
      </c>
      <c r="C35" s="29" t="s">
        <v>2785</v>
      </c>
      <c r="D35" s="262" t="s">
        <v>3380</v>
      </c>
      <c r="E35" s="29" t="s">
        <v>3355</v>
      </c>
      <c r="F35" s="262">
        <v>1</v>
      </c>
      <c r="G35" s="183" t="s">
        <v>3378</v>
      </c>
      <c r="H35" s="29" t="s">
        <v>3347</v>
      </c>
      <c r="I35" s="262"/>
      <c r="J35" s="263"/>
      <c r="K35" s="263">
        <v>44227</v>
      </c>
      <c r="L35" s="45" t="s">
        <v>3329</v>
      </c>
      <c r="M35" s="264" t="s">
        <v>3373</v>
      </c>
      <c r="N35" s="265"/>
    </row>
    <row r="36" spans="1:14" ht="18">
      <c r="A36" s="262" t="s">
        <v>78</v>
      </c>
      <c r="B36" s="262" t="s">
        <v>3381</v>
      </c>
      <c r="C36" s="29" t="s">
        <v>2785</v>
      </c>
      <c r="D36" s="262" t="s">
        <v>3382</v>
      </c>
      <c r="E36" s="29" t="s">
        <v>3355</v>
      </c>
      <c r="F36" s="262">
        <v>1</v>
      </c>
      <c r="G36" s="183" t="s">
        <v>3378</v>
      </c>
      <c r="H36" s="29" t="s">
        <v>3347</v>
      </c>
      <c r="I36" s="262"/>
      <c r="J36" s="263"/>
      <c r="K36" s="263">
        <v>44227</v>
      </c>
      <c r="L36" s="45" t="s">
        <v>3329</v>
      </c>
      <c r="M36" s="264" t="s">
        <v>3371</v>
      </c>
      <c r="N36" s="265"/>
    </row>
    <row r="37" spans="1:14" ht="18">
      <c r="A37" s="262" t="s">
        <v>78</v>
      </c>
      <c r="B37" s="309" t="s">
        <v>3376</v>
      </c>
      <c r="C37" s="309" t="s">
        <v>2785</v>
      </c>
      <c r="D37" s="309" t="s">
        <v>3383</v>
      </c>
      <c r="E37" s="29" t="s">
        <v>3355</v>
      </c>
      <c r="F37" s="262">
        <v>1</v>
      </c>
      <c r="G37" s="183" t="s">
        <v>3378</v>
      </c>
      <c r="H37" s="29" t="s">
        <v>3347</v>
      </c>
      <c r="I37" s="262"/>
      <c r="J37" s="263"/>
      <c r="K37" s="263">
        <v>44227</v>
      </c>
      <c r="L37" s="45" t="s">
        <v>3329</v>
      </c>
      <c r="M37" s="264" t="s">
        <v>3371</v>
      </c>
      <c r="N37" s="265"/>
    </row>
    <row r="38" spans="1:14" ht="18" hidden="1">
      <c r="A38" s="29" t="s">
        <v>84</v>
      </c>
      <c r="B38" s="29" t="s">
        <v>3359</v>
      </c>
      <c r="C38" s="29" t="s">
        <v>2785</v>
      </c>
      <c r="D38" s="309" t="s">
        <v>3383</v>
      </c>
      <c r="E38" s="29" t="s">
        <v>3355</v>
      </c>
      <c r="F38" s="29">
        <v>1</v>
      </c>
      <c r="G38" s="183" t="s">
        <v>3384</v>
      </c>
      <c r="H38" s="29" t="s">
        <v>3385</v>
      </c>
      <c r="I38" s="29"/>
      <c r="J38" s="228"/>
      <c r="K38" s="228">
        <v>45657</v>
      </c>
      <c r="L38" s="6" t="s">
        <v>3304</v>
      </c>
      <c r="M38" s="30" t="s">
        <v>3319</v>
      </c>
      <c r="N38" s="254"/>
    </row>
    <row r="39" spans="1:14" ht="18" hidden="1">
      <c r="A39" s="31" t="s">
        <v>78</v>
      </c>
      <c r="B39" s="31" t="s">
        <v>3359</v>
      </c>
      <c r="C39" s="29" t="s">
        <v>2785</v>
      </c>
      <c r="D39" s="31" t="s">
        <v>2809</v>
      </c>
      <c r="E39" s="29" t="s">
        <v>3355</v>
      </c>
      <c r="F39" s="31">
        <v>1</v>
      </c>
      <c r="G39" s="183" t="s">
        <v>3386</v>
      </c>
      <c r="H39" s="29" t="s">
        <v>3385</v>
      </c>
      <c r="I39" s="31"/>
      <c r="J39" s="243"/>
      <c r="K39" s="228">
        <v>45657</v>
      </c>
      <c r="L39" s="6" t="s">
        <v>3304</v>
      </c>
      <c r="M39" s="64" t="s">
        <v>3319</v>
      </c>
      <c r="N39" s="254"/>
    </row>
    <row r="40" spans="1:14" ht="18" hidden="1">
      <c r="A40" s="32" t="s">
        <v>84</v>
      </c>
      <c r="B40" s="32" t="s">
        <v>3387</v>
      </c>
      <c r="C40" s="29" t="s">
        <v>3335</v>
      </c>
      <c r="D40" s="294" t="s">
        <v>3388</v>
      </c>
      <c r="E40" s="32" t="s">
        <v>3337</v>
      </c>
      <c r="F40" s="32">
        <v>1</v>
      </c>
      <c r="G40" s="183" t="s">
        <v>92</v>
      </c>
      <c r="H40" s="29" t="s">
        <v>3389</v>
      </c>
      <c r="I40" s="32" t="s">
        <v>3390</v>
      </c>
      <c r="J40" s="244">
        <v>43463</v>
      </c>
      <c r="K40" s="228">
        <v>45763</v>
      </c>
      <c r="L40" s="33" t="s">
        <v>3391</v>
      </c>
      <c r="M40" s="49" t="s">
        <v>3392</v>
      </c>
      <c r="N40" s="254"/>
    </row>
    <row r="41" spans="1:14" ht="18" hidden="1">
      <c r="A41" s="32" t="s">
        <v>84</v>
      </c>
      <c r="B41" s="32" t="s">
        <v>3387</v>
      </c>
      <c r="C41" s="29" t="s">
        <v>3335</v>
      </c>
      <c r="D41" s="294" t="s">
        <v>3393</v>
      </c>
      <c r="E41" s="32" t="s">
        <v>3337</v>
      </c>
      <c r="F41" s="32">
        <v>1</v>
      </c>
      <c r="G41" s="183" t="s">
        <v>92</v>
      </c>
      <c r="H41" s="29" t="s">
        <v>3389</v>
      </c>
      <c r="I41" s="32" t="s">
        <v>3390</v>
      </c>
      <c r="J41" s="244">
        <v>43463</v>
      </c>
      <c r="K41" s="228">
        <v>45763</v>
      </c>
      <c r="L41" s="33" t="s">
        <v>3391</v>
      </c>
      <c r="M41" s="49" t="s">
        <v>3392</v>
      </c>
      <c r="N41" s="254"/>
    </row>
    <row r="42" spans="1:14" ht="18" hidden="1">
      <c r="A42" s="32" t="s">
        <v>84</v>
      </c>
      <c r="B42" s="32" t="s">
        <v>3387</v>
      </c>
      <c r="C42" s="29" t="s">
        <v>3335</v>
      </c>
      <c r="D42" s="294" t="s">
        <v>3394</v>
      </c>
      <c r="E42" s="32" t="s">
        <v>3337</v>
      </c>
      <c r="F42" s="32">
        <v>1</v>
      </c>
      <c r="G42" s="183" t="s">
        <v>92</v>
      </c>
      <c r="H42" s="29" t="s">
        <v>3389</v>
      </c>
      <c r="I42" s="32" t="s">
        <v>3390</v>
      </c>
      <c r="J42" s="244">
        <v>43463</v>
      </c>
      <c r="K42" s="228">
        <v>45763</v>
      </c>
      <c r="L42" s="33" t="s">
        <v>3391</v>
      </c>
      <c r="M42" s="49" t="s">
        <v>3392</v>
      </c>
      <c r="N42" s="254"/>
    </row>
    <row r="43" spans="1:14" ht="18" hidden="1">
      <c r="A43" s="32" t="s">
        <v>84</v>
      </c>
      <c r="B43" s="32" t="s">
        <v>3387</v>
      </c>
      <c r="C43" s="29" t="s">
        <v>3335</v>
      </c>
      <c r="D43" s="294" t="s">
        <v>3395</v>
      </c>
      <c r="E43" s="32" t="s">
        <v>3337</v>
      </c>
      <c r="F43" s="32">
        <v>1</v>
      </c>
      <c r="G43" s="183" t="s">
        <v>92</v>
      </c>
      <c r="H43" s="29" t="s">
        <v>3389</v>
      </c>
      <c r="I43" s="32" t="s">
        <v>3390</v>
      </c>
      <c r="J43" s="244">
        <v>43463</v>
      </c>
      <c r="K43" s="228">
        <v>45763</v>
      </c>
      <c r="L43" s="33" t="s">
        <v>3391</v>
      </c>
      <c r="M43" s="49" t="s">
        <v>3392</v>
      </c>
      <c r="N43" s="254"/>
    </row>
    <row r="44" spans="1:14" ht="18" hidden="1">
      <c r="A44" s="32" t="s">
        <v>84</v>
      </c>
      <c r="B44" s="32" t="s">
        <v>3396</v>
      </c>
      <c r="C44" s="29" t="s">
        <v>3322</v>
      </c>
      <c r="D44" s="32" t="s">
        <v>3397</v>
      </c>
      <c r="E44" s="32" t="s">
        <v>3398</v>
      </c>
      <c r="F44" s="32">
        <v>1</v>
      </c>
      <c r="G44" s="183" t="s">
        <v>3399</v>
      </c>
      <c r="H44" s="29" t="s">
        <v>3400</v>
      </c>
      <c r="I44" s="32"/>
      <c r="J44" s="244">
        <v>43463</v>
      </c>
      <c r="K44" s="244">
        <v>43824</v>
      </c>
      <c r="L44" s="33" t="s">
        <v>3391</v>
      </c>
      <c r="M44" s="49" t="s">
        <v>3401</v>
      </c>
      <c r="N44" s="254"/>
    </row>
    <row r="45" spans="1:14" ht="18" hidden="1">
      <c r="A45" s="32" t="s">
        <v>84</v>
      </c>
      <c r="B45" s="32" t="s">
        <v>3308</v>
      </c>
      <c r="C45" s="29" t="s">
        <v>2785</v>
      </c>
      <c r="D45" s="32" t="s">
        <v>3402</v>
      </c>
      <c r="E45" s="32" t="s">
        <v>3310</v>
      </c>
      <c r="F45" s="32">
        <v>1</v>
      </c>
      <c r="G45" s="183" t="s">
        <v>3399</v>
      </c>
      <c r="H45" s="29" t="s">
        <v>3403</v>
      </c>
      <c r="I45" s="32" t="s">
        <v>3404</v>
      </c>
      <c r="J45" s="244">
        <v>43483</v>
      </c>
      <c r="K45" s="250">
        <v>45676</v>
      </c>
      <c r="L45" s="33" t="s">
        <v>3391</v>
      </c>
      <c r="M45" s="181" t="s">
        <v>3405</v>
      </c>
      <c r="N45" s="254"/>
    </row>
    <row r="46" spans="1:14" ht="18" hidden="1">
      <c r="A46" s="32" t="s">
        <v>84</v>
      </c>
      <c r="B46" s="32" t="s">
        <v>3308</v>
      </c>
      <c r="C46" s="29" t="s">
        <v>2785</v>
      </c>
      <c r="D46" s="32" t="s">
        <v>3406</v>
      </c>
      <c r="E46" s="32" t="s">
        <v>3310</v>
      </c>
      <c r="F46" s="32">
        <v>1</v>
      </c>
      <c r="G46" s="183" t="s">
        <v>3399</v>
      </c>
      <c r="H46" s="29" t="s">
        <v>3403</v>
      </c>
      <c r="I46" s="32" t="s">
        <v>3404</v>
      </c>
      <c r="J46" s="244">
        <v>43483</v>
      </c>
      <c r="K46" s="250">
        <v>45676</v>
      </c>
      <c r="L46" s="33" t="s">
        <v>3391</v>
      </c>
      <c r="M46" s="181" t="s">
        <v>3405</v>
      </c>
      <c r="N46" s="254"/>
    </row>
    <row r="47" spans="1:14" ht="18" hidden="1">
      <c r="A47" s="32" t="s">
        <v>84</v>
      </c>
      <c r="B47" s="32" t="s">
        <v>3364</v>
      </c>
      <c r="C47" s="29" t="s">
        <v>3407</v>
      </c>
      <c r="D47" s="32" t="s">
        <v>3408</v>
      </c>
      <c r="E47" s="32" t="s">
        <v>3355</v>
      </c>
      <c r="F47" s="32">
        <v>1</v>
      </c>
      <c r="G47" s="183" t="s">
        <v>3409</v>
      </c>
      <c r="H47" s="29" t="s">
        <v>3403</v>
      </c>
      <c r="I47" s="32" t="s">
        <v>3404</v>
      </c>
      <c r="J47" s="244">
        <v>43483</v>
      </c>
      <c r="K47" s="250">
        <v>45676</v>
      </c>
      <c r="L47" s="33" t="s">
        <v>3391</v>
      </c>
      <c r="M47" s="181" t="s">
        <v>3405</v>
      </c>
      <c r="N47" s="254"/>
    </row>
    <row r="48" spans="1:14" ht="18" hidden="1">
      <c r="A48" s="34" t="s">
        <v>84</v>
      </c>
      <c r="B48" s="34" t="s">
        <v>3410</v>
      </c>
      <c r="C48" s="29" t="s">
        <v>2785</v>
      </c>
      <c r="D48" s="34" t="s">
        <v>2844</v>
      </c>
      <c r="E48" s="32" t="s">
        <v>3355</v>
      </c>
      <c r="F48" s="34">
        <v>1</v>
      </c>
      <c r="G48" s="183" t="s">
        <v>3409</v>
      </c>
      <c r="H48" s="29" t="s">
        <v>3403</v>
      </c>
      <c r="I48" s="32" t="s">
        <v>3404</v>
      </c>
      <c r="J48" s="244">
        <v>43483</v>
      </c>
      <c r="K48" s="251">
        <v>45676</v>
      </c>
      <c r="L48" s="33" t="s">
        <v>3391</v>
      </c>
      <c r="M48" s="181" t="s">
        <v>3405</v>
      </c>
      <c r="N48" s="254"/>
    </row>
    <row r="49" spans="1:15" ht="18" hidden="1">
      <c r="A49" s="32" t="s">
        <v>84</v>
      </c>
      <c r="B49" s="32" t="s">
        <v>3359</v>
      </c>
      <c r="C49" s="29" t="s">
        <v>2785</v>
      </c>
      <c r="D49" s="32" t="s">
        <v>2847</v>
      </c>
      <c r="E49" s="32" t="s">
        <v>3355</v>
      </c>
      <c r="F49" s="32">
        <v>1</v>
      </c>
      <c r="G49" s="183" t="s">
        <v>3409</v>
      </c>
      <c r="H49" s="29" t="s">
        <v>3403</v>
      </c>
      <c r="I49" s="32" t="s">
        <v>3404</v>
      </c>
      <c r="J49" s="244">
        <v>43483</v>
      </c>
      <c r="K49" s="250">
        <v>45657</v>
      </c>
      <c r="L49" s="33" t="s">
        <v>3391</v>
      </c>
      <c r="M49" s="181" t="s">
        <v>3405</v>
      </c>
      <c r="N49" s="254"/>
    </row>
    <row r="50" spans="1:15" ht="18" hidden="1">
      <c r="A50" s="32" t="s">
        <v>84</v>
      </c>
      <c r="B50" s="32" t="s">
        <v>3359</v>
      </c>
      <c r="C50" s="29" t="s">
        <v>2785</v>
      </c>
      <c r="D50" s="32" t="s">
        <v>2848</v>
      </c>
      <c r="E50" s="32" t="s">
        <v>3355</v>
      </c>
      <c r="F50" s="32">
        <v>1</v>
      </c>
      <c r="G50" s="183" t="s">
        <v>3409</v>
      </c>
      <c r="H50" s="29" t="s">
        <v>3403</v>
      </c>
      <c r="I50" s="32" t="s">
        <v>3404</v>
      </c>
      <c r="J50" s="244">
        <v>43483</v>
      </c>
      <c r="K50" s="250">
        <v>45657</v>
      </c>
      <c r="L50" s="33" t="s">
        <v>3391</v>
      </c>
      <c r="M50" s="181" t="s">
        <v>3405</v>
      </c>
      <c r="N50" s="254"/>
    </row>
    <row r="51" spans="1:15" ht="18" hidden="1">
      <c r="A51" s="32" t="s">
        <v>84</v>
      </c>
      <c r="B51" s="32" t="s">
        <v>3357</v>
      </c>
      <c r="C51" s="29" t="s">
        <v>2785</v>
      </c>
      <c r="D51" s="32" t="s">
        <v>2851</v>
      </c>
      <c r="E51" s="32" t="s">
        <v>3355</v>
      </c>
      <c r="F51" s="32">
        <v>1</v>
      </c>
      <c r="G51" s="183" t="s">
        <v>3409</v>
      </c>
      <c r="H51" s="29" t="s">
        <v>3403</v>
      </c>
      <c r="I51" s="32" t="s">
        <v>3404</v>
      </c>
      <c r="J51" s="244">
        <v>43483</v>
      </c>
      <c r="K51" s="244">
        <v>45676</v>
      </c>
      <c r="L51" s="33" t="s">
        <v>3391</v>
      </c>
      <c r="M51" s="181" t="s">
        <v>3405</v>
      </c>
      <c r="N51" s="254"/>
    </row>
    <row r="52" spans="1:15" ht="18" hidden="1">
      <c r="A52" s="32" t="s">
        <v>84</v>
      </c>
      <c r="B52" s="32" t="s">
        <v>3306</v>
      </c>
      <c r="C52" s="29" t="s">
        <v>2785</v>
      </c>
      <c r="D52" s="32" t="s">
        <v>3411</v>
      </c>
      <c r="E52" s="32" t="s">
        <v>3302</v>
      </c>
      <c r="F52" s="32">
        <v>1</v>
      </c>
      <c r="G52" s="183" t="s">
        <v>3399</v>
      </c>
      <c r="H52" s="29" t="s">
        <v>3403</v>
      </c>
      <c r="I52" s="32" t="s">
        <v>3404</v>
      </c>
      <c r="J52" s="244">
        <v>43483</v>
      </c>
      <c r="K52" s="244">
        <v>45676</v>
      </c>
      <c r="L52" s="33" t="s">
        <v>3391</v>
      </c>
      <c r="M52" s="181" t="s">
        <v>3405</v>
      </c>
      <c r="N52" s="254"/>
      <c r="O52" s="5" t="s">
        <v>3305</v>
      </c>
    </row>
    <row r="53" spans="1:15" ht="18" hidden="1">
      <c r="A53" s="32" t="s">
        <v>84</v>
      </c>
      <c r="B53" s="32" t="s">
        <v>3306</v>
      </c>
      <c r="C53" s="29" t="s">
        <v>2785</v>
      </c>
      <c r="D53" s="32" t="s">
        <v>3412</v>
      </c>
      <c r="E53" s="32" t="s">
        <v>3302</v>
      </c>
      <c r="F53" s="32">
        <v>1</v>
      </c>
      <c r="G53" s="183" t="s">
        <v>3399</v>
      </c>
      <c r="H53" s="29" t="s">
        <v>3403</v>
      </c>
      <c r="I53" s="32" t="s">
        <v>3404</v>
      </c>
      <c r="J53" s="244">
        <v>43483</v>
      </c>
      <c r="K53" s="244">
        <v>45676</v>
      </c>
      <c r="L53" s="33" t="s">
        <v>3391</v>
      </c>
      <c r="M53" s="181" t="s">
        <v>3405</v>
      </c>
      <c r="N53" s="254"/>
      <c r="O53" s="5" t="s">
        <v>3305</v>
      </c>
    </row>
    <row r="54" spans="1:15" ht="18" hidden="1">
      <c r="A54" s="29" t="s">
        <v>84</v>
      </c>
      <c r="B54" s="29" t="s">
        <v>3413</v>
      </c>
      <c r="C54" s="29" t="s">
        <v>3330</v>
      </c>
      <c r="D54" s="29" t="s">
        <v>3084</v>
      </c>
      <c r="E54" s="29" t="s">
        <v>3398</v>
      </c>
      <c r="F54" s="29">
        <v>1</v>
      </c>
      <c r="G54" s="183" t="s">
        <v>3318</v>
      </c>
      <c r="H54" s="29" t="s">
        <v>3414</v>
      </c>
      <c r="I54" s="29" t="s">
        <v>3415</v>
      </c>
      <c r="J54" s="224">
        <v>43418</v>
      </c>
      <c r="K54" s="224">
        <v>45774</v>
      </c>
      <c r="L54" s="6" t="s">
        <v>3304</v>
      </c>
      <c r="M54" s="37" t="s">
        <v>3416</v>
      </c>
      <c r="N54" s="254"/>
    </row>
    <row r="55" spans="1:15" ht="18" hidden="1">
      <c r="A55" s="29" t="s">
        <v>78</v>
      </c>
      <c r="B55" s="29" t="s">
        <v>3417</v>
      </c>
      <c r="C55" s="29" t="s">
        <v>3418</v>
      </c>
      <c r="D55" s="29" t="s">
        <v>2876</v>
      </c>
      <c r="E55" s="29" t="s">
        <v>3419</v>
      </c>
      <c r="F55" s="29">
        <v>3</v>
      </c>
      <c r="G55" s="183" t="s">
        <v>3420</v>
      </c>
      <c r="I55" s="29"/>
      <c r="J55" s="224"/>
      <c r="K55" s="224" t="s">
        <v>3347</v>
      </c>
      <c r="L55" s="6" t="s">
        <v>3304</v>
      </c>
      <c r="M55" s="30" t="s">
        <v>3338</v>
      </c>
      <c r="N55" s="254"/>
    </row>
    <row r="56" spans="1:15" ht="18" hidden="1">
      <c r="A56" s="29" t="s">
        <v>84</v>
      </c>
      <c r="B56" s="29" t="s">
        <v>3421</v>
      </c>
      <c r="C56" s="29" t="s">
        <v>3418</v>
      </c>
      <c r="D56" s="29" t="s">
        <v>3422</v>
      </c>
      <c r="E56" s="29" t="s">
        <v>3419</v>
      </c>
      <c r="F56" s="29">
        <v>1</v>
      </c>
      <c r="G56" s="183" t="s">
        <v>3423</v>
      </c>
      <c r="H56" s="29" t="s">
        <v>3424</v>
      </c>
      <c r="I56" s="29"/>
      <c r="J56" s="224">
        <v>43867</v>
      </c>
      <c r="K56" s="224" t="s">
        <v>3347</v>
      </c>
      <c r="L56" s="45" t="s">
        <v>3329</v>
      </c>
      <c r="M56" s="30" t="s">
        <v>3425</v>
      </c>
      <c r="N56" s="254"/>
    </row>
    <row r="57" spans="1:15" ht="18" hidden="1">
      <c r="A57" s="29" t="s">
        <v>84</v>
      </c>
      <c r="B57" s="29" t="s">
        <v>3421</v>
      </c>
      <c r="C57" s="29" t="s">
        <v>3418</v>
      </c>
      <c r="D57" s="29" t="s">
        <v>3426</v>
      </c>
      <c r="E57" s="29" t="s">
        <v>3419</v>
      </c>
      <c r="F57" s="29">
        <v>2</v>
      </c>
      <c r="G57" s="183" t="s">
        <v>3427</v>
      </c>
      <c r="H57" s="29" t="s">
        <v>3428</v>
      </c>
      <c r="I57" s="29"/>
      <c r="J57" s="224">
        <v>43867</v>
      </c>
      <c r="K57" s="224" t="s">
        <v>3347</v>
      </c>
      <c r="L57" s="6" t="s">
        <v>3304</v>
      </c>
      <c r="M57" s="30" t="s">
        <v>3425</v>
      </c>
      <c r="N57" s="254"/>
    </row>
    <row r="58" spans="1:15" ht="18" hidden="1">
      <c r="A58" s="29" t="s">
        <v>84</v>
      </c>
      <c r="B58" s="29" t="s">
        <v>3306</v>
      </c>
      <c r="C58" s="29" t="s">
        <v>2785</v>
      </c>
      <c r="D58" s="39" t="s">
        <v>3429</v>
      </c>
      <c r="E58" s="29" t="s">
        <v>3302</v>
      </c>
      <c r="F58" s="38">
        <v>1</v>
      </c>
      <c r="G58" s="183" t="s">
        <v>3430</v>
      </c>
      <c r="H58" s="29" t="s">
        <v>3431</v>
      </c>
      <c r="I58" s="38"/>
      <c r="J58" s="229" t="s">
        <v>1917</v>
      </c>
      <c r="K58" s="229">
        <v>45730</v>
      </c>
      <c r="L58" s="45" t="s">
        <v>3329</v>
      </c>
      <c r="M58" s="40" t="s">
        <v>3305</v>
      </c>
      <c r="N58" s="254">
        <v>41816.839999999997</v>
      </c>
      <c r="O58" s="5" t="s">
        <v>3305</v>
      </c>
    </row>
    <row r="59" spans="1:15" ht="18" hidden="1">
      <c r="A59" s="29" t="s">
        <v>84</v>
      </c>
      <c r="B59" s="29" t="s">
        <v>3306</v>
      </c>
      <c r="C59" s="29" t="s">
        <v>2785</v>
      </c>
      <c r="D59" s="39" t="s">
        <v>3432</v>
      </c>
      <c r="E59" s="29" t="s">
        <v>3302</v>
      </c>
      <c r="F59" s="38">
        <v>1</v>
      </c>
      <c r="G59" s="183" t="s">
        <v>3433</v>
      </c>
      <c r="H59" s="29" t="s">
        <v>3431</v>
      </c>
      <c r="I59" s="38"/>
      <c r="J59" s="229" t="s">
        <v>1917</v>
      </c>
      <c r="K59" s="229">
        <v>45730</v>
      </c>
      <c r="L59" s="45" t="s">
        <v>3329</v>
      </c>
      <c r="M59" s="40" t="s">
        <v>3305</v>
      </c>
      <c r="N59" s="254">
        <v>41816.839999999997</v>
      </c>
      <c r="O59" s="5" t="s">
        <v>3305</v>
      </c>
    </row>
    <row r="60" spans="1:15" ht="18" hidden="1">
      <c r="A60" s="29" t="s">
        <v>84</v>
      </c>
      <c r="B60" s="29" t="s">
        <v>3434</v>
      </c>
      <c r="C60" s="29" t="s">
        <v>2785</v>
      </c>
      <c r="D60" s="39" t="s">
        <v>3435</v>
      </c>
      <c r="E60" s="29" t="s">
        <v>3436</v>
      </c>
      <c r="F60" s="38">
        <v>1</v>
      </c>
      <c r="G60" s="183" t="s">
        <v>3430</v>
      </c>
      <c r="H60" s="29" t="s">
        <v>3424</v>
      </c>
      <c r="I60" s="38"/>
      <c r="J60" s="229" t="s">
        <v>1917</v>
      </c>
      <c r="K60" s="252">
        <v>45743</v>
      </c>
      <c r="L60" s="45" t="s">
        <v>3329</v>
      </c>
      <c r="M60" s="86" t="s">
        <v>3305</v>
      </c>
      <c r="N60" s="254">
        <v>57975.76</v>
      </c>
      <c r="O60" s="5" t="s">
        <v>3305</v>
      </c>
    </row>
    <row r="61" spans="1:15" ht="18" hidden="1">
      <c r="A61" s="29" t="s">
        <v>78</v>
      </c>
      <c r="B61" s="29" t="s">
        <v>3434</v>
      </c>
      <c r="C61" s="29" t="s">
        <v>2785</v>
      </c>
      <c r="D61" s="39" t="s">
        <v>3437</v>
      </c>
      <c r="E61" s="29" t="s">
        <v>3310</v>
      </c>
      <c r="F61" s="38">
        <v>1</v>
      </c>
      <c r="G61" s="183" t="s">
        <v>3430</v>
      </c>
      <c r="H61" s="29" t="s">
        <v>3424</v>
      </c>
      <c r="I61" s="38"/>
      <c r="J61" s="229" t="s">
        <v>1917</v>
      </c>
      <c r="K61" s="252">
        <v>45743</v>
      </c>
      <c r="L61" s="45" t="s">
        <v>3329</v>
      </c>
      <c r="M61" s="86" t="s">
        <v>3305</v>
      </c>
      <c r="N61" s="254">
        <v>57975.76</v>
      </c>
      <c r="O61" s="5" t="s">
        <v>3305</v>
      </c>
    </row>
    <row r="62" spans="1:15" ht="18" hidden="1">
      <c r="A62" s="29" t="s">
        <v>78</v>
      </c>
      <c r="B62" s="29" t="s">
        <v>3438</v>
      </c>
      <c r="C62" s="29" t="s">
        <v>3439</v>
      </c>
      <c r="D62" s="39" t="s">
        <v>3440</v>
      </c>
      <c r="E62" s="29" t="s">
        <v>3310</v>
      </c>
      <c r="F62" s="38">
        <v>1</v>
      </c>
      <c r="G62" s="183" t="s">
        <v>947</v>
      </c>
      <c r="H62" s="29" t="s">
        <v>3441</v>
      </c>
      <c r="I62" s="38"/>
      <c r="J62" s="229"/>
      <c r="K62" s="229" t="s">
        <v>3347</v>
      </c>
      <c r="L62" s="45" t="s">
        <v>3329</v>
      </c>
      <c r="M62" s="41"/>
      <c r="N62" s="254"/>
    </row>
    <row r="63" spans="1:15" ht="18" hidden="1">
      <c r="A63" s="29" t="s">
        <v>78</v>
      </c>
      <c r="B63" s="29" t="s">
        <v>3442</v>
      </c>
      <c r="C63" s="29" t="s">
        <v>3322</v>
      </c>
      <c r="D63" s="39" t="s">
        <v>3443</v>
      </c>
      <c r="E63" s="29" t="s">
        <v>3398</v>
      </c>
      <c r="F63" s="38">
        <v>1</v>
      </c>
      <c r="G63" s="183" t="s">
        <v>947</v>
      </c>
      <c r="H63" s="29" t="s">
        <v>3444</v>
      </c>
      <c r="I63" s="38"/>
      <c r="J63" s="229"/>
      <c r="K63" s="229"/>
      <c r="L63" s="45" t="s">
        <v>3329</v>
      </c>
      <c r="M63" s="41"/>
      <c r="N63" s="254"/>
    </row>
    <row r="64" spans="1:15" ht="18" hidden="1">
      <c r="A64" s="29" t="s">
        <v>84</v>
      </c>
      <c r="B64" s="29" t="s">
        <v>3445</v>
      </c>
      <c r="C64" s="29" t="s">
        <v>3335</v>
      </c>
      <c r="D64" s="296" t="s">
        <v>3446</v>
      </c>
      <c r="E64" s="29" t="s">
        <v>3337</v>
      </c>
      <c r="F64" s="38">
        <v>1</v>
      </c>
      <c r="G64" s="183" t="s">
        <v>3447</v>
      </c>
      <c r="H64" s="29" t="s">
        <v>3448</v>
      </c>
      <c r="I64" s="38"/>
      <c r="J64" s="229">
        <v>45400</v>
      </c>
      <c r="K64" s="228">
        <v>45763</v>
      </c>
      <c r="L64" s="45" t="s">
        <v>3329</v>
      </c>
      <c r="M64" s="47" t="s">
        <v>3305</v>
      </c>
      <c r="N64" s="254"/>
    </row>
    <row r="65" spans="1:14" ht="18" hidden="1">
      <c r="A65" s="29" t="s">
        <v>84</v>
      </c>
      <c r="B65" s="29" t="s">
        <v>3445</v>
      </c>
      <c r="C65" s="29" t="s">
        <v>3335</v>
      </c>
      <c r="D65" s="296" t="s">
        <v>3449</v>
      </c>
      <c r="E65" s="29" t="s">
        <v>3337</v>
      </c>
      <c r="F65" s="38">
        <v>1</v>
      </c>
      <c r="G65" s="183" t="s">
        <v>3447</v>
      </c>
      <c r="H65" s="29" t="s">
        <v>3448</v>
      </c>
      <c r="I65" s="38"/>
      <c r="J65" s="229">
        <v>45400</v>
      </c>
      <c r="K65" s="228">
        <v>45763</v>
      </c>
      <c r="L65" s="45" t="s">
        <v>3329</v>
      </c>
      <c r="M65" s="47" t="s">
        <v>3305</v>
      </c>
      <c r="N65" s="254"/>
    </row>
    <row r="66" spans="1:14" ht="18" hidden="1">
      <c r="A66" s="29" t="s">
        <v>78</v>
      </c>
      <c r="B66" s="29" t="s">
        <v>3445</v>
      </c>
      <c r="C66" s="29" t="s">
        <v>3335</v>
      </c>
      <c r="D66" s="296" t="s">
        <v>3450</v>
      </c>
      <c r="E66" s="29" t="s">
        <v>3337</v>
      </c>
      <c r="F66" s="38">
        <v>1</v>
      </c>
      <c r="G66" s="183" t="s">
        <v>3451</v>
      </c>
      <c r="H66" s="29" t="s">
        <v>3448</v>
      </c>
      <c r="I66" s="38"/>
      <c r="J66" s="229">
        <v>45400</v>
      </c>
      <c r="K66" s="228">
        <v>45763</v>
      </c>
      <c r="L66" s="45" t="s">
        <v>3329</v>
      </c>
      <c r="M66" s="47" t="s">
        <v>3305</v>
      </c>
      <c r="N66" s="254"/>
    </row>
    <row r="67" spans="1:14" ht="18">
      <c r="A67" s="262" t="s">
        <v>78</v>
      </c>
      <c r="B67" s="262" t="s">
        <v>2846</v>
      </c>
      <c r="C67" s="262" t="s">
        <v>3452</v>
      </c>
      <c r="D67" s="317" t="s">
        <v>3453</v>
      </c>
      <c r="E67" s="318" t="s">
        <v>3355</v>
      </c>
      <c r="F67" s="319">
        <v>1</v>
      </c>
      <c r="G67" s="183" t="s">
        <v>3454</v>
      </c>
      <c r="H67" s="29" t="s">
        <v>3385</v>
      </c>
      <c r="I67" s="46"/>
      <c r="J67" s="245" t="s">
        <v>1917</v>
      </c>
      <c r="K67" s="248">
        <v>45637</v>
      </c>
      <c r="L67" s="45" t="s">
        <v>3329</v>
      </c>
      <c r="M67" s="47" t="s">
        <v>3305</v>
      </c>
      <c r="N67" s="254"/>
    </row>
    <row r="68" spans="1:14" ht="18">
      <c r="A68" s="29" t="s">
        <v>84</v>
      </c>
      <c r="B68" s="29" t="s">
        <v>2846</v>
      </c>
      <c r="C68" s="29" t="s">
        <v>3452</v>
      </c>
      <c r="D68" s="43" t="s">
        <v>2840</v>
      </c>
      <c r="E68" s="297" t="s">
        <v>3355</v>
      </c>
      <c r="F68" s="46">
        <v>1</v>
      </c>
      <c r="G68" s="183" t="s">
        <v>3455</v>
      </c>
      <c r="H68" s="29" t="s">
        <v>3385</v>
      </c>
      <c r="I68" s="46"/>
      <c r="J68" s="245" t="s">
        <v>1917</v>
      </c>
      <c r="K68" s="248">
        <v>45637</v>
      </c>
      <c r="L68" s="45" t="s">
        <v>3329</v>
      </c>
      <c r="M68" s="47" t="s">
        <v>3305</v>
      </c>
      <c r="N68" s="254"/>
    </row>
    <row r="69" spans="1:14" ht="18">
      <c r="A69" s="29" t="s">
        <v>84</v>
      </c>
      <c r="B69" s="29" t="s">
        <v>3456</v>
      </c>
      <c r="C69" s="29" t="s">
        <v>3452</v>
      </c>
      <c r="D69" s="48" t="s">
        <v>2872</v>
      </c>
      <c r="E69" s="297" t="s">
        <v>3355</v>
      </c>
      <c r="F69" s="33">
        <v>1</v>
      </c>
      <c r="G69" s="183" t="s">
        <v>3457</v>
      </c>
      <c r="H69" s="29" t="s">
        <v>3458</v>
      </c>
      <c r="I69" s="46"/>
      <c r="J69" s="246"/>
      <c r="K69" s="248">
        <v>45743</v>
      </c>
      <c r="L69" s="45" t="s">
        <v>3329</v>
      </c>
      <c r="M69" s="47" t="s">
        <v>3305</v>
      </c>
      <c r="N69" s="254"/>
    </row>
    <row r="70" spans="1:14" ht="18">
      <c r="A70" s="29" t="s">
        <v>84</v>
      </c>
      <c r="B70" s="29" t="s">
        <v>3459</v>
      </c>
      <c r="C70" s="29" t="s">
        <v>2785</v>
      </c>
      <c r="D70" s="51" t="s">
        <v>2875</v>
      </c>
      <c r="E70" s="297" t="s">
        <v>3355</v>
      </c>
      <c r="F70" s="33">
        <v>1</v>
      </c>
      <c r="G70" s="183" t="s">
        <v>3460</v>
      </c>
      <c r="H70" s="29" t="s">
        <v>3458</v>
      </c>
      <c r="I70" s="46"/>
      <c r="J70" s="246"/>
      <c r="K70" s="248">
        <v>45637</v>
      </c>
      <c r="L70" s="45" t="s">
        <v>3329</v>
      </c>
      <c r="M70" s="47" t="s">
        <v>3305</v>
      </c>
      <c r="N70" s="254"/>
    </row>
    <row r="71" spans="1:14" ht="18">
      <c r="A71" s="29" t="s">
        <v>84</v>
      </c>
      <c r="B71" s="29" t="s">
        <v>3459</v>
      </c>
      <c r="C71" s="29" t="s">
        <v>2785</v>
      </c>
      <c r="D71" s="43" t="s">
        <v>2839</v>
      </c>
      <c r="E71" s="297" t="s">
        <v>3355</v>
      </c>
      <c r="F71" s="33">
        <v>1</v>
      </c>
      <c r="G71" s="183" t="s">
        <v>3461</v>
      </c>
      <c r="H71" s="29" t="s">
        <v>3424</v>
      </c>
      <c r="I71" s="46"/>
      <c r="J71" s="246"/>
      <c r="K71" s="248">
        <v>45743</v>
      </c>
      <c r="L71" s="45" t="s">
        <v>3329</v>
      </c>
      <c r="M71" s="49" t="s">
        <v>3305</v>
      </c>
      <c r="N71" s="254"/>
    </row>
    <row r="72" spans="1:14" ht="18">
      <c r="A72" s="29" t="s">
        <v>84</v>
      </c>
      <c r="B72" s="29" t="s">
        <v>3462</v>
      </c>
      <c r="C72" s="29" t="s">
        <v>2785</v>
      </c>
      <c r="D72" s="51" t="s">
        <v>2838</v>
      </c>
      <c r="E72" s="297" t="s">
        <v>3355</v>
      </c>
      <c r="F72" s="33">
        <v>1</v>
      </c>
      <c r="G72" s="183" t="s">
        <v>3463</v>
      </c>
      <c r="H72" s="29" t="s">
        <v>3458</v>
      </c>
      <c r="I72" s="46"/>
      <c r="J72" s="246"/>
      <c r="K72" s="248">
        <v>45637</v>
      </c>
      <c r="L72" s="45" t="s">
        <v>3329</v>
      </c>
      <c r="M72" s="49" t="s">
        <v>3305</v>
      </c>
      <c r="N72" s="254"/>
    </row>
    <row r="73" spans="1:14" ht="18">
      <c r="A73" s="29" t="s">
        <v>84</v>
      </c>
      <c r="B73" s="29" t="s">
        <v>3464</v>
      </c>
      <c r="C73" s="29" t="s">
        <v>2785</v>
      </c>
      <c r="D73" s="52" t="s">
        <v>2837</v>
      </c>
      <c r="E73" s="297" t="s">
        <v>3355</v>
      </c>
      <c r="F73" s="53">
        <v>1</v>
      </c>
      <c r="G73" s="183" t="s">
        <v>3465</v>
      </c>
      <c r="H73" s="29" t="s">
        <v>3424</v>
      </c>
      <c r="I73" s="54"/>
      <c r="J73" s="247"/>
      <c r="K73" s="253">
        <v>45637</v>
      </c>
      <c r="L73" s="40" t="s">
        <v>3329</v>
      </c>
      <c r="M73" s="55" t="s">
        <v>3305</v>
      </c>
      <c r="N73" s="254"/>
    </row>
    <row r="74" spans="1:14" ht="18" hidden="1">
      <c r="A74" s="29" t="s">
        <v>78</v>
      </c>
      <c r="B74" s="29" t="s">
        <v>3445</v>
      </c>
      <c r="C74" s="29" t="s">
        <v>3335</v>
      </c>
      <c r="D74" s="39" t="s">
        <v>3466</v>
      </c>
      <c r="E74" s="29" t="s">
        <v>3337</v>
      </c>
      <c r="F74" s="38">
        <v>1</v>
      </c>
      <c r="G74" s="183" t="s">
        <v>3467</v>
      </c>
      <c r="H74" s="29">
        <v>4500380121</v>
      </c>
      <c r="I74" s="42">
        <v>22000656</v>
      </c>
      <c r="J74" s="248">
        <v>44802</v>
      </c>
      <c r="K74" s="229">
        <v>45926</v>
      </c>
      <c r="L74" s="38" t="s">
        <v>3304</v>
      </c>
      <c r="M74" s="41" t="s">
        <v>3305</v>
      </c>
      <c r="N74" s="254">
        <v>59904</v>
      </c>
    </row>
    <row r="75" spans="1:14" ht="18" hidden="1">
      <c r="A75" s="29" t="s">
        <v>78</v>
      </c>
      <c r="B75" s="29" t="s">
        <v>3445</v>
      </c>
      <c r="C75" s="29" t="s">
        <v>3335</v>
      </c>
      <c r="D75" s="39" t="s">
        <v>3468</v>
      </c>
      <c r="E75" s="29" t="s">
        <v>3337</v>
      </c>
      <c r="F75" s="38">
        <v>1</v>
      </c>
      <c r="G75" s="183" t="s">
        <v>3467</v>
      </c>
      <c r="H75" s="29">
        <v>4500380121</v>
      </c>
      <c r="I75" s="42">
        <v>22000656</v>
      </c>
      <c r="J75" s="248">
        <v>44802</v>
      </c>
      <c r="K75" s="229">
        <v>45926</v>
      </c>
      <c r="L75" s="38" t="s">
        <v>3304</v>
      </c>
      <c r="M75" s="41" t="s">
        <v>3305</v>
      </c>
      <c r="N75" s="254">
        <v>59904</v>
      </c>
    </row>
    <row r="76" spans="1:14" ht="18" hidden="1">
      <c r="A76" s="29" t="s">
        <v>78</v>
      </c>
      <c r="B76" s="29" t="s">
        <v>3445</v>
      </c>
      <c r="C76" s="29" t="s">
        <v>3335</v>
      </c>
      <c r="D76" s="39" t="s">
        <v>3469</v>
      </c>
      <c r="E76" s="29" t="s">
        <v>3337</v>
      </c>
      <c r="F76" s="38">
        <v>1</v>
      </c>
      <c r="G76" s="183" t="s">
        <v>3467</v>
      </c>
      <c r="H76" s="29">
        <v>4500380121</v>
      </c>
      <c r="I76" s="42">
        <v>22000656</v>
      </c>
      <c r="J76" s="248">
        <v>44802</v>
      </c>
      <c r="K76" s="229">
        <v>45926</v>
      </c>
      <c r="L76" s="38" t="s">
        <v>3304</v>
      </c>
      <c r="M76" s="41" t="s">
        <v>3305</v>
      </c>
      <c r="N76" s="254">
        <v>59904</v>
      </c>
    </row>
    <row r="77" spans="1:14" ht="18" hidden="1">
      <c r="A77" s="29" t="s">
        <v>78</v>
      </c>
      <c r="B77" s="29" t="s">
        <v>3470</v>
      </c>
      <c r="C77" s="29" t="s">
        <v>3335</v>
      </c>
      <c r="D77" s="39" t="s">
        <v>3471</v>
      </c>
      <c r="E77" s="29" t="s">
        <v>3337</v>
      </c>
      <c r="F77" s="38">
        <v>1</v>
      </c>
      <c r="G77" s="183" t="s">
        <v>3467</v>
      </c>
      <c r="H77" s="29">
        <v>4500380127</v>
      </c>
      <c r="I77" s="42">
        <v>22000655</v>
      </c>
      <c r="J77" s="248">
        <v>44802</v>
      </c>
      <c r="K77" s="229">
        <v>45926</v>
      </c>
      <c r="L77" s="38" t="s">
        <v>3329</v>
      </c>
      <c r="M77" s="41" t="s">
        <v>3305</v>
      </c>
      <c r="N77" s="254">
        <v>59904</v>
      </c>
    </row>
    <row r="78" spans="1:14" ht="18" hidden="1">
      <c r="A78" s="29" t="s">
        <v>78</v>
      </c>
      <c r="B78" s="29" t="s">
        <v>3470</v>
      </c>
      <c r="C78" s="29" t="s">
        <v>3335</v>
      </c>
      <c r="D78" s="39" t="s">
        <v>3472</v>
      </c>
      <c r="E78" s="29" t="s">
        <v>3337</v>
      </c>
      <c r="F78" s="38">
        <v>1</v>
      </c>
      <c r="G78" s="183" t="s">
        <v>3467</v>
      </c>
      <c r="H78" s="29">
        <v>4500380127</v>
      </c>
      <c r="I78" s="42">
        <v>22000655</v>
      </c>
      <c r="J78" s="248">
        <v>44802</v>
      </c>
      <c r="K78" s="229">
        <v>45926</v>
      </c>
      <c r="L78" s="38" t="s">
        <v>3329</v>
      </c>
      <c r="M78" s="41" t="s">
        <v>3305</v>
      </c>
      <c r="N78" s="254">
        <v>59904</v>
      </c>
    </row>
    <row r="79" spans="1:14" ht="18" hidden="1">
      <c r="A79" s="29" t="s">
        <v>84</v>
      </c>
      <c r="B79" s="29" t="s">
        <v>3470</v>
      </c>
      <c r="C79" s="29" t="s">
        <v>3335</v>
      </c>
      <c r="D79" s="39" t="s">
        <v>3473</v>
      </c>
      <c r="E79" s="29" t="s">
        <v>3337</v>
      </c>
      <c r="F79" s="38">
        <v>1</v>
      </c>
      <c r="G79" s="183" t="s">
        <v>3474</v>
      </c>
      <c r="H79" s="29">
        <v>4500380127</v>
      </c>
      <c r="I79" s="42">
        <v>22000655</v>
      </c>
      <c r="J79" s="248">
        <v>44802</v>
      </c>
      <c r="K79" s="229">
        <v>45926</v>
      </c>
      <c r="L79" s="38" t="s">
        <v>3329</v>
      </c>
      <c r="M79" s="41" t="s">
        <v>3305</v>
      </c>
      <c r="N79" s="254">
        <v>59904</v>
      </c>
    </row>
    <row r="80" spans="1:14" ht="18" hidden="1">
      <c r="A80" s="29" t="s">
        <v>78</v>
      </c>
      <c r="B80" s="29" t="s">
        <v>3470</v>
      </c>
      <c r="C80" s="29" t="s">
        <v>3335</v>
      </c>
      <c r="D80" s="39" t="s">
        <v>3475</v>
      </c>
      <c r="E80" s="29" t="s">
        <v>3337</v>
      </c>
      <c r="F80" s="38">
        <v>1</v>
      </c>
      <c r="G80" s="183" t="s">
        <v>3467</v>
      </c>
      <c r="H80" s="29">
        <v>4500380127</v>
      </c>
      <c r="I80" s="42">
        <v>22000655</v>
      </c>
      <c r="J80" s="248">
        <v>44802</v>
      </c>
      <c r="K80" s="229">
        <v>45926</v>
      </c>
      <c r="L80" s="38" t="s">
        <v>3329</v>
      </c>
      <c r="M80" s="41" t="s">
        <v>3305</v>
      </c>
      <c r="N80" s="254">
        <v>59904</v>
      </c>
    </row>
    <row r="81" spans="1:14" ht="18" hidden="1">
      <c r="A81" s="29" t="s">
        <v>78</v>
      </c>
      <c r="B81" s="29" t="s">
        <v>3470</v>
      </c>
      <c r="C81" s="29" t="s">
        <v>3335</v>
      </c>
      <c r="D81" s="39" t="s">
        <v>3476</v>
      </c>
      <c r="E81" s="29" t="s">
        <v>3337</v>
      </c>
      <c r="F81" s="38">
        <v>1</v>
      </c>
      <c r="G81" s="183" t="s">
        <v>3477</v>
      </c>
      <c r="H81" s="29">
        <v>4500380127</v>
      </c>
      <c r="I81" s="42">
        <v>22000655</v>
      </c>
      <c r="J81" s="248">
        <v>44802</v>
      </c>
      <c r="K81" s="229">
        <v>45926</v>
      </c>
      <c r="L81" s="38" t="s">
        <v>3329</v>
      </c>
      <c r="M81" s="41" t="s">
        <v>3305</v>
      </c>
      <c r="N81" s="254">
        <v>59904</v>
      </c>
    </row>
    <row r="82" spans="1:14" ht="18" hidden="1">
      <c r="A82" s="29" t="s">
        <v>78</v>
      </c>
      <c r="B82" s="29" t="s">
        <v>3470</v>
      </c>
      <c r="C82" s="29" t="s">
        <v>3335</v>
      </c>
      <c r="D82" s="39" t="s">
        <v>3478</v>
      </c>
      <c r="E82" s="29" t="s">
        <v>3337</v>
      </c>
      <c r="F82" s="38">
        <v>1</v>
      </c>
      <c r="G82" s="183" t="s">
        <v>3467</v>
      </c>
      <c r="H82" s="29">
        <v>4500380127</v>
      </c>
      <c r="I82" s="42">
        <v>22000655</v>
      </c>
      <c r="J82" s="248">
        <v>44802</v>
      </c>
      <c r="K82" s="229">
        <v>45926</v>
      </c>
      <c r="L82" s="57" t="s">
        <v>3329</v>
      </c>
      <c r="M82" s="58" t="s">
        <v>3305</v>
      </c>
      <c r="N82" s="254">
        <v>59904</v>
      </c>
    </row>
    <row r="83" spans="1:14" ht="18" hidden="1">
      <c r="A83" s="186" t="s">
        <v>84</v>
      </c>
      <c r="B83" s="186" t="s">
        <v>3479</v>
      </c>
      <c r="C83" s="29" t="s">
        <v>2785</v>
      </c>
      <c r="D83" s="185" t="s">
        <v>3480</v>
      </c>
      <c r="E83" s="186" t="s">
        <v>3310</v>
      </c>
      <c r="F83" s="44">
        <v>1</v>
      </c>
      <c r="G83" s="183" t="s">
        <v>3481</v>
      </c>
      <c r="H83" s="29">
        <v>4500350137</v>
      </c>
      <c r="I83" s="46">
        <v>22001064</v>
      </c>
      <c r="J83" s="248">
        <v>44893</v>
      </c>
      <c r="K83" s="246">
        <v>46026</v>
      </c>
      <c r="L83" s="33" t="s">
        <v>3391</v>
      </c>
      <c r="M83" s="49" t="s">
        <v>3305</v>
      </c>
      <c r="N83" s="254">
        <v>165575</v>
      </c>
    </row>
    <row r="84" spans="1:14" ht="18" hidden="1">
      <c r="A84" s="35" t="s">
        <v>84</v>
      </c>
      <c r="B84" s="35" t="s">
        <v>3482</v>
      </c>
      <c r="C84" s="29" t="s">
        <v>2785</v>
      </c>
      <c r="D84" s="60" t="s">
        <v>2817</v>
      </c>
      <c r="E84" s="35" t="s">
        <v>3355</v>
      </c>
      <c r="F84" s="61">
        <v>1</v>
      </c>
      <c r="G84" s="183" t="s">
        <v>3483</v>
      </c>
      <c r="H84" s="29">
        <v>4500380121</v>
      </c>
      <c r="I84" s="61">
        <v>22001217</v>
      </c>
      <c r="J84" s="248">
        <v>44917</v>
      </c>
      <c r="K84" s="236">
        <v>45920</v>
      </c>
      <c r="L84" s="36" t="s">
        <v>3304</v>
      </c>
      <c r="M84" s="37" t="s">
        <v>3305</v>
      </c>
      <c r="N84" s="254">
        <v>524684.61</v>
      </c>
    </row>
    <row r="85" spans="1:14" ht="18" hidden="1">
      <c r="A85" s="29" t="s">
        <v>84</v>
      </c>
      <c r="B85" s="29" t="s">
        <v>3484</v>
      </c>
      <c r="C85" s="29" t="s">
        <v>2785</v>
      </c>
      <c r="D85" s="39" t="s">
        <v>3485</v>
      </c>
      <c r="E85" s="29" t="s">
        <v>3355</v>
      </c>
      <c r="F85" s="38">
        <v>1</v>
      </c>
      <c r="G85" s="183" t="s">
        <v>3483</v>
      </c>
      <c r="H85" s="29">
        <v>4500380121</v>
      </c>
      <c r="I85" s="38">
        <v>22001217</v>
      </c>
      <c r="J85" s="248">
        <v>44917</v>
      </c>
      <c r="K85" s="236">
        <v>45920</v>
      </c>
      <c r="L85" s="6" t="s">
        <v>3304</v>
      </c>
      <c r="M85" s="30" t="s">
        <v>3305</v>
      </c>
      <c r="N85" s="254">
        <v>18763.080000000002</v>
      </c>
    </row>
    <row r="86" spans="1:14" ht="18" hidden="1">
      <c r="A86" s="29" t="s">
        <v>84</v>
      </c>
      <c r="B86" s="29" t="s">
        <v>3482</v>
      </c>
      <c r="C86" s="29" t="s">
        <v>2785</v>
      </c>
      <c r="D86" s="39" t="s">
        <v>2831</v>
      </c>
      <c r="E86" s="29" t="s">
        <v>3355</v>
      </c>
      <c r="F86" s="38">
        <v>1</v>
      </c>
      <c r="G86" s="183" t="s">
        <v>3486</v>
      </c>
      <c r="H86" s="29">
        <v>4500380121</v>
      </c>
      <c r="I86" s="38">
        <v>22001217</v>
      </c>
      <c r="J86" s="248">
        <v>44917</v>
      </c>
      <c r="K86" s="224">
        <v>45920</v>
      </c>
      <c r="L86" s="6" t="s">
        <v>3304</v>
      </c>
      <c r="M86" s="30" t="s">
        <v>3305</v>
      </c>
      <c r="N86" s="254">
        <v>524684.61</v>
      </c>
    </row>
    <row r="87" spans="1:14" ht="18" hidden="1">
      <c r="A87" s="29" t="s">
        <v>84</v>
      </c>
      <c r="B87" s="29" t="s">
        <v>3484</v>
      </c>
      <c r="C87" s="29" t="s">
        <v>2785</v>
      </c>
      <c r="D87" s="39" t="s">
        <v>2836</v>
      </c>
      <c r="E87" s="29" t="s">
        <v>3355</v>
      </c>
      <c r="F87" s="38">
        <v>1</v>
      </c>
      <c r="G87" s="183" t="s">
        <v>3486</v>
      </c>
      <c r="H87" s="29">
        <v>4500380121</v>
      </c>
      <c r="I87" s="38">
        <v>22001217</v>
      </c>
      <c r="J87" s="248">
        <v>44917</v>
      </c>
      <c r="K87" s="224">
        <v>45920</v>
      </c>
      <c r="L87" s="6" t="s">
        <v>3304</v>
      </c>
      <c r="M87" s="30" t="s">
        <v>3305</v>
      </c>
      <c r="N87" s="254">
        <v>18763.080000000002</v>
      </c>
    </row>
    <row r="88" spans="1:14" ht="18">
      <c r="A88" s="29" t="s">
        <v>84</v>
      </c>
      <c r="B88" s="29" t="s">
        <v>3364</v>
      </c>
      <c r="C88" s="29" t="s">
        <v>2785</v>
      </c>
      <c r="D88" s="39" t="s">
        <v>3487</v>
      </c>
      <c r="E88" s="29" t="s">
        <v>3355</v>
      </c>
      <c r="F88" s="38">
        <v>1</v>
      </c>
      <c r="G88" s="183" t="s">
        <v>3488</v>
      </c>
      <c r="H88" s="29">
        <v>4500380127</v>
      </c>
      <c r="I88" s="38">
        <v>22001216</v>
      </c>
      <c r="J88" s="224">
        <v>44917</v>
      </c>
      <c r="K88" s="224">
        <v>46012</v>
      </c>
      <c r="L88" s="6" t="s">
        <v>3329</v>
      </c>
      <c r="M88" s="30" t="s">
        <v>3305</v>
      </c>
      <c r="N88" s="254">
        <v>658684.51</v>
      </c>
    </row>
    <row r="89" spans="1:14" ht="18">
      <c r="A89" s="29" t="s">
        <v>84</v>
      </c>
      <c r="B89" s="29" t="s">
        <v>3489</v>
      </c>
      <c r="C89" s="29" t="s">
        <v>2785</v>
      </c>
      <c r="D89" s="39" t="s">
        <v>2808</v>
      </c>
      <c r="E89" s="29" t="s">
        <v>3355</v>
      </c>
      <c r="F89" s="38">
        <v>1</v>
      </c>
      <c r="G89" s="183" t="s">
        <v>3488</v>
      </c>
      <c r="H89" s="29">
        <v>4500380127</v>
      </c>
      <c r="I89" s="38">
        <v>22001216</v>
      </c>
      <c r="J89" s="224">
        <v>44917</v>
      </c>
      <c r="K89" s="224">
        <v>46012</v>
      </c>
      <c r="L89" s="6" t="s">
        <v>3329</v>
      </c>
      <c r="M89" s="30" t="s">
        <v>3305</v>
      </c>
      <c r="N89" s="254">
        <v>24602.6</v>
      </c>
    </row>
    <row r="90" spans="1:14" ht="18">
      <c r="A90" s="29" t="s">
        <v>84</v>
      </c>
      <c r="B90" s="29" t="s">
        <v>3489</v>
      </c>
      <c r="C90" s="29" t="s">
        <v>2785</v>
      </c>
      <c r="D90" s="39" t="s">
        <v>2810</v>
      </c>
      <c r="E90" s="29" t="s">
        <v>3355</v>
      </c>
      <c r="F90" s="38">
        <v>1</v>
      </c>
      <c r="G90" s="183" t="s">
        <v>3488</v>
      </c>
      <c r="H90" s="29">
        <v>4500380127</v>
      </c>
      <c r="I90" s="38">
        <v>22001216</v>
      </c>
      <c r="J90" s="224">
        <v>44917</v>
      </c>
      <c r="K90" s="224">
        <v>46012</v>
      </c>
      <c r="L90" s="6" t="s">
        <v>3329</v>
      </c>
      <c r="M90" s="30" t="s">
        <v>3305</v>
      </c>
      <c r="N90" s="254">
        <v>24602.6</v>
      </c>
    </row>
    <row r="91" spans="1:14" ht="18">
      <c r="A91" s="29" t="s">
        <v>84</v>
      </c>
      <c r="B91" s="29" t="s">
        <v>3489</v>
      </c>
      <c r="C91" s="29" t="s">
        <v>2785</v>
      </c>
      <c r="D91" s="39" t="s">
        <v>2827</v>
      </c>
      <c r="E91" s="29" t="s">
        <v>3355</v>
      </c>
      <c r="F91" s="38">
        <v>1</v>
      </c>
      <c r="G91" s="183" t="s">
        <v>1101</v>
      </c>
      <c r="H91" s="29">
        <v>4500380127</v>
      </c>
      <c r="I91" s="38">
        <v>22001216</v>
      </c>
      <c r="J91" s="224">
        <v>44917</v>
      </c>
      <c r="K91" s="224">
        <v>46012</v>
      </c>
      <c r="L91" s="6" t="s">
        <v>3329</v>
      </c>
      <c r="M91" s="30" t="s">
        <v>3305</v>
      </c>
      <c r="N91" s="254">
        <v>24602.6</v>
      </c>
    </row>
    <row r="92" spans="1:14" ht="18">
      <c r="A92" s="29" t="s">
        <v>84</v>
      </c>
      <c r="B92" s="29" t="s">
        <v>3489</v>
      </c>
      <c r="C92" s="29" t="s">
        <v>2785</v>
      </c>
      <c r="D92" s="39" t="s">
        <v>2828</v>
      </c>
      <c r="E92" s="29" t="s">
        <v>3355</v>
      </c>
      <c r="F92" s="39">
        <v>1</v>
      </c>
      <c r="G92" s="183" t="s">
        <v>1101</v>
      </c>
      <c r="H92" s="29">
        <v>4500380127</v>
      </c>
      <c r="I92" s="38">
        <v>22001216</v>
      </c>
      <c r="J92" s="224">
        <v>44917</v>
      </c>
      <c r="K92" s="224">
        <v>46012</v>
      </c>
      <c r="L92" s="6" t="s">
        <v>3329</v>
      </c>
      <c r="M92" s="30" t="s">
        <v>3305</v>
      </c>
      <c r="N92" s="254">
        <v>24602.6</v>
      </c>
    </row>
    <row r="93" spans="1:14" ht="18">
      <c r="A93" s="29" t="s">
        <v>84</v>
      </c>
      <c r="B93" s="29" t="s">
        <v>3364</v>
      </c>
      <c r="C93" s="29" t="s">
        <v>2785</v>
      </c>
      <c r="D93" s="39" t="s">
        <v>3490</v>
      </c>
      <c r="E93" s="29" t="s">
        <v>3355</v>
      </c>
      <c r="F93" s="39">
        <v>1</v>
      </c>
      <c r="G93" s="183" t="s">
        <v>1101</v>
      </c>
      <c r="H93" s="29">
        <v>4500380127</v>
      </c>
      <c r="I93" s="38">
        <v>22001216</v>
      </c>
      <c r="J93" s="224">
        <v>44917</v>
      </c>
      <c r="K93" s="224">
        <v>46012</v>
      </c>
      <c r="L93" s="6" t="s">
        <v>3329</v>
      </c>
      <c r="M93" s="30" t="s">
        <v>3305</v>
      </c>
      <c r="N93" s="254">
        <v>658684.51</v>
      </c>
    </row>
    <row r="94" spans="1:14" ht="18" hidden="1">
      <c r="A94" s="29" t="s">
        <v>78</v>
      </c>
      <c r="B94" s="29" t="s">
        <v>3491</v>
      </c>
      <c r="C94" s="29" t="s">
        <v>2785</v>
      </c>
      <c r="D94" s="39" t="s">
        <v>3492</v>
      </c>
      <c r="E94" s="29" t="s">
        <v>3302</v>
      </c>
      <c r="F94" s="39">
        <v>1</v>
      </c>
      <c r="G94" s="183" t="s">
        <v>3477</v>
      </c>
      <c r="H94" s="29">
        <v>4500380127</v>
      </c>
      <c r="I94" s="38">
        <v>22001216</v>
      </c>
      <c r="J94" s="224">
        <v>44917</v>
      </c>
      <c r="K94" s="224">
        <v>45949</v>
      </c>
      <c r="L94" s="6" t="s">
        <v>3329</v>
      </c>
      <c r="M94" s="30" t="s">
        <v>3305</v>
      </c>
      <c r="N94" s="254">
        <v>706933.06</v>
      </c>
    </row>
    <row r="95" spans="1:14" ht="18" hidden="1">
      <c r="A95" s="29" t="s">
        <v>78</v>
      </c>
      <c r="B95" s="29" t="s">
        <v>3491</v>
      </c>
      <c r="C95" s="29" t="s">
        <v>2785</v>
      </c>
      <c r="D95" s="39" t="s">
        <v>3493</v>
      </c>
      <c r="E95" s="29" t="s">
        <v>3302</v>
      </c>
      <c r="F95" s="39">
        <v>1</v>
      </c>
      <c r="G95" s="183" t="s">
        <v>3477</v>
      </c>
      <c r="H95" s="29">
        <v>4500380127</v>
      </c>
      <c r="I95" s="38">
        <v>22001216</v>
      </c>
      <c r="J95" s="224">
        <v>44917</v>
      </c>
      <c r="K95" s="224">
        <v>45949</v>
      </c>
      <c r="L95" s="6" t="s">
        <v>3329</v>
      </c>
      <c r="M95" s="30" t="s">
        <v>3305</v>
      </c>
      <c r="N95" s="254">
        <v>706933.06</v>
      </c>
    </row>
    <row r="96" spans="1:14" ht="18" hidden="1">
      <c r="A96" s="29" t="s">
        <v>78</v>
      </c>
      <c r="B96" s="29" t="s">
        <v>3491</v>
      </c>
      <c r="C96" s="29" t="s">
        <v>2785</v>
      </c>
      <c r="D96" s="39" t="s">
        <v>3494</v>
      </c>
      <c r="E96" s="29" t="s">
        <v>3302</v>
      </c>
      <c r="F96" s="39">
        <v>1</v>
      </c>
      <c r="G96" s="183" t="s">
        <v>3495</v>
      </c>
      <c r="H96" s="29">
        <v>4500380127</v>
      </c>
      <c r="I96" s="38">
        <v>22001216</v>
      </c>
      <c r="J96" s="224">
        <v>44917</v>
      </c>
      <c r="K96" s="224">
        <v>45949</v>
      </c>
      <c r="L96" s="6" t="s">
        <v>3329</v>
      </c>
      <c r="M96" s="30" t="s">
        <v>3305</v>
      </c>
      <c r="N96" s="254">
        <v>706933.06</v>
      </c>
    </row>
    <row r="97" spans="1:14" ht="18" hidden="1">
      <c r="A97" s="29" t="s">
        <v>78</v>
      </c>
      <c r="B97" s="29" t="s">
        <v>3491</v>
      </c>
      <c r="C97" s="29" t="s">
        <v>2785</v>
      </c>
      <c r="D97" s="39" t="s">
        <v>3496</v>
      </c>
      <c r="E97" s="29" t="s">
        <v>3302</v>
      </c>
      <c r="F97" s="39">
        <v>1</v>
      </c>
      <c r="G97" s="183" t="s">
        <v>3495</v>
      </c>
      <c r="H97" s="29">
        <v>4500380127</v>
      </c>
      <c r="I97" s="38">
        <v>22001216</v>
      </c>
      <c r="J97" s="224">
        <v>44917</v>
      </c>
      <c r="K97" s="224">
        <v>45949</v>
      </c>
      <c r="L97" s="6" t="s">
        <v>3329</v>
      </c>
      <c r="M97" s="30" t="s">
        <v>3305</v>
      </c>
      <c r="N97" s="254">
        <v>706933.06</v>
      </c>
    </row>
    <row r="98" spans="1:14" ht="18" hidden="1">
      <c r="A98" s="31" t="s">
        <v>78</v>
      </c>
      <c r="B98" s="31" t="s">
        <v>3491</v>
      </c>
      <c r="C98" s="29" t="s">
        <v>2785</v>
      </c>
      <c r="D98" s="62" t="s">
        <v>3497</v>
      </c>
      <c r="E98" s="31" t="s">
        <v>3302</v>
      </c>
      <c r="F98" s="39">
        <v>1</v>
      </c>
      <c r="G98" s="183" t="s">
        <v>3498</v>
      </c>
      <c r="H98" s="29">
        <v>4500380127</v>
      </c>
      <c r="I98" s="38">
        <v>22001216</v>
      </c>
      <c r="J98" s="224">
        <v>44917</v>
      </c>
      <c r="K98" s="224">
        <v>45949</v>
      </c>
      <c r="L98" s="63" t="s">
        <v>3329</v>
      </c>
      <c r="M98" s="64" t="s">
        <v>3305</v>
      </c>
      <c r="N98" s="254">
        <v>706933.06</v>
      </c>
    </row>
    <row r="99" spans="1:14" ht="18" hidden="1">
      <c r="A99" s="32" t="s">
        <v>84</v>
      </c>
      <c r="B99" s="32" t="s">
        <v>3499</v>
      </c>
      <c r="C99" s="29" t="s">
        <v>3500</v>
      </c>
      <c r="D99" s="59" t="s">
        <v>3501</v>
      </c>
      <c r="E99" s="32" t="s">
        <v>3502</v>
      </c>
      <c r="F99" s="39">
        <v>1</v>
      </c>
      <c r="G99" s="183" t="s">
        <v>3481</v>
      </c>
      <c r="H99" s="29">
        <v>4500350137</v>
      </c>
      <c r="I99" s="38">
        <v>21101019</v>
      </c>
      <c r="J99" s="224">
        <v>44645</v>
      </c>
      <c r="K99" s="224">
        <v>45733</v>
      </c>
      <c r="L99" s="33" t="s">
        <v>3391</v>
      </c>
      <c r="M99" s="49" t="s">
        <v>3305</v>
      </c>
      <c r="N99" s="254">
        <v>87740</v>
      </c>
    </row>
    <row r="100" spans="1:14" ht="18" hidden="1">
      <c r="A100" s="32" t="s">
        <v>84</v>
      </c>
      <c r="B100" s="32" t="s">
        <v>3499</v>
      </c>
      <c r="C100" s="29" t="s">
        <v>3500</v>
      </c>
      <c r="D100" s="59" t="s">
        <v>3503</v>
      </c>
      <c r="E100" s="32" t="s">
        <v>3502</v>
      </c>
      <c r="F100" s="39">
        <v>1</v>
      </c>
      <c r="G100" s="183" t="s">
        <v>3481</v>
      </c>
      <c r="H100" s="29">
        <v>4500350137</v>
      </c>
      <c r="I100" s="38">
        <v>21101019</v>
      </c>
      <c r="J100" s="224">
        <v>44645</v>
      </c>
      <c r="K100" s="224">
        <v>45733</v>
      </c>
      <c r="L100" s="33" t="s">
        <v>3391</v>
      </c>
      <c r="M100" s="49" t="s">
        <v>3305</v>
      </c>
      <c r="N100" s="254">
        <v>87740</v>
      </c>
    </row>
    <row r="101" spans="1:14" ht="18" hidden="1">
      <c r="A101" s="32" t="s">
        <v>84</v>
      </c>
      <c r="B101" s="32" t="s">
        <v>3504</v>
      </c>
      <c r="C101" s="29" t="s">
        <v>988</v>
      </c>
      <c r="D101" s="59" t="s">
        <v>3505</v>
      </c>
      <c r="E101" s="32" t="s">
        <v>3398</v>
      </c>
      <c r="F101" s="39">
        <v>1</v>
      </c>
      <c r="G101" s="183" t="s">
        <v>3481</v>
      </c>
      <c r="H101" s="29">
        <v>4500350137</v>
      </c>
      <c r="I101" s="38">
        <v>21101019</v>
      </c>
      <c r="J101" s="224">
        <v>44645</v>
      </c>
      <c r="K101" s="224">
        <v>45708</v>
      </c>
      <c r="L101" s="33" t="s">
        <v>3391</v>
      </c>
      <c r="M101" s="49" t="s">
        <v>3305</v>
      </c>
      <c r="N101" s="254">
        <v>405180</v>
      </c>
    </row>
    <row r="102" spans="1:14" ht="18" hidden="1">
      <c r="A102" s="35" t="s">
        <v>84</v>
      </c>
      <c r="B102" s="35" t="s">
        <v>3506</v>
      </c>
      <c r="C102" s="29" t="s">
        <v>3407</v>
      </c>
      <c r="D102" s="60" t="s">
        <v>3507</v>
      </c>
      <c r="E102" s="35" t="s">
        <v>3310</v>
      </c>
      <c r="F102" s="39">
        <v>1</v>
      </c>
      <c r="G102" s="183" t="s">
        <v>3508</v>
      </c>
      <c r="H102" s="29">
        <v>4500380121</v>
      </c>
      <c r="I102" s="38">
        <v>22001563</v>
      </c>
      <c r="J102" s="224">
        <v>44987</v>
      </c>
      <c r="K102" s="224">
        <v>46220</v>
      </c>
      <c r="L102" s="36" t="s">
        <v>3304</v>
      </c>
      <c r="M102" s="37" t="s">
        <v>3305</v>
      </c>
      <c r="N102" s="254">
        <v>383855.54</v>
      </c>
    </row>
    <row r="103" spans="1:14" ht="18" hidden="1">
      <c r="A103" s="29" t="s">
        <v>78</v>
      </c>
      <c r="B103" s="29" t="s">
        <v>3509</v>
      </c>
      <c r="C103" s="29" t="s">
        <v>2785</v>
      </c>
      <c r="D103" s="39" t="s">
        <v>3510</v>
      </c>
      <c r="E103" s="35" t="s">
        <v>3310</v>
      </c>
      <c r="F103" s="39">
        <v>1</v>
      </c>
      <c r="G103" s="183" t="s">
        <v>3477</v>
      </c>
      <c r="H103" s="29">
        <v>4500380127</v>
      </c>
      <c r="I103" s="38">
        <v>22001562</v>
      </c>
      <c r="J103" s="224">
        <v>44987</v>
      </c>
      <c r="K103" s="224">
        <v>46220</v>
      </c>
      <c r="L103" s="6" t="s">
        <v>3329</v>
      </c>
      <c r="M103" s="30" t="s">
        <v>3305</v>
      </c>
      <c r="N103" s="254">
        <v>420946.81</v>
      </c>
    </row>
    <row r="104" spans="1:14" ht="18" hidden="1">
      <c r="A104" s="29" t="s">
        <v>78</v>
      </c>
      <c r="B104" s="29" t="s">
        <v>3509</v>
      </c>
      <c r="C104" s="29" t="s">
        <v>2785</v>
      </c>
      <c r="D104" s="39" t="s">
        <v>3511</v>
      </c>
      <c r="E104" s="35" t="s">
        <v>3310</v>
      </c>
      <c r="F104" s="39">
        <v>1</v>
      </c>
      <c r="G104" s="183" t="s">
        <v>3512</v>
      </c>
      <c r="H104" s="29">
        <v>4500380127</v>
      </c>
      <c r="I104" s="38">
        <v>22001562</v>
      </c>
      <c r="J104" s="224">
        <v>44987</v>
      </c>
      <c r="K104" s="224">
        <v>46220</v>
      </c>
      <c r="L104" s="6" t="s">
        <v>3329</v>
      </c>
      <c r="M104" s="30" t="s">
        <v>3305</v>
      </c>
      <c r="N104" s="254">
        <v>420946.81</v>
      </c>
    </row>
    <row r="105" spans="1:14" ht="18" hidden="1">
      <c r="A105" s="29" t="s">
        <v>78</v>
      </c>
      <c r="B105" s="29" t="s">
        <v>3509</v>
      </c>
      <c r="C105" s="29" t="s">
        <v>2785</v>
      </c>
      <c r="D105" s="39" t="s">
        <v>3513</v>
      </c>
      <c r="E105" s="35" t="s">
        <v>3310</v>
      </c>
      <c r="F105" s="39">
        <v>1</v>
      </c>
      <c r="G105" s="183" t="s">
        <v>3514</v>
      </c>
      <c r="H105" s="29">
        <v>4500380127</v>
      </c>
      <c r="I105" s="38">
        <v>22001562</v>
      </c>
      <c r="J105" s="224">
        <v>44987</v>
      </c>
      <c r="K105" s="224">
        <v>46098</v>
      </c>
      <c r="L105" s="6" t="s">
        <v>3329</v>
      </c>
      <c r="M105" s="30" t="s">
        <v>3305</v>
      </c>
      <c r="N105" s="254">
        <v>420946.81</v>
      </c>
    </row>
    <row r="106" spans="1:14" ht="18" hidden="1">
      <c r="A106" s="29" t="s">
        <v>78</v>
      </c>
      <c r="B106" s="29" t="s">
        <v>3509</v>
      </c>
      <c r="C106" s="29" t="s">
        <v>2785</v>
      </c>
      <c r="D106" s="39" t="s">
        <v>3515</v>
      </c>
      <c r="E106" s="35" t="s">
        <v>3310</v>
      </c>
      <c r="F106" s="39">
        <v>1</v>
      </c>
      <c r="G106" s="183" t="s">
        <v>3514</v>
      </c>
      <c r="H106" s="29">
        <v>4500380127</v>
      </c>
      <c r="I106" s="38">
        <v>22001562</v>
      </c>
      <c r="J106" s="224">
        <v>44987</v>
      </c>
      <c r="K106" s="224">
        <v>46098</v>
      </c>
      <c r="L106" s="6" t="s">
        <v>3329</v>
      </c>
      <c r="M106" s="30" t="s">
        <v>3305</v>
      </c>
      <c r="N106" s="254">
        <v>420946.81</v>
      </c>
    </row>
    <row r="107" spans="1:14" ht="18" hidden="1">
      <c r="A107" s="29" t="s">
        <v>78</v>
      </c>
      <c r="B107" s="29" t="s">
        <v>3509</v>
      </c>
      <c r="C107" s="29" t="s">
        <v>2785</v>
      </c>
      <c r="D107" s="39" t="s">
        <v>3516</v>
      </c>
      <c r="E107" s="35" t="s">
        <v>3310</v>
      </c>
      <c r="F107" s="39">
        <v>1</v>
      </c>
      <c r="G107" s="183" t="s">
        <v>3517</v>
      </c>
      <c r="H107" s="29">
        <v>4500380127</v>
      </c>
      <c r="I107" s="38">
        <v>22001562</v>
      </c>
      <c r="J107" s="224">
        <v>44987</v>
      </c>
      <c r="K107" s="224">
        <v>46098</v>
      </c>
      <c r="L107" s="6" t="s">
        <v>3329</v>
      </c>
      <c r="M107" s="30" t="s">
        <v>3305</v>
      </c>
      <c r="N107" s="254">
        <v>420946.81</v>
      </c>
    </row>
    <row r="108" spans="1:14" ht="18" hidden="1">
      <c r="A108" s="29" t="s">
        <v>78</v>
      </c>
      <c r="B108" s="29" t="s">
        <v>3509</v>
      </c>
      <c r="C108" s="29" t="s">
        <v>2785</v>
      </c>
      <c r="D108" s="39" t="s">
        <v>3518</v>
      </c>
      <c r="E108" s="35" t="s">
        <v>3310</v>
      </c>
      <c r="F108" s="39">
        <v>1</v>
      </c>
      <c r="G108" s="183" t="s">
        <v>3517</v>
      </c>
      <c r="H108" s="29">
        <v>4500380127</v>
      </c>
      <c r="I108" s="38">
        <v>22001562</v>
      </c>
      <c r="J108" s="224">
        <v>44987</v>
      </c>
      <c r="K108" s="224">
        <v>46098</v>
      </c>
      <c r="L108" s="6" t="s">
        <v>3329</v>
      </c>
      <c r="M108" s="30" t="s">
        <v>3305</v>
      </c>
      <c r="N108" s="254">
        <v>420946.81</v>
      </c>
    </row>
    <row r="109" spans="1:14" ht="18">
      <c r="A109" s="29" t="s">
        <v>84</v>
      </c>
      <c r="B109" s="29" t="s">
        <v>3519</v>
      </c>
      <c r="C109" s="29" t="s">
        <v>2785</v>
      </c>
      <c r="D109" s="39" t="s">
        <v>2786</v>
      </c>
      <c r="E109" s="29" t="s">
        <v>3355</v>
      </c>
      <c r="F109" s="39">
        <v>1</v>
      </c>
      <c r="G109" s="183" t="s">
        <v>3488</v>
      </c>
      <c r="H109" s="29">
        <v>4500380127</v>
      </c>
      <c r="I109" s="38">
        <v>22001216</v>
      </c>
      <c r="J109" s="224">
        <v>44917</v>
      </c>
      <c r="K109" s="224">
        <v>46012</v>
      </c>
      <c r="L109" s="6" t="s">
        <v>3329</v>
      </c>
      <c r="M109" s="30" t="s">
        <v>3305</v>
      </c>
      <c r="N109" s="254">
        <v>0</v>
      </c>
    </row>
    <row r="110" spans="1:14" ht="18">
      <c r="A110" s="29" t="s">
        <v>84</v>
      </c>
      <c r="B110" s="29" t="s">
        <v>3520</v>
      </c>
      <c r="C110" s="29" t="s">
        <v>2785</v>
      </c>
      <c r="D110" s="39" t="s">
        <v>2795</v>
      </c>
      <c r="E110" s="29" t="s">
        <v>3355</v>
      </c>
      <c r="F110" s="39">
        <v>1</v>
      </c>
      <c r="G110" s="183" t="s">
        <v>3488</v>
      </c>
      <c r="H110" s="29">
        <v>4500380127</v>
      </c>
      <c r="I110" s="38">
        <v>22001216</v>
      </c>
      <c r="J110" s="224">
        <v>44917</v>
      </c>
      <c r="K110" s="224">
        <v>46012</v>
      </c>
      <c r="L110" s="6" t="s">
        <v>3329</v>
      </c>
      <c r="M110" s="30" t="s">
        <v>3305</v>
      </c>
      <c r="N110" s="254">
        <v>201209.49</v>
      </c>
    </row>
    <row r="111" spans="1:14" ht="18">
      <c r="A111" s="29" t="s">
        <v>84</v>
      </c>
      <c r="B111" s="39" t="s">
        <v>2805</v>
      </c>
      <c r="C111" s="29" t="s">
        <v>2785</v>
      </c>
      <c r="D111" s="39" t="s">
        <v>3521</v>
      </c>
      <c r="E111" s="29" t="s">
        <v>3355</v>
      </c>
      <c r="F111" s="39">
        <v>1</v>
      </c>
      <c r="G111" s="183" t="s">
        <v>3488</v>
      </c>
      <c r="H111" s="29">
        <v>4500380127</v>
      </c>
      <c r="I111" s="38">
        <v>22001216</v>
      </c>
      <c r="J111" s="224">
        <v>44917</v>
      </c>
      <c r="K111" s="224">
        <v>46012</v>
      </c>
      <c r="L111" s="38" t="s">
        <v>3329</v>
      </c>
      <c r="M111" s="41" t="s">
        <v>3305</v>
      </c>
      <c r="N111" s="254">
        <v>0</v>
      </c>
    </row>
    <row r="112" spans="1:14" ht="18" hidden="1">
      <c r="A112" s="29" t="s">
        <v>84</v>
      </c>
      <c r="B112" s="39" t="s">
        <v>2805</v>
      </c>
      <c r="C112" s="29" t="s">
        <v>2785</v>
      </c>
      <c r="D112" s="39" t="s">
        <v>2822</v>
      </c>
      <c r="E112" s="29" t="s">
        <v>3355</v>
      </c>
      <c r="F112" s="39">
        <v>1</v>
      </c>
      <c r="G112" s="183" t="s">
        <v>3522</v>
      </c>
      <c r="H112" s="29">
        <v>4500380121</v>
      </c>
      <c r="I112" s="38">
        <v>22001217</v>
      </c>
      <c r="J112" s="224">
        <v>44917</v>
      </c>
      <c r="K112" s="224">
        <v>45920</v>
      </c>
      <c r="L112" s="6" t="s">
        <v>3304</v>
      </c>
      <c r="M112" s="41" t="s">
        <v>3305</v>
      </c>
      <c r="N112" s="254">
        <v>0</v>
      </c>
    </row>
    <row r="113" spans="1:15" ht="18" hidden="1">
      <c r="A113" s="29" t="s">
        <v>84</v>
      </c>
      <c r="B113" s="39" t="s">
        <v>2805</v>
      </c>
      <c r="C113" s="29" t="s">
        <v>2785</v>
      </c>
      <c r="D113" s="39" t="s">
        <v>2834</v>
      </c>
      <c r="E113" s="29" t="s">
        <v>3355</v>
      </c>
      <c r="F113" s="39">
        <v>1</v>
      </c>
      <c r="G113" s="183" t="s">
        <v>571</v>
      </c>
      <c r="H113" s="29">
        <v>4500380121</v>
      </c>
      <c r="I113" s="38">
        <v>22001217</v>
      </c>
      <c r="J113" s="224">
        <v>44917</v>
      </c>
      <c r="K113" s="224">
        <v>45920</v>
      </c>
      <c r="L113" s="6" t="s">
        <v>3304</v>
      </c>
      <c r="M113" s="41" t="s">
        <v>3305</v>
      </c>
      <c r="N113" s="254">
        <v>0</v>
      </c>
    </row>
    <row r="114" spans="1:15" ht="18" hidden="1">
      <c r="A114" s="29" t="s">
        <v>78</v>
      </c>
      <c r="B114" s="29" t="s">
        <v>3470</v>
      </c>
      <c r="C114" s="29" t="s">
        <v>3335</v>
      </c>
      <c r="D114" s="39" t="s">
        <v>3523</v>
      </c>
      <c r="E114" s="29" t="s">
        <v>3337</v>
      </c>
      <c r="F114" s="39">
        <v>1</v>
      </c>
      <c r="G114" s="183" t="s">
        <v>3524</v>
      </c>
      <c r="H114" s="29">
        <v>4500422304</v>
      </c>
      <c r="I114" s="38">
        <v>23100493</v>
      </c>
      <c r="J114" s="224">
        <v>45127</v>
      </c>
      <c r="K114" s="224">
        <v>46376</v>
      </c>
      <c r="L114" s="6" t="s">
        <v>3304</v>
      </c>
      <c r="M114" s="41" t="s">
        <v>3305</v>
      </c>
      <c r="N114" s="254">
        <v>49697</v>
      </c>
    </row>
    <row r="115" spans="1:15" ht="18" hidden="1">
      <c r="A115" s="29" t="s">
        <v>78</v>
      </c>
      <c r="B115" s="29" t="s">
        <v>3470</v>
      </c>
      <c r="C115" s="29" t="s">
        <v>3335</v>
      </c>
      <c r="D115" s="39" t="s">
        <v>3525</v>
      </c>
      <c r="E115" s="29" t="s">
        <v>3337</v>
      </c>
      <c r="F115" s="39">
        <v>1</v>
      </c>
      <c r="G115" s="183" t="s">
        <v>3524</v>
      </c>
      <c r="H115" s="29">
        <v>4500422304</v>
      </c>
      <c r="I115" s="38">
        <v>23100493</v>
      </c>
      <c r="J115" s="224">
        <v>45127</v>
      </c>
      <c r="K115" s="224">
        <v>46376</v>
      </c>
      <c r="L115" s="6" t="s">
        <v>3304</v>
      </c>
      <c r="M115" s="41" t="s">
        <v>3305</v>
      </c>
      <c r="N115" s="254">
        <v>49697</v>
      </c>
    </row>
    <row r="116" spans="1:15" ht="18" hidden="1">
      <c r="A116" s="29" t="s">
        <v>78</v>
      </c>
      <c r="B116" s="29" t="s">
        <v>3470</v>
      </c>
      <c r="C116" s="29" t="s">
        <v>3335</v>
      </c>
      <c r="D116" s="39" t="s">
        <v>3526</v>
      </c>
      <c r="E116" s="29" t="s">
        <v>3337</v>
      </c>
      <c r="F116" s="39">
        <v>1</v>
      </c>
      <c r="G116" s="183" t="s">
        <v>3524</v>
      </c>
      <c r="H116" s="29">
        <v>4500422304</v>
      </c>
      <c r="I116" s="38">
        <v>23100493</v>
      </c>
      <c r="J116" s="224">
        <v>45127</v>
      </c>
      <c r="K116" s="224">
        <v>46376</v>
      </c>
      <c r="L116" s="6" t="s">
        <v>3304</v>
      </c>
      <c r="M116" s="41" t="s">
        <v>3305</v>
      </c>
      <c r="N116" s="254">
        <v>49697</v>
      </c>
    </row>
    <row r="117" spans="1:15" ht="18" hidden="1">
      <c r="A117" s="29" t="s">
        <v>78</v>
      </c>
      <c r="B117" s="29" t="s">
        <v>3470</v>
      </c>
      <c r="C117" s="29" t="s">
        <v>3335</v>
      </c>
      <c r="D117" s="39" t="s">
        <v>3527</v>
      </c>
      <c r="E117" s="29" t="s">
        <v>3337</v>
      </c>
      <c r="F117" s="39">
        <v>1</v>
      </c>
      <c r="G117" s="183" t="s">
        <v>3524</v>
      </c>
      <c r="H117" s="29">
        <v>4500422298</v>
      </c>
      <c r="I117" s="38">
        <v>23100494</v>
      </c>
      <c r="J117" s="224">
        <v>45127</v>
      </c>
      <c r="K117" s="224">
        <v>46376</v>
      </c>
      <c r="L117" s="38" t="s">
        <v>3329</v>
      </c>
      <c r="M117" s="41" t="s">
        <v>3305</v>
      </c>
      <c r="N117" s="254">
        <v>49697</v>
      </c>
    </row>
    <row r="118" spans="1:15" ht="18" hidden="1">
      <c r="A118" s="29" t="s">
        <v>78</v>
      </c>
      <c r="B118" s="29" t="s">
        <v>3470</v>
      </c>
      <c r="C118" s="29" t="s">
        <v>3335</v>
      </c>
      <c r="D118" s="39" t="s">
        <v>3528</v>
      </c>
      <c r="E118" s="29" t="s">
        <v>3337</v>
      </c>
      <c r="F118" s="39">
        <v>1</v>
      </c>
      <c r="G118" s="183" t="s">
        <v>3524</v>
      </c>
      <c r="H118" s="29">
        <v>4500422298</v>
      </c>
      <c r="I118" s="38">
        <v>23100494</v>
      </c>
      <c r="J118" s="224">
        <v>45127</v>
      </c>
      <c r="K118" s="224">
        <v>46376</v>
      </c>
      <c r="L118" s="38" t="s">
        <v>3329</v>
      </c>
      <c r="M118" s="41" t="s">
        <v>3305</v>
      </c>
      <c r="N118" s="254">
        <v>49697</v>
      </c>
    </row>
    <row r="119" spans="1:15" ht="18" hidden="1">
      <c r="A119" s="29" t="s">
        <v>78</v>
      </c>
      <c r="B119" s="29" t="s">
        <v>3470</v>
      </c>
      <c r="C119" s="29" t="s">
        <v>3335</v>
      </c>
      <c r="D119" s="39" t="s">
        <v>3529</v>
      </c>
      <c r="E119" s="29" t="s">
        <v>3337</v>
      </c>
      <c r="F119" s="39">
        <v>1</v>
      </c>
      <c r="G119" s="183" t="s">
        <v>3524</v>
      </c>
      <c r="H119" s="29">
        <v>4500422298</v>
      </c>
      <c r="I119" s="38">
        <v>23100494</v>
      </c>
      <c r="J119" s="224">
        <v>45127</v>
      </c>
      <c r="K119" s="224">
        <v>46376</v>
      </c>
      <c r="L119" s="38" t="s">
        <v>3329</v>
      </c>
      <c r="M119" s="41" t="s">
        <v>3305</v>
      </c>
      <c r="N119" s="254">
        <v>49697</v>
      </c>
    </row>
    <row r="120" spans="1:15" ht="18" hidden="1">
      <c r="A120" s="29" t="s">
        <v>78</v>
      </c>
      <c r="B120" s="56" t="s">
        <v>3530</v>
      </c>
      <c r="C120" s="29" t="s">
        <v>2785</v>
      </c>
      <c r="D120" s="39" t="s">
        <v>3531</v>
      </c>
      <c r="E120" s="29" t="s">
        <v>3355</v>
      </c>
      <c r="F120" s="39">
        <v>1</v>
      </c>
      <c r="G120" s="183" t="s">
        <v>2881</v>
      </c>
      <c r="H120" s="29">
        <v>4500443103</v>
      </c>
      <c r="I120" s="38">
        <v>23120080</v>
      </c>
      <c r="J120" s="224">
        <v>45271</v>
      </c>
      <c r="K120" s="224">
        <v>46389</v>
      </c>
      <c r="L120" s="38" t="s">
        <v>3708</v>
      </c>
      <c r="M120" s="41" t="s">
        <v>3532</v>
      </c>
      <c r="N120" s="254">
        <v>862781</v>
      </c>
    </row>
    <row r="121" spans="1:15" ht="18" hidden="1">
      <c r="A121" s="29" t="s">
        <v>78</v>
      </c>
      <c r="B121" s="39" t="s">
        <v>2843</v>
      </c>
      <c r="C121" s="29" t="s">
        <v>2785</v>
      </c>
      <c r="D121" s="39" t="s">
        <v>2880</v>
      </c>
      <c r="E121" s="29" t="s">
        <v>3355</v>
      </c>
      <c r="F121" s="39">
        <v>1</v>
      </c>
      <c r="G121" s="183" t="s">
        <v>2881</v>
      </c>
      <c r="H121" s="29">
        <v>4500443103</v>
      </c>
      <c r="I121" s="38">
        <v>23120080</v>
      </c>
      <c r="J121" s="224">
        <v>45271</v>
      </c>
      <c r="K121" s="224">
        <v>46389</v>
      </c>
      <c r="L121" s="38" t="s">
        <v>3708</v>
      </c>
      <c r="M121" s="41" t="s">
        <v>3532</v>
      </c>
      <c r="N121" s="254">
        <v>0</v>
      </c>
    </row>
    <row r="122" spans="1:15" ht="18" hidden="1">
      <c r="A122" s="29" t="s">
        <v>78</v>
      </c>
      <c r="B122" s="39" t="s">
        <v>2846</v>
      </c>
      <c r="C122" s="29" t="s">
        <v>2785</v>
      </c>
      <c r="D122" s="39" t="s">
        <v>2884</v>
      </c>
      <c r="E122" s="29" t="s">
        <v>3355</v>
      </c>
      <c r="F122" s="39">
        <v>1</v>
      </c>
      <c r="G122" s="183" t="s">
        <v>2881</v>
      </c>
      <c r="H122" s="29">
        <v>4500443103</v>
      </c>
      <c r="I122" s="38">
        <v>23120080</v>
      </c>
      <c r="J122" s="224">
        <v>45271</v>
      </c>
      <c r="K122" s="224">
        <v>46389</v>
      </c>
      <c r="L122" s="38" t="s">
        <v>3708</v>
      </c>
      <c r="M122" s="41" t="s">
        <v>3532</v>
      </c>
      <c r="N122" s="254">
        <v>10043</v>
      </c>
    </row>
    <row r="123" spans="1:15" ht="18" hidden="1">
      <c r="A123" s="29" t="s">
        <v>78</v>
      </c>
      <c r="B123" s="39" t="s">
        <v>2846</v>
      </c>
      <c r="C123" s="29" t="s">
        <v>2785</v>
      </c>
      <c r="D123" s="39" t="s">
        <v>2885</v>
      </c>
      <c r="E123" s="29" t="s">
        <v>3355</v>
      </c>
      <c r="F123" s="39">
        <v>1</v>
      </c>
      <c r="G123" s="183" t="s">
        <v>2881</v>
      </c>
      <c r="H123" s="29">
        <v>4500443103</v>
      </c>
      <c r="I123" s="38">
        <v>23120080</v>
      </c>
      <c r="J123" s="224">
        <v>45271</v>
      </c>
      <c r="K123" s="224">
        <v>46389</v>
      </c>
      <c r="L123" s="38" t="s">
        <v>3708</v>
      </c>
      <c r="M123" s="41" t="s">
        <v>3532</v>
      </c>
      <c r="N123" s="254">
        <v>10043</v>
      </c>
    </row>
    <row r="124" spans="1:15" ht="18" hidden="1">
      <c r="A124" s="29" t="s">
        <v>78</v>
      </c>
      <c r="B124" s="39" t="s">
        <v>2850</v>
      </c>
      <c r="C124" s="29" t="s">
        <v>2785</v>
      </c>
      <c r="D124" s="39" t="s">
        <v>2886</v>
      </c>
      <c r="E124" s="29" t="s">
        <v>3355</v>
      </c>
      <c r="F124" s="39">
        <v>1</v>
      </c>
      <c r="G124" s="183" t="s">
        <v>2881</v>
      </c>
      <c r="H124" s="29">
        <v>4500443103</v>
      </c>
      <c r="I124" s="38">
        <v>23120080</v>
      </c>
      <c r="J124" s="224">
        <v>45271</v>
      </c>
      <c r="K124" s="224">
        <v>46389</v>
      </c>
      <c r="L124" s="38" t="s">
        <v>3708</v>
      </c>
      <c r="M124" s="41" t="s">
        <v>3532</v>
      </c>
      <c r="N124" s="254">
        <v>3572</v>
      </c>
    </row>
    <row r="125" spans="1:15" ht="18" hidden="1">
      <c r="A125" s="31" t="s">
        <v>78</v>
      </c>
      <c r="B125" s="62" t="s">
        <v>2853</v>
      </c>
      <c r="C125" s="29" t="s">
        <v>2785</v>
      </c>
      <c r="D125" s="62" t="s">
        <v>2887</v>
      </c>
      <c r="E125" s="31" t="s">
        <v>3355</v>
      </c>
      <c r="F125" s="39">
        <v>1</v>
      </c>
      <c r="G125" s="183" t="s">
        <v>2881</v>
      </c>
      <c r="H125" s="29">
        <v>4500443103</v>
      </c>
      <c r="I125" s="38">
        <v>23120080</v>
      </c>
      <c r="J125" s="224">
        <v>45271</v>
      </c>
      <c r="K125" s="224">
        <v>46389</v>
      </c>
      <c r="L125" s="38" t="s">
        <v>3708</v>
      </c>
      <c r="M125" s="58" t="s">
        <v>3532</v>
      </c>
      <c r="N125" s="254">
        <v>7166</v>
      </c>
    </row>
    <row r="126" spans="1:15" ht="18" hidden="1">
      <c r="A126" s="32" t="s">
        <v>84</v>
      </c>
      <c r="B126" s="29" t="s">
        <v>3470</v>
      </c>
      <c r="C126" s="29" t="s">
        <v>3335</v>
      </c>
      <c r="D126" s="59" t="s">
        <v>3533</v>
      </c>
      <c r="E126" s="32" t="s">
        <v>3337</v>
      </c>
      <c r="F126" s="39">
        <v>1</v>
      </c>
      <c r="G126" s="183" t="s">
        <v>1423</v>
      </c>
      <c r="H126" s="29">
        <v>4500448142</v>
      </c>
      <c r="I126" s="38">
        <v>23120132</v>
      </c>
      <c r="J126" s="224" t="s">
        <v>3534</v>
      </c>
      <c r="K126" s="224">
        <v>46521</v>
      </c>
      <c r="L126" s="46" t="s">
        <v>3391</v>
      </c>
      <c r="M126" s="47" t="s">
        <v>3532</v>
      </c>
      <c r="N126" s="254">
        <v>44050</v>
      </c>
      <c r="O126" s="41" t="s">
        <v>3305</v>
      </c>
    </row>
    <row r="127" spans="1:15" ht="18" hidden="1">
      <c r="A127" s="32" t="s">
        <v>84</v>
      </c>
      <c r="B127" s="29" t="s">
        <v>3470</v>
      </c>
      <c r="C127" s="29" t="s">
        <v>3335</v>
      </c>
      <c r="D127" s="59" t="s">
        <v>3535</v>
      </c>
      <c r="E127" s="32" t="s">
        <v>3337</v>
      </c>
      <c r="F127" s="39">
        <v>1</v>
      </c>
      <c r="G127" s="183" t="s">
        <v>1423</v>
      </c>
      <c r="H127" s="29">
        <v>4500448142</v>
      </c>
      <c r="I127" s="38">
        <v>23120132</v>
      </c>
      <c r="J127" s="224" t="s">
        <v>3534</v>
      </c>
      <c r="K127" s="224">
        <v>46521</v>
      </c>
      <c r="L127" s="46" t="s">
        <v>3391</v>
      </c>
      <c r="M127" s="47" t="s">
        <v>3532</v>
      </c>
      <c r="N127" s="254">
        <v>44050</v>
      </c>
      <c r="O127" s="41" t="s">
        <v>3305</v>
      </c>
    </row>
    <row r="128" spans="1:15" ht="18" hidden="1">
      <c r="A128" s="32" t="s">
        <v>84</v>
      </c>
      <c r="B128" s="29" t="s">
        <v>3470</v>
      </c>
      <c r="C128" s="29" t="s">
        <v>3335</v>
      </c>
      <c r="D128" s="59" t="s">
        <v>3536</v>
      </c>
      <c r="E128" s="32" t="s">
        <v>3337</v>
      </c>
      <c r="F128" s="39">
        <v>1</v>
      </c>
      <c r="G128" s="183" t="s">
        <v>1423</v>
      </c>
      <c r="H128" s="29">
        <v>4500448142</v>
      </c>
      <c r="I128" s="38">
        <v>23120132</v>
      </c>
      <c r="J128" s="224" t="s">
        <v>3534</v>
      </c>
      <c r="K128" s="224">
        <v>46521</v>
      </c>
      <c r="L128" s="46" t="s">
        <v>3391</v>
      </c>
      <c r="M128" s="47" t="s">
        <v>3532</v>
      </c>
      <c r="N128" s="254">
        <v>44050</v>
      </c>
      <c r="O128" s="41" t="s">
        <v>3305</v>
      </c>
    </row>
    <row r="129" spans="1:15" ht="18" hidden="1">
      <c r="A129" s="32" t="s">
        <v>84</v>
      </c>
      <c r="B129" s="29" t="s">
        <v>3470</v>
      </c>
      <c r="C129" s="29" t="s">
        <v>3335</v>
      </c>
      <c r="D129" s="59" t="s">
        <v>3537</v>
      </c>
      <c r="E129" s="32" t="s">
        <v>3337</v>
      </c>
      <c r="F129" s="39">
        <v>1</v>
      </c>
      <c r="G129" s="183" t="s">
        <v>1423</v>
      </c>
      <c r="H129" s="29">
        <v>4500448142</v>
      </c>
      <c r="I129" s="38">
        <v>23120132</v>
      </c>
      <c r="J129" s="224" t="s">
        <v>3534</v>
      </c>
      <c r="K129" s="224">
        <v>46521</v>
      </c>
      <c r="L129" s="46" t="s">
        <v>3391</v>
      </c>
      <c r="M129" s="47" t="s">
        <v>3532</v>
      </c>
      <c r="N129" s="254">
        <v>44050</v>
      </c>
      <c r="O129" s="41" t="s">
        <v>3305</v>
      </c>
    </row>
    <row r="130" spans="1:15" ht="18" hidden="1">
      <c r="A130" s="182" t="s">
        <v>84</v>
      </c>
      <c r="B130" s="29" t="s">
        <v>3470</v>
      </c>
      <c r="C130" s="29" t="s">
        <v>3335</v>
      </c>
      <c r="D130" s="59" t="s">
        <v>3538</v>
      </c>
      <c r="E130" s="32" t="s">
        <v>3337</v>
      </c>
      <c r="F130" s="39">
        <v>1</v>
      </c>
      <c r="G130" s="183" t="s">
        <v>1423</v>
      </c>
      <c r="H130" s="29">
        <v>4500448142</v>
      </c>
      <c r="I130" s="38">
        <v>23120132</v>
      </c>
      <c r="J130" s="224" t="s">
        <v>3534</v>
      </c>
      <c r="K130" s="224">
        <v>46521</v>
      </c>
      <c r="L130" s="54" t="s">
        <v>3391</v>
      </c>
      <c r="M130" s="184" t="s">
        <v>3532</v>
      </c>
      <c r="N130" s="255">
        <v>44050</v>
      </c>
      <c r="O130" s="41" t="s">
        <v>3305</v>
      </c>
    </row>
    <row r="131" spans="1:15" ht="18" hidden="1">
      <c r="A131" s="29" t="s">
        <v>78</v>
      </c>
      <c r="B131" s="183" t="s">
        <v>3539</v>
      </c>
      <c r="C131" s="29" t="s">
        <v>3335</v>
      </c>
      <c r="D131" s="183" t="s">
        <v>3540</v>
      </c>
      <c r="E131" s="298" t="s">
        <v>3337</v>
      </c>
      <c r="F131" s="39">
        <v>1</v>
      </c>
      <c r="G131" s="183" t="s">
        <v>947</v>
      </c>
      <c r="H131" s="29">
        <v>4500422304</v>
      </c>
      <c r="I131" s="50">
        <v>23101153</v>
      </c>
      <c r="J131" s="224">
        <v>45293</v>
      </c>
      <c r="K131" s="224">
        <v>46376</v>
      </c>
      <c r="L131" s="38" t="s">
        <v>3304</v>
      </c>
      <c r="M131" s="38" t="s">
        <v>3305</v>
      </c>
      <c r="N131" s="254">
        <v>272781.78000000003</v>
      </c>
    </row>
    <row r="132" spans="1:15" ht="15" customHeight="1">
      <c r="A132" s="29" t="s">
        <v>84</v>
      </c>
      <c r="B132" s="183" t="s">
        <v>2784</v>
      </c>
      <c r="C132" s="29" t="s">
        <v>2785</v>
      </c>
      <c r="D132" s="39" t="s">
        <v>2819</v>
      </c>
      <c r="E132" s="29" t="s">
        <v>3355</v>
      </c>
      <c r="F132" s="39">
        <v>1</v>
      </c>
      <c r="G132" s="183" t="s">
        <v>1435</v>
      </c>
      <c r="H132" s="29">
        <v>4500380127</v>
      </c>
      <c r="I132" s="38">
        <v>22001216</v>
      </c>
      <c r="J132" s="224">
        <v>44917</v>
      </c>
      <c r="K132" s="224">
        <v>46012</v>
      </c>
      <c r="L132" s="38" t="s">
        <v>3329</v>
      </c>
      <c r="M132" s="6" t="s">
        <v>3305</v>
      </c>
      <c r="N132" s="254">
        <v>0</v>
      </c>
    </row>
    <row r="133" spans="1:15" ht="15" customHeight="1">
      <c r="A133" s="29" t="s">
        <v>84</v>
      </c>
      <c r="B133" s="183" t="s">
        <v>2805</v>
      </c>
      <c r="C133" s="29" t="s">
        <v>2785</v>
      </c>
      <c r="D133" s="39" t="s">
        <v>2826</v>
      </c>
      <c r="E133" s="29" t="s">
        <v>3355</v>
      </c>
      <c r="F133" s="39">
        <v>1</v>
      </c>
      <c r="G133" s="183" t="s">
        <v>1101</v>
      </c>
      <c r="H133" s="29">
        <v>4500380127</v>
      </c>
      <c r="I133" s="38">
        <v>22001216</v>
      </c>
      <c r="J133" s="224">
        <v>44917</v>
      </c>
      <c r="K133" s="224">
        <v>46012</v>
      </c>
      <c r="L133" s="38" t="s">
        <v>3329</v>
      </c>
      <c r="M133" s="6" t="s">
        <v>3305</v>
      </c>
      <c r="N133" s="254"/>
    </row>
    <row r="134" spans="1:15" ht="15" customHeight="1">
      <c r="A134" s="29" t="s">
        <v>84</v>
      </c>
      <c r="B134" s="183" t="s">
        <v>2853</v>
      </c>
      <c r="C134" s="29" t="s">
        <v>2785</v>
      </c>
      <c r="D134" s="39" t="s">
        <v>2823</v>
      </c>
      <c r="E134" s="297" t="s">
        <v>3355</v>
      </c>
      <c r="F134" s="39">
        <v>1</v>
      </c>
      <c r="G134" s="183" t="s">
        <v>1101</v>
      </c>
      <c r="H134" s="29">
        <v>4500380127</v>
      </c>
      <c r="I134" s="38">
        <v>22001216</v>
      </c>
      <c r="J134" s="224">
        <v>44917</v>
      </c>
      <c r="K134" s="224">
        <v>46012</v>
      </c>
      <c r="L134" s="6" t="s">
        <v>3329</v>
      </c>
      <c r="M134" s="6" t="s">
        <v>3305</v>
      </c>
      <c r="N134" s="254">
        <v>201209.49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B64E-F378-44A0-A793-82C16E4DD5BC}">
  <dimension ref="A1:Q76"/>
  <sheetViews>
    <sheetView topLeftCell="A28" workbookViewId="0">
      <selection activeCell="A29" sqref="A29"/>
    </sheetView>
  </sheetViews>
  <sheetFormatPr defaultRowHeight="14.4"/>
  <cols>
    <col min="2" max="2" width="14.33203125" customWidth="1"/>
    <col min="3" max="3" width="26.5546875" bestFit="1" customWidth="1"/>
    <col min="4" max="4" width="26.44140625" customWidth="1"/>
    <col min="5" max="5" width="11.33203125" customWidth="1"/>
    <col min="6" max="6" width="38.88671875" customWidth="1"/>
    <col min="7" max="7" width="22.88671875" bestFit="1" customWidth="1"/>
    <col min="8" max="8" width="32.5546875" customWidth="1"/>
    <col min="9" max="9" width="21.6640625" bestFit="1" customWidth="1"/>
    <col min="10" max="10" width="51.109375" bestFit="1" customWidth="1"/>
    <col min="11" max="11" width="25.6640625" customWidth="1"/>
    <col min="12" max="12" width="20.6640625" customWidth="1"/>
    <col min="13" max="13" width="15.33203125" customWidth="1"/>
    <col min="14" max="14" width="92.88671875" bestFit="1" customWidth="1"/>
    <col min="15" max="15" width="23.33203125" bestFit="1" customWidth="1"/>
    <col min="16" max="16" width="23.6640625" bestFit="1" customWidth="1"/>
    <col min="17" max="17" width="36.109375" bestFit="1" customWidth="1"/>
  </cols>
  <sheetData>
    <row r="1" spans="1:17">
      <c r="A1" s="302" t="s">
        <v>3541</v>
      </c>
      <c r="B1" s="303" t="s">
        <v>0</v>
      </c>
      <c r="C1" s="303" t="s">
        <v>3542</v>
      </c>
      <c r="D1" s="303" t="s">
        <v>3543</v>
      </c>
      <c r="E1" s="303" t="s">
        <v>2181</v>
      </c>
      <c r="F1" s="303" t="s">
        <v>3544</v>
      </c>
      <c r="G1" s="303" t="s">
        <v>3545</v>
      </c>
      <c r="H1" s="303" t="s">
        <v>3546</v>
      </c>
      <c r="I1" s="303" t="s">
        <v>3547</v>
      </c>
      <c r="J1" s="303" t="s">
        <v>3548</v>
      </c>
      <c r="K1" s="303" t="s">
        <v>2195</v>
      </c>
      <c r="L1" s="303" t="s">
        <v>2202</v>
      </c>
      <c r="M1" s="303" t="s">
        <v>3549</v>
      </c>
      <c r="N1" s="303" t="s">
        <v>3550</v>
      </c>
      <c r="O1" s="303" t="s">
        <v>3551</v>
      </c>
      <c r="P1" s="303" t="s">
        <v>3552</v>
      </c>
      <c r="Q1" s="303" t="s">
        <v>3553</v>
      </c>
    </row>
    <row r="2" spans="1:17">
      <c r="A2" s="304">
        <v>1</v>
      </c>
      <c r="B2" s="6" t="s">
        <v>1530</v>
      </c>
      <c r="C2" s="6" t="str">
        <f>VLOOKUP(B2,'Employee details '!$A$2:$D$292,4,0)</f>
        <v>Pradeep Kumar Yadav</v>
      </c>
      <c r="D2" s="6" t="str">
        <f>VLOOKUP(B2,'Employee details '!A2:E313,4,0)</f>
        <v>Pradeep Kumar Yadav</v>
      </c>
      <c r="E2" s="6" t="str">
        <f>VLOOKUP(B2,'Employee details '!$A$2:$E$294,5,0)</f>
        <v>Statkraft India Private Ltd</v>
      </c>
      <c r="F2" s="6" t="s">
        <v>3554</v>
      </c>
      <c r="G2" s="6" t="s">
        <v>2876</v>
      </c>
      <c r="H2" s="6" t="s">
        <v>2876</v>
      </c>
      <c r="I2" s="6" t="s">
        <v>2876</v>
      </c>
      <c r="J2" s="6" t="s">
        <v>2876</v>
      </c>
      <c r="K2" s="6" t="s">
        <v>2876</v>
      </c>
      <c r="L2" s="6" t="s">
        <v>2876</v>
      </c>
      <c r="M2" s="6" t="s">
        <v>3555</v>
      </c>
      <c r="N2" s="6" t="s">
        <v>2876</v>
      </c>
      <c r="O2" s="6" t="s">
        <v>3555</v>
      </c>
      <c r="P2" s="6" t="s">
        <v>2876</v>
      </c>
      <c r="Q2" s="6"/>
    </row>
    <row r="3" spans="1:17">
      <c r="A3" s="304">
        <v>2</v>
      </c>
      <c r="B3" s="6" t="s">
        <v>1376</v>
      </c>
      <c r="C3" s="6" t="str">
        <f>VLOOKUP(B3,'Employee details '!$A$2:$D$292,4,0)</f>
        <v>Swagat Patnaik</v>
      </c>
      <c r="D3" s="6" t="str">
        <f>VLOOKUP(B3,'Employee details '!A3:E314,4,0)</f>
        <v>Swagat Patnaik</v>
      </c>
      <c r="E3" s="6" t="str">
        <f>VLOOKUP(B3,'Employee details '!$A$2:$E$294,5,0)</f>
        <v>Statkraft Markets Private Ltd</v>
      </c>
      <c r="F3" s="6" t="s">
        <v>3556</v>
      </c>
      <c r="G3" s="6" t="s">
        <v>2876</v>
      </c>
      <c r="H3" s="6" t="s">
        <v>2876</v>
      </c>
      <c r="I3" s="6" t="s">
        <v>2876</v>
      </c>
      <c r="J3" s="6" t="s">
        <v>2876</v>
      </c>
      <c r="K3" s="6" t="s">
        <v>2876</v>
      </c>
      <c r="L3" s="6" t="s">
        <v>2876</v>
      </c>
      <c r="M3" s="6" t="s">
        <v>2876</v>
      </c>
      <c r="N3" s="6" t="s">
        <v>3557</v>
      </c>
      <c r="O3" s="6" t="s">
        <v>3558</v>
      </c>
      <c r="P3" s="6" t="s">
        <v>2876</v>
      </c>
      <c r="Q3" s="6"/>
    </row>
    <row r="4" spans="1:17">
      <c r="A4" s="304">
        <v>3</v>
      </c>
      <c r="B4" s="6" t="s">
        <v>1640</v>
      </c>
      <c r="C4" s="6" t="str">
        <f>VLOOKUP(B4,'Employee details '!$A$2:$D$292,4,0)</f>
        <v>Suman Nehru</v>
      </c>
      <c r="D4" s="6" t="s">
        <v>3078</v>
      </c>
      <c r="E4" s="6" t="str">
        <f>VLOOKUP(B4,'Employee details '!$A$2:$E$294,5,0)</f>
        <v>Statkraft India Private Ltd</v>
      </c>
      <c r="F4" s="305">
        <v>45373</v>
      </c>
      <c r="G4" s="6" t="s">
        <v>3559</v>
      </c>
      <c r="H4" s="6" t="s">
        <v>2876</v>
      </c>
      <c r="I4" s="6" t="s">
        <v>3560</v>
      </c>
      <c r="J4" s="6" t="s">
        <v>2876</v>
      </c>
      <c r="K4" s="6" t="s">
        <v>3561</v>
      </c>
      <c r="L4" s="6" t="s">
        <v>3561</v>
      </c>
      <c r="M4" s="6" t="s">
        <v>3561</v>
      </c>
      <c r="N4" s="6" t="s">
        <v>2876</v>
      </c>
      <c r="O4" s="6" t="s">
        <v>2876</v>
      </c>
      <c r="P4" s="6" t="s">
        <v>2876</v>
      </c>
      <c r="Q4" s="6"/>
    </row>
    <row r="5" spans="1:17">
      <c r="A5" s="304">
        <v>4</v>
      </c>
      <c r="B5" s="6" t="s">
        <v>1149</v>
      </c>
      <c r="C5" s="6" t="str">
        <f>VLOOKUP(B5,'Employee details '!$A$2:$D$292,4,0)</f>
        <v>Mayuresh Krushnurkar</v>
      </c>
      <c r="D5" s="6" t="s">
        <v>424</v>
      </c>
      <c r="E5" s="6" t="str">
        <f>VLOOKUP(B5,'Employee details '!$A$2:$E$294,5,0)</f>
        <v>Statkraft Markets Private Ltd</v>
      </c>
      <c r="F5" s="6" t="s">
        <v>3562</v>
      </c>
      <c r="G5" s="6" t="s">
        <v>2876</v>
      </c>
      <c r="H5" s="6" t="s">
        <v>2876</v>
      </c>
      <c r="I5" s="6" t="s">
        <v>2876</v>
      </c>
      <c r="J5" s="6" t="s">
        <v>2876</v>
      </c>
      <c r="K5" s="6" t="s">
        <v>2876</v>
      </c>
      <c r="L5" s="6" t="s">
        <v>2876</v>
      </c>
      <c r="M5" s="6" t="s">
        <v>2876</v>
      </c>
      <c r="N5" s="6" t="s">
        <v>2876</v>
      </c>
      <c r="O5" s="6" t="s">
        <v>2876</v>
      </c>
      <c r="P5" s="6" t="s">
        <v>2876</v>
      </c>
      <c r="Q5" s="6"/>
    </row>
    <row r="6" spans="1:17">
      <c r="A6" s="304">
        <v>5</v>
      </c>
      <c r="B6" s="6" t="s">
        <v>1457</v>
      </c>
      <c r="C6" s="6" t="str">
        <f>VLOOKUP(B6,'Employee details '!$A$2:$D$292,4,0)</f>
        <v>Satish Chaturvedi</v>
      </c>
      <c r="D6" s="6" t="s">
        <v>337</v>
      </c>
      <c r="E6" s="6" t="str">
        <f>VLOOKUP(B6,'Employee details '!$A$2:$E$294,5,0)</f>
        <v>Statkraft India Private Ltd</v>
      </c>
      <c r="F6" s="6" t="s">
        <v>3563</v>
      </c>
      <c r="G6" s="6" t="s">
        <v>3564</v>
      </c>
      <c r="H6" s="6" t="s">
        <v>2876</v>
      </c>
      <c r="I6" s="6" t="s">
        <v>2876</v>
      </c>
      <c r="J6" s="6" t="s">
        <v>2876</v>
      </c>
      <c r="K6" s="6" t="s">
        <v>2876</v>
      </c>
      <c r="L6" s="6" t="s">
        <v>2876</v>
      </c>
      <c r="M6" s="6" t="s">
        <v>2876</v>
      </c>
      <c r="N6" s="6" t="s">
        <v>3565</v>
      </c>
      <c r="O6" s="6" t="s">
        <v>3555</v>
      </c>
      <c r="P6" s="6" t="s">
        <v>2876</v>
      </c>
      <c r="Q6" s="6" t="s">
        <v>3566</v>
      </c>
    </row>
    <row r="7" spans="1:17">
      <c r="A7" s="304">
        <v>6</v>
      </c>
      <c r="B7" s="6" t="s">
        <v>1028</v>
      </c>
      <c r="C7" s="6" t="str">
        <f>VLOOKUP(B7,'Employee details '!$A$2:$D$292,4,0)</f>
        <v>Jyotiprakash Agarwal</v>
      </c>
      <c r="D7" s="6" t="s">
        <v>3567</v>
      </c>
      <c r="E7" s="6" t="str">
        <f>VLOOKUP(B7,'Employee details '!$A$2:$E$294,5,0)</f>
        <v>Statkraft India Private Ltd</v>
      </c>
      <c r="F7" s="6" t="s">
        <v>3568</v>
      </c>
      <c r="G7" s="6" t="s">
        <v>2876</v>
      </c>
      <c r="H7" s="6" t="s">
        <v>2876</v>
      </c>
      <c r="I7" s="6" t="s">
        <v>3561</v>
      </c>
      <c r="J7" s="6" t="s">
        <v>2876</v>
      </c>
      <c r="K7" s="6" t="s">
        <v>2876</v>
      </c>
      <c r="L7" s="6" t="s">
        <v>2876</v>
      </c>
      <c r="M7" s="6" t="s">
        <v>2876</v>
      </c>
      <c r="N7" s="6" t="s">
        <v>2876</v>
      </c>
      <c r="O7" s="6" t="s">
        <v>2876</v>
      </c>
      <c r="P7" s="6" t="s">
        <v>2876</v>
      </c>
      <c r="Q7" s="6"/>
    </row>
    <row r="8" spans="1:17">
      <c r="A8" s="304">
        <v>7</v>
      </c>
      <c r="B8" s="6" t="s">
        <v>1224</v>
      </c>
      <c r="C8" s="6" t="str">
        <f>VLOOKUP(B8,'Employee details '!$A$2:$D$292,4,0)</f>
        <v>Pramod Kumar Sharma</v>
      </c>
      <c r="D8" s="6" t="s">
        <v>3569</v>
      </c>
      <c r="E8" s="6" t="str">
        <f>VLOOKUP(B8,'Employee details '!$A$2:$E$294,5,0)</f>
        <v>Statkraft India Private Ltd</v>
      </c>
      <c r="F8" s="6" t="s">
        <v>3570</v>
      </c>
      <c r="G8" s="6" t="s">
        <v>3571</v>
      </c>
      <c r="H8" s="6" t="s">
        <v>2876</v>
      </c>
      <c r="I8" s="6" t="s">
        <v>3570</v>
      </c>
      <c r="J8" s="6" t="s">
        <v>2876</v>
      </c>
      <c r="K8" s="6" t="s">
        <v>2876</v>
      </c>
      <c r="L8" s="6" t="s">
        <v>2876</v>
      </c>
      <c r="M8" s="6" t="s">
        <v>2876</v>
      </c>
      <c r="N8" s="6" t="s">
        <v>2876</v>
      </c>
      <c r="O8" s="6" t="s">
        <v>2876</v>
      </c>
      <c r="P8" s="6" t="s">
        <v>2876</v>
      </c>
      <c r="Q8" s="6"/>
    </row>
    <row r="9" spans="1:17">
      <c r="A9" s="304">
        <v>9</v>
      </c>
      <c r="B9" s="6" t="s">
        <v>3572</v>
      </c>
      <c r="C9" s="6" t="str">
        <f>VLOOKUP(B9,'Employee details '!$A$2:$D$292,4,0)</f>
        <v>Siddharth Setia</v>
      </c>
      <c r="D9" s="6" t="s">
        <v>3573</v>
      </c>
      <c r="E9" s="6" t="str">
        <f>VLOOKUP(B9,'Employee details '!$A$2:$E$294,5,0)</f>
        <v>Statkraft India Private Ltd</v>
      </c>
      <c r="F9" s="6" t="s">
        <v>3574</v>
      </c>
      <c r="G9" s="6" t="s">
        <v>2876</v>
      </c>
      <c r="H9" s="6" t="s">
        <v>2876</v>
      </c>
      <c r="I9" s="6" t="s">
        <v>3575</v>
      </c>
      <c r="J9" s="6" t="s">
        <v>3576</v>
      </c>
      <c r="K9" s="6" t="s">
        <v>2876</v>
      </c>
      <c r="L9" s="6" t="s">
        <v>2876</v>
      </c>
      <c r="M9" s="6" t="s">
        <v>2876</v>
      </c>
      <c r="N9" s="6" t="s">
        <v>2876</v>
      </c>
      <c r="O9" s="6" t="s">
        <v>2876</v>
      </c>
      <c r="P9" s="6" t="s">
        <v>2876</v>
      </c>
      <c r="Q9" s="6"/>
    </row>
    <row r="10" spans="1:17">
      <c r="A10" s="304">
        <v>10</v>
      </c>
      <c r="B10" s="6" t="s">
        <v>1350</v>
      </c>
      <c r="C10" s="6" t="str">
        <f>VLOOKUP(B10,'Employee details '!$A$2:$D$292,4,0)</f>
        <v>Saurabh Dubey</v>
      </c>
      <c r="D10" s="6" t="s">
        <v>212</v>
      </c>
      <c r="E10" s="6" t="str">
        <f>VLOOKUP(B10,'Employee details '!$A$2:$E$294,5,0)</f>
        <v>Statkraft India Private Ltd</v>
      </c>
      <c r="F10" s="6" t="s">
        <v>3577</v>
      </c>
      <c r="G10" s="6" t="s">
        <v>2876</v>
      </c>
      <c r="H10" s="6" t="s">
        <v>2876</v>
      </c>
      <c r="I10" s="6" t="s">
        <v>2876</v>
      </c>
      <c r="J10" s="6" t="s">
        <v>3578</v>
      </c>
      <c r="K10" s="6" t="s">
        <v>3579</v>
      </c>
      <c r="L10" s="6" t="s">
        <v>2645</v>
      </c>
      <c r="M10" s="6" t="s">
        <v>2876</v>
      </c>
      <c r="N10" s="6" t="s">
        <v>3580</v>
      </c>
      <c r="O10" s="6" t="s">
        <v>2876</v>
      </c>
      <c r="P10" s="6" t="s">
        <v>2876</v>
      </c>
      <c r="Q10" s="6"/>
    </row>
    <row r="11" spans="1:17">
      <c r="A11" s="304">
        <v>11</v>
      </c>
      <c r="B11" s="6" t="s">
        <v>3581</v>
      </c>
      <c r="C11" s="6" t="str">
        <f>VLOOKUP(B11,'Employee details '!$A$2:$D$292,4,0)</f>
        <v>Nagendra Rao Atla</v>
      </c>
      <c r="D11" s="6" t="s">
        <v>3582</v>
      </c>
      <c r="E11" s="6" t="str">
        <f>VLOOKUP(B11,'Employee details '!$A$2:$E$294,5,0)</f>
        <v>Statkraft India Private Ltd</v>
      </c>
      <c r="F11" s="6" t="s">
        <v>3583</v>
      </c>
      <c r="G11" s="6" t="s">
        <v>2876</v>
      </c>
      <c r="H11" s="6" t="s">
        <v>2876</v>
      </c>
      <c r="I11" s="6" t="s">
        <v>2876</v>
      </c>
      <c r="J11" s="6" t="s">
        <v>2876</v>
      </c>
      <c r="K11" s="6" t="s">
        <v>2876</v>
      </c>
      <c r="L11" s="6" t="s">
        <v>2876</v>
      </c>
      <c r="M11" s="6" t="s">
        <v>2876</v>
      </c>
      <c r="N11" s="6" t="s">
        <v>2876</v>
      </c>
      <c r="O11" s="6" t="s">
        <v>2876</v>
      </c>
      <c r="P11" s="6" t="s">
        <v>2876</v>
      </c>
      <c r="Q11" s="6"/>
    </row>
    <row r="12" spans="1:17">
      <c r="A12" s="304">
        <v>12</v>
      </c>
      <c r="B12" s="6" t="s">
        <v>1278</v>
      </c>
      <c r="C12" s="6" t="str">
        <f>VLOOKUP(B12,'Employee details '!$A$2:$D$292,4,0)</f>
        <v>Abhishikta Y. Ramanagoudar</v>
      </c>
      <c r="D12" s="6" t="s">
        <v>3584</v>
      </c>
      <c r="E12" s="6" t="str">
        <f>VLOOKUP(B12,'Employee details '!$A$2:$E$294,5,0)</f>
        <v>Statkraft India Private Ltd</v>
      </c>
      <c r="F12" s="6" t="s">
        <v>3585</v>
      </c>
      <c r="G12" s="6" t="s">
        <v>2876</v>
      </c>
      <c r="H12" s="6" t="s">
        <v>2876</v>
      </c>
      <c r="I12" s="6" t="s">
        <v>2876</v>
      </c>
      <c r="J12" s="6" t="s">
        <v>2876</v>
      </c>
      <c r="K12" s="6" t="s">
        <v>2876</v>
      </c>
      <c r="L12" s="6" t="s">
        <v>2876</v>
      </c>
      <c r="M12" s="6" t="s">
        <v>2876</v>
      </c>
      <c r="N12" s="6" t="s">
        <v>2876</v>
      </c>
      <c r="O12" s="6" t="s">
        <v>2876</v>
      </c>
      <c r="P12" s="6" t="s">
        <v>2876</v>
      </c>
      <c r="Q12" s="6"/>
    </row>
    <row r="13" spans="1:17">
      <c r="A13" s="304">
        <v>13</v>
      </c>
      <c r="B13" s="6" t="s">
        <v>3586</v>
      </c>
      <c r="C13" s="6" t="str">
        <f>VLOOKUP(B13,'Employee details '!$A$2:$D$292,4,0)</f>
        <v>Lalit Mogha</v>
      </c>
      <c r="D13" s="6" t="s">
        <v>3587</v>
      </c>
      <c r="E13" s="6" t="str">
        <f>VLOOKUP(B13,'Employee details '!$A$2:$E$294,5,0)</f>
        <v>Statkraft India Private Ltd</v>
      </c>
      <c r="F13" s="6" t="s">
        <v>3588</v>
      </c>
      <c r="G13" s="6" t="s">
        <v>2876</v>
      </c>
      <c r="H13" s="6" t="s">
        <v>2876</v>
      </c>
      <c r="I13" s="6" t="s">
        <v>2876</v>
      </c>
      <c r="J13" s="305">
        <v>45207</v>
      </c>
      <c r="K13" s="6" t="s">
        <v>2876</v>
      </c>
      <c r="L13" s="6" t="s">
        <v>2876</v>
      </c>
      <c r="M13" s="6" t="s">
        <v>2876</v>
      </c>
      <c r="N13" s="6" t="s">
        <v>3589</v>
      </c>
      <c r="O13" s="6" t="s">
        <v>2876</v>
      </c>
      <c r="P13" s="6" t="s">
        <v>2876</v>
      </c>
      <c r="Q13" s="6"/>
    </row>
    <row r="14" spans="1:17">
      <c r="A14" s="304">
        <v>14</v>
      </c>
      <c r="B14" s="6" t="s">
        <v>1485</v>
      </c>
      <c r="C14" s="6" t="str">
        <f>VLOOKUP(B14,'Employee details '!$A$2:$D$292,4,0)</f>
        <v>Animesh Kabra</v>
      </c>
      <c r="D14" s="6" t="s">
        <v>3590</v>
      </c>
      <c r="E14" s="6" t="str">
        <f>VLOOKUP(B14,'Employee details '!$A$2:$E$294,5,0)</f>
        <v>Statkraft India Private Ltd</v>
      </c>
      <c r="F14" s="6" t="s">
        <v>3591</v>
      </c>
      <c r="G14" s="6" t="s">
        <v>2876</v>
      </c>
      <c r="H14" s="6" t="s">
        <v>2876</v>
      </c>
      <c r="I14" s="6" t="s">
        <v>2876</v>
      </c>
      <c r="J14" s="6" t="s">
        <v>2876</v>
      </c>
      <c r="K14" s="6" t="s">
        <v>2876</v>
      </c>
      <c r="L14" s="6" t="s">
        <v>2876</v>
      </c>
      <c r="M14" s="6" t="s">
        <v>2876</v>
      </c>
      <c r="N14" s="6" t="s">
        <v>2876</v>
      </c>
      <c r="O14" s="6" t="s">
        <v>2876</v>
      </c>
      <c r="P14" s="6" t="s">
        <v>2876</v>
      </c>
      <c r="Q14" s="6"/>
    </row>
    <row r="15" spans="1:17">
      <c r="A15" s="304">
        <v>15</v>
      </c>
      <c r="B15" s="6" t="s">
        <v>3592</v>
      </c>
      <c r="C15" s="6" t="str">
        <f>VLOOKUP(B15,'Employee details '!$A$2:$D$292,4,0)</f>
        <v>R Vijayaraj</v>
      </c>
      <c r="D15" s="6" t="s">
        <v>3593</v>
      </c>
      <c r="E15" s="6" t="str">
        <f>VLOOKUP(B15,'Employee details '!$A$2:$E$294,5,0)</f>
        <v>Statkraft India Private Ltd</v>
      </c>
      <c r="F15" s="6" t="s">
        <v>3594</v>
      </c>
      <c r="G15" s="6" t="s">
        <v>2876</v>
      </c>
      <c r="H15" s="6" t="s">
        <v>2876</v>
      </c>
      <c r="I15" s="6" t="s">
        <v>3595</v>
      </c>
      <c r="J15" s="6" t="s">
        <v>2876</v>
      </c>
      <c r="K15" s="6" t="s">
        <v>2876</v>
      </c>
      <c r="L15" s="6" t="s">
        <v>2876</v>
      </c>
      <c r="M15" s="6" t="s">
        <v>2876</v>
      </c>
      <c r="N15" s="6" t="s">
        <v>2876</v>
      </c>
      <c r="O15" s="6" t="s">
        <v>2876</v>
      </c>
      <c r="P15" s="6" t="s">
        <v>2876</v>
      </c>
      <c r="Q15" s="6"/>
    </row>
    <row r="16" spans="1:17">
      <c r="A16" s="315">
        <v>16</v>
      </c>
      <c r="B16" s="173" t="s">
        <v>1215</v>
      </c>
      <c r="C16" s="173" t="str">
        <f>VLOOKUP(B16,'Employee details '!$A$2:$D$292,4,0)</f>
        <v>Rahul Varshney</v>
      </c>
      <c r="D16" s="173" t="s">
        <v>36</v>
      </c>
      <c r="E16" s="173" t="str">
        <f>VLOOKUP(B16,'Employee details '!$A$2:$E$294,5,0)</f>
        <v>Statkraft India Private Ltd</v>
      </c>
      <c r="F16" s="173" t="s">
        <v>3596</v>
      </c>
      <c r="G16" s="173" t="s">
        <v>2876</v>
      </c>
      <c r="H16" s="173" t="s">
        <v>2876</v>
      </c>
      <c r="I16" s="173" t="s">
        <v>3555</v>
      </c>
      <c r="J16" s="173" t="s">
        <v>3597</v>
      </c>
      <c r="K16" s="173" t="s">
        <v>2876</v>
      </c>
      <c r="L16" s="173" t="s">
        <v>2876</v>
      </c>
      <c r="M16" s="173" t="s">
        <v>2876</v>
      </c>
      <c r="N16" s="173" t="s">
        <v>3555</v>
      </c>
      <c r="O16" s="173" t="s">
        <v>3598</v>
      </c>
      <c r="P16" s="173" t="s">
        <v>3599</v>
      </c>
      <c r="Q16" s="173" t="s">
        <v>3600</v>
      </c>
    </row>
    <row r="17" spans="1:17">
      <c r="A17" s="304">
        <v>17</v>
      </c>
      <c r="B17" s="6" t="s">
        <v>1569</v>
      </c>
      <c r="C17" s="6" t="str">
        <f>VLOOKUP(B17,'Employee details '!$A$2:$D$292,4,0)</f>
        <v>Daanish Varma</v>
      </c>
      <c r="D17" s="6" t="s">
        <v>3601</v>
      </c>
      <c r="E17" s="6" t="str">
        <f>VLOOKUP(B17,'Employee details '!$A$2:$E$294,5,0)</f>
        <v>Statkraft India Private Ltd</v>
      </c>
      <c r="F17" s="6" t="s">
        <v>2876</v>
      </c>
      <c r="G17" s="6" t="s">
        <v>2876</v>
      </c>
      <c r="H17" s="6" t="s">
        <v>2876</v>
      </c>
      <c r="I17" s="305">
        <v>45415</v>
      </c>
      <c r="J17" s="6" t="s">
        <v>2876</v>
      </c>
      <c r="K17" s="6" t="s">
        <v>2876</v>
      </c>
      <c r="L17" s="6" t="s">
        <v>2876</v>
      </c>
      <c r="M17" s="6" t="s">
        <v>2876</v>
      </c>
      <c r="N17" s="6" t="s">
        <v>3602</v>
      </c>
      <c r="O17" s="6" t="s">
        <v>3603</v>
      </c>
      <c r="P17" s="6" t="s">
        <v>2876</v>
      </c>
      <c r="Q17" s="6"/>
    </row>
    <row r="18" spans="1:17">
      <c r="A18" s="304">
        <v>18</v>
      </c>
      <c r="B18" s="6" t="s">
        <v>3604</v>
      </c>
      <c r="C18" s="6" t="str">
        <f>VLOOKUP(B18,'Employee details '!$A$2:$D$292,4,0)</f>
        <v>Rhea Jayant</v>
      </c>
      <c r="D18" s="6" t="s">
        <v>3605</v>
      </c>
      <c r="E18" s="6" t="str">
        <f>VLOOKUP(B18,'Employee details '!$A$2:$E$294,5,0)</f>
        <v>Statkraft India Private Ltd</v>
      </c>
      <c r="F18" s="6" t="s">
        <v>3606</v>
      </c>
      <c r="G18" s="6" t="s">
        <v>2876</v>
      </c>
      <c r="H18" s="6" t="s">
        <v>2876</v>
      </c>
      <c r="I18" s="6" t="s">
        <v>2876</v>
      </c>
      <c r="J18" s="6" t="s">
        <v>2876</v>
      </c>
      <c r="K18" s="6" t="s">
        <v>2876</v>
      </c>
      <c r="L18" s="6" t="s">
        <v>2876</v>
      </c>
      <c r="M18" s="6" t="s">
        <v>2876</v>
      </c>
      <c r="N18" s="6" t="s">
        <v>3607</v>
      </c>
      <c r="O18" s="6" t="s">
        <v>2876</v>
      </c>
      <c r="P18" s="6" t="s">
        <v>2876</v>
      </c>
      <c r="Q18" s="6"/>
    </row>
    <row r="19" spans="1:17">
      <c r="A19" s="304">
        <v>19</v>
      </c>
      <c r="B19" s="6" t="s">
        <v>1628</v>
      </c>
      <c r="C19" s="6" t="str">
        <f>VLOOKUP(B19,'Employee details '!$A$2:$D$292,4,0)</f>
        <v>Jaspreet Latawa</v>
      </c>
      <c r="D19" s="6" t="s">
        <v>1933</v>
      </c>
      <c r="E19" s="6" t="str">
        <f>VLOOKUP(B19,'Employee details '!$A$2:$E$294,5,0)</f>
        <v>Statkraft Markets Private Ltd</v>
      </c>
      <c r="F19" s="6" t="s">
        <v>3608</v>
      </c>
      <c r="G19" s="6" t="s">
        <v>2876</v>
      </c>
      <c r="H19" s="6" t="s">
        <v>2876</v>
      </c>
      <c r="I19" s="6" t="s">
        <v>2876</v>
      </c>
      <c r="J19" s="6" t="s">
        <v>2876</v>
      </c>
      <c r="K19" s="6" t="s">
        <v>2876</v>
      </c>
      <c r="L19" s="6" t="s">
        <v>2876</v>
      </c>
      <c r="M19" s="6" t="s">
        <v>2876</v>
      </c>
      <c r="N19" s="6" t="s">
        <v>2876</v>
      </c>
      <c r="O19" s="6" t="s">
        <v>2876</v>
      </c>
      <c r="P19" s="6" t="s">
        <v>2876</v>
      </c>
      <c r="Q19" s="6"/>
    </row>
    <row r="20" spans="1:17">
      <c r="A20" s="304">
        <v>20</v>
      </c>
      <c r="B20" s="6" t="s">
        <v>1613</v>
      </c>
      <c r="C20" s="6" t="str">
        <f>VLOOKUP(B20,'Employee details '!$A$2:$D$292,4,0)</f>
        <v>Vivek Sharma</v>
      </c>
      <c r="D20" s="6" t="s">
        <v>2446</v>
      </c>
      <c r="E20" s="6" t="str">
        <f>VLOOKUP(B20,'Employee details '!$A$2:$E$294,5,0)</f>
        <v>Statkraft India Private Ltd</v>
      </c>
      <c r="F20" s="6" t="s">
        <v>3609</v>
      </c>
      <c r="G20" s="6" t="s">
        <v>2876</v>
      </c>
      <c r="H20" s="6" t="s">
        <v>2876</v>
      </c>
      <c r="I20" s="6" t="s">
        <v>2876</v>
      </c>
      <c r="J20" s="6" t="s">
        <v>2876</v>
      </c>
      <c r="K20" s="6" t="s">
        <v>2876</v>
      </c>
      <c r="L20" s="6" t="s">
        <v>2876</v>
      </c>
      <c r="M20" s="6" t="s">
        <v>2876</v>
      </c>
      <c r="N20" s="6" t="s">
        <v>2876</v>
      </c>
      <c r="O20" s="6" t="s">
        <v>2876</v>
      </c>
      <c r="P20" s="6" t="s">
        <v>2876</v>
      </c>
      <c r="Q20" s="6"/>
    </row>
    <row r="21" spans="1:17">
      <c r="A21" s="304">
        <v>21</v>
      </c>
      <c r="B21" s="6" t="s">
        <v>1268</v>
      </c>
      <c r="C21" s="6" t="str">
        <f>VLOOKUP(B21,'Employee details '!$A$2:$D$292,4,0)</f>
        <v>Deepankar Bhattacharjee</v>
      </c>
      <c r="D21" s="6" t="s">
        <v>321</v>
      </c>
      <c r="E21" s="6" t="str">
        <f>VLOOKUP(B21,'Employee details '!$A$2:$E$294,5,0)</f>
        <v>Statkraft India Private Ltd</v>
      </c>
      <c r="F21" s="6" t="s">
        <v>3610</v>
      </c>
      <c r="G21" s="6" t="s">
        <v>2876</v>
      </c>
      <c r="H21" s="6" t="s">
        <v>2876</v>
      </c>
      <c r="I21" s="6" t="s">
        <v>3611</v>
      </c>
      <c r="J21" s="6" t="s">
        <v>2876</v>
      </c>
      <c r="K21" s="6" t="s">
        <v>2876</v>
      </c>
      <c r="L21" s="6" t="s">
        <v>2876</v>
      </c>
      <c r="M21" s="6" t="s">
        <v>2876</v>
      </c>
      <c r="N21" s="6" t="s">
        <v>2876</v>
      </c>
      <c r="O21" s="6" t="s">
        <v>2876</v>
      </c>
      <c r="P21" s="6" t="s">
        <v>2876</v>
      </c>
      <c r="Q21" s="6"/>
    </row>
    <row r="22" spans="1:17">
      <c r="A22" s="304">
        <v>22</v>
      </c>
      <c r="B22" s="6" t="s">
        <v>3612</v>
      </c>
      <c r="C22" s="6" t="str">
        <f>VLOOKUP(B22,'Employee details '!$A$2:$D$292,4,0)</f>
        <v>Harish Kumar Thakur</v>
      </c>
      <c r="D22" s="6" t="s">
        <v>3613</v>
      </c>
      <c r="E22" s="6" t="str">
        <f>VLOOKUP(B22,'Employee details '!$A$2:$E$294,5,0)</f>
        <v>Statkraft India Private Ltd</v>
      </c>
      <c r="F22" s="6" t="s">
        <v>3614</v>
      </c>
      <c r="G22" s="6" t="s">
        <v>3615</v>
      </c>
      <c r="H22" s="6" t="s">
        <v>2876</v>
      </c>
      <c r="I22" s="6" t="s">
        <v>2876</v>
      </c>
      <c r="J22" s="6" t="s">
        <v>2876</v>
      </c>
      <c r="K22" s="6" t="s">
        <v>2876</v>
      </c>
      <c r="L22" s="6" t="s">
        <v>2876</v>
      </c>
      <c r="M22" s="6" t="s">
        <v>2876</v>
      </c>
      <c r="N22" s="6" t="s">
        <v>2876</v>
      </c>
      <c r="O22" s="6" t="s">
        <v>2876</v>
      </c>
      <c r="P22" s="6" t="s">
        <v>2876</v>
      </c>
      <c r="Q22" s="6"/>
    </row>
    <row r="23" spans="1:17">
      <c r="A23" s="304">
        <v>23</v>
      </c>
      <c r="B23" s="6" t="s">
        <v>957</v>
      </c>
      <c r="C23" s="6" t="str">
        <f>VLOOKUP(B23,'Employee details '!$A$2:$D$292,4,0)</f>
        <v>Nishtha Marwaha</v>
      </c>
      <c r="D23" s="6" t="s">
        <v>3616</v>
      </c>
      <c r="E23" s="6" t="str">
        <f>VLOOKUP(B23,'Employee details '!$A$2:$E$294,5,0)</f>
        <v>Statkraft Markets Private Ltd</v>
      </c>
      <c r="F23" s="6" t="s">
        <v>3617</v>
      </c>
      <c r="G23" s="6" t="s">
        <v>2876</v>
      </c>
      <c r="H23" s="6" t="s">
        <v>2876</v>
      </c>
      <c r="I23" s="6" t="s">
        <v>2876</v>
      </c>
      <c r="J23" s="6" t="s">
        <v>2876</v>
      </c>
      <c r="K23" s="6" t="s">
        <v>2876</v>
      </c>
      <c r="L23" s="6" t="s">
        <v>2876</v>
      </c>
      <c r="M23" s="6" t="s">
        <v>2876</v>
      </c>
      <c r="N23" s="6" t="s">
        <v>3618</v>
      </c>
      <c r="O23" s="6" t="s">
        <v>2876</v>
      </c>
      <c r="P23" s="6" t="s">
        <v>2876</v>
      </c>
      <c r="Q23" s="6"/>
    </row>
    <row r="24" spans="1:17">
      <c r="A24" s="304">
        <v>24</v>
      </c>
      <c r="B24" s="6" t="s">
        <v>1602</v>
      </c>
      <c r="C24" s="6" t="str">
        <f>VLOOKUP(B24,'Employee details '!$A$2:$D$292,4,0)</f>
        <v>Aasma Claudius</v>
      </c>
      <c r="D24" s="6" t="s">
        <v>3619</v>
      </c>
      <c r="E24" s="6" t="str">
        <f>VLOOKUP(B24,'Employee details '!$A$2:$E$294,5,0)</f>
        <v>Statkraft Markets Private Ltd</v>
      </c>
      <c r="F24" s="6" t="s">
        <v>2876</v>
      </c>
      <c r="G24" s="6" t="s">
        <v>3620</v>
      </c>
      <c r="H24" s="6" t="s">
        <v>2876</v>
      </c>
      <c r="I24" s="6" t="s">
        <v>2876</v>
      </c>
      <c r="J24" s="6" t="s">
        <v>2876</v>
      </c>
      <c r="K24" s="6" t="s">
        <v>2876</v>
      </c>
      <c r="L24" s="6" t="s">
        <v>2876</v>
      </c>
      <c r="M24" s="6" t="s">
        <v>2876</v>
      </c>
      <c r="N24" s="6" t="s">
        <v>2876</v>
      </c>
      <c r="O24" s="6" t="s">
        <v>2876</v>
      </c>
      <c r="P24" s="6" t="s">
        <v>2876</v>
      </c>
      <c r="Q24" s="6"/>
    </row>
    <row r="25" spans="1:17">
      <c r="A25" s="304">
        <v>25</v>
      </c>
      <c r="B25" s="6" t="s">
        <v>3621</v>
      </c>
      <c r="C25" s="6" t="str">
        <f>VLOOKUP(B25,'Employee details '!$A$2:$D$292,4,0)</f>
        <v>Garvit Arora</v>
      </c>
      <c r="D25" s="6" t="s">
        <v>1062</v>
      </c>
      <c r="E25" s="6" t="str">
        <f>VLOOKUP(B25,'Employee details '!$A$2:$E$294,5,0)</f>
        <v>Statkraft India Private Ltd</v>
      </c>
      <c r="F25" s="6" t="s">
        <v>2876</v>
      </c>
      <c r="G25" s="6" t="s">
        <v>3620</v>
      </c>
      <c r="H25" s="6" t="s">
        <v>2876</v>
      </c>
      <c r="I25" s="6" t="s">
        <v>2876</v>
      </c>
      <c r="J25" s="6" t="s">
        <v>2876</v>
      </c>
      <c r="K25" s="6" t="s">
        <v>2876</v>
      </c>
      <c r="L25" s="6" t="s">
        <v>2876</v>
      </c>
      <c r="M25" s="6" t="s">
        <v>2876</v>
      </c>
      <c r="N25" s="6" t="s">
        <v>2876</v>
      </c>
      <c r="O25" s="6" t="s">
        <v>2876</v>
      </c>
      <c r="P25" s="6" t="s">
        <v>2876</v>
      </c>
      <c r="Q25" s="6"/>
    </row>
    <row r="26" spans="1:17">
      <c r="A26" s="304">
        <v>26</v>
      </c>
      <c r="B26" s="6" t="s">
        <v>1438</v>
      </c>
      <c r="C26" s="6" t="str">
        <f>VLOOKUP(B26,'Employee details '!$A$2:$D$292,4,0)</f>
        <v>Priyanka Thareja Bibra</v>
      </c>
      <c r="D26" s="6" t="s">
        <v>3622</v>
      </c>
      <c r="E26" s="6" t="str">
        <f>VLOOKUP(B26,'Employee details '!$A$2:$E$294,5,0)</f>
        <v>Statkraft India Private Ltd</v>
      </c>
      <c r="F26" s="6" t="s">
        <v>3623</v>
      </c>
      <c r="G26" s="6" t="s">
        <v>2876</v>
      </c>
      <c r="H26" s="6" t="s">
        <v>2876</v>
      </c>
      <c r="I26" s="6" t="s">
        <v>2876</v>
      </c>
      <c r="J26" s="6" t="s">
        <v>2876</v>
      </c>
      <c r="K26" s="6" t="s">
        <v>2876</v>
      </c>
      <c r="L26" s="6" t="s">
        <v>2876</v>
      </c>
      <c r="M26" s="6" t="s">
        <v>2876</v>
      </c>
      <c r="N26" s="6" t="s">
        <v>3624</v>
      </c>
      <c r="O26" s="6" t="s">
        <v>2876</v>
      </c>
      <c r="P26" s="6" t="s">
        <v>2876</v>
      </c>
      <c r="Q26" s="6"/>
    </row>
    <row r="27" spans="1:17">
      <c r="A27" s="304">
        <v>27</v>
      </c>
      <c r="B27" s="6" t="s">
        <v>1533</v>
      </c>
      <c r="C27" s="6" t="str">
        <f>VLOOKUP(B27,'Employee details '!$A$2:$D$292,4,0)</f>
        <v>Sanskriti Dadhich</v>
      </c>
      <c r="D27" s="6" t="s">
        <v>372</v>
      </c>
      <c r="E27" s="6" t="str">
        <f>VLOOKUP(B27,'Employee details '!$A$2:$E$294,5,0)</f>
        <v>Statkraft India Private Ltd</v>
      </c>
      <c r="F27" s="6" t="s">
        <v>3625</v>
      </c>
      <c r="G27" s="6" t="s">
        <v>3626</v>
      </c>
      <c r="H27" s="6" t="s">
        <v>2876</v>
      </c>
      <c r="I27" s="6" t="s">
        <v>2876</v>
      </c>
      <c r="J27" s="6" t="s">
        <v>2876</v>
      </c>
      <c r="K27" s="6" t="s">
        <v>2876</v>
      </c>
      <c r="L27" s="6" t="s">
        <v>2876</v>
      </c>
      <c r="M27" s="6" t="s">
        <v>2876</v>
      </c>
      <c r="N27" s="6" t="s">
        <v>2876</v>
      </c>
      <c r="O27" s="6" t="s">
        <v>2876</v>
      </c>
      <c r="P27" s="6" t="s">
        <v>2876</v>
      </c>
      <c r="Q27" s="6"/>
    </row>
    <row r="28" spans="1:17">
      <c r="A28" s="304">
        <v>29</v>
      </c>
      <c r="B28" s="6" t="s">
        <v>1538</v>
      </c>
      <c r="C28" s="6" t="str">
        <f>VLOOKUP(B28,'Employee details '!$A$2:$D$292,4,0)</f>
        <v>Ranjit Kumar</v>
      </c>
      <c r="D28" s="6" t="s">
        <v>306</v>
      </c>
      <c r="E28" s="6" t="str">
        <f>VLOOKUP(B28,'Employee details '!$A$2:$E$294,5,0)</f>
        <v>Statkraft India Private Ltd</v>
      </c>
      <c r="F28" s="6" t="s">
        <v>3627</v>
      </c>
      <c r="G28" s="6" t="s">
        <v>3628</v>
      </c>
      <c r="H28" s="6" t="s">
        <v>2876</v>
      </c>
      <c r="I28" s="6" t="s">
        <v>3678</v>
      </c>
      <c r="J28" s="6" t="s">
        <v>2876</v>
      </c>
      <c r="K28" s="6" t="s">
        <v>2876</v>
      </c>
      <c r="L28" s="6" t="s">
        <v>2876</v>
      </c>
      <c r="M28" s="6" t="s">
        <v>2876</v>
      </c>
      <c r="N28" s="6" t="s">
        <v>2876</v>
      </c>
      <c r="O28" s="6" t="s">
        <v>2876</v>
      </c>
      <c r="P28" s="6" t="s">
        <v>2876</v>
      </c>
      <c r="Q28" s="6"/>
    </row>
    <row r="29" spans="1:17">
      <c r="A29" s="304">
        <v>31</v>
      </c>
      <c r="B29" s="6" t="s">
        <v>1143</v>
      </c>
      <c r="C29" s="6" t="str">
        <f>VLOOKUP(B29,'Employee details '!$A$2:$D$292,4,0)</f>
        <v>Aditya Pyasi</v>
      </c>
      <c r="D29" s="6" t="s">
        <v>333</v>
      </c>
      <c r="E29" s="6" t="str">
        <f>VLOOKUP(B29,'Employee details '!$A$2:$E$294,5,0)</f>
        <v>Statkraft India Private Ltd</v>
      </c>
      <c r="F29" s="6" t="s">
        <v>2876</v>
      </c>
      <c r="G29" s="6" t="s">
        <v>2876</v>
      </c>
      <c r="H29" s="6" t="s">
        <v>2876</v>
      </c>
      <c r="I29" s="6" t="s">
        <v>2876</v>
      </c>
      <c r="J29" s="6" t="s">
        <v>2876</v>
      </c>
      <c r="K29" s="6" t="s">
        <v>2876</v>
      </c>
      <c r="L29" s="6" t="s">
        <v>2876</v>
      </c>
      <c r="M29" s="6" t="s">
        <v>2876</v>
      </c>
      <c r="N29" s="6" t="s">
        <v>3629</v>
      </c>
      <c r="O29" s="6" t="s">
        <v>2876</v>
      </c>
      <c r="P29" s="6" t="s">
        <v>2876</v>
      </c>
      <c r="Q29" s="6"/>
    </row>
    <row r="30" spans="1:17">
      <c r="A30" s="304">
        <v>33</v>
      </c>
      <c r="B30" s="6" t="s">
        <v>1110</v>
      </c>
      <c r="C30" s="6" t="str">
        <f>VLOOKUP(B30,'Employee details '!$A$2:$D$292,4,0)</f>
        <v>Deepak  Kakkar</v>
      </c>
      <c r="D30" s="6" t="s">
        <v>263</v>
      </c>
      <c r="E30" s="6" t="str">
        <f>VLOOKUP(B30,'Employee details '!$A$2:$E$294,5,0)</f>
        <v>Statkraft As</v>
      </c>
      <c r="F30" s="6" t="s">
        <v>2876</v>
      </c>
      <c r="G30" s="6" t="s">
        <v>3630</v>
      </c>
      <c r="H30" s="6" t="s">
        <v>3631</v>
      </c>
      <c r="I30" s="6" t="s">
        <v>2876</v>
      </c>
      <c r="J30" s="6" t="s">
        <v>2876</v>
      </c>
      <c r="K30" s="6" t="s">
        <v>2876</v>
      </c>
      <c r="L30" s="6" t="s">
        <v>2876</v>
      </c>
      <c r="M30" s="6" t="s">
        <v>2876</v>
      </c>
      <c r="N30" s="6" t="s">
        <v>2876</v>
      </c>
      <c r="O30" s="6" t="s">
        <v>2876</v>
      </c>
      <c r="P30" s="6" t="s">
        <v>2876</v>
      </c>
      <c r="Q30" s="6"/>
    </row>
    <row r="31" spans="1:17">
      <c r="A31" s="304">
        <v>34</v>
      </c>
      <c r="B31" s="6" t="s">
        <v>1591</v>
      </c>
      <c r="C31" s="6" t="str">
        <f>VLOOKUP(B31,'Employee details '!$A$2:$D$292,4,0)</f>
        <v>Kritika Mathur</v>
      </c>
      <c r="D31" s="6" t="s">
        <v>243</v>
      </c>
      <c r="E31" s="6" t="str">
        <f>VLOOKUP(B31,'Employee details '!$A$2:$E$294,5,0)</f>
        <v>Statkraft India Private Ltd</v>
      </c>
      <c r="F31" s="6" t="s">
        <v>2876</v>
      </c>
      <c r="G31" s="305">
        <v>45449</v>
      </c>
      <c r="H31" s="6" t="s">
        <v>2876</v>
      </c>
      <c r="I31" s="6" t="s">
        <v>3632</v>
      </c>
      <c r="J31" s="6" t="s">
        <v>2876</v>
      </c>
      <c r="K31" s="6" t="s">
        <v>2876</v>
      </c>
      <c r="L31" s="6" t="s">
        <v>2876</v>
      </c>
      <c r="M31" s="6" t="s">
        <v>2876</v>
      </c>
      <c r="N31" s="6" t="s">
        <v>2876</v>
      </c>
      <c r="O31" s="6" t="s">
        <v>2876</v>
      </c>
      <c r="P31" s="6" t="s">
        <v>2876</v>
      </c>
      <c r="Q31" s="6"/>
    </row>
    <row r="32" spans="1:17">
      <c r="A32" s="304">
        <v>35</v>
      </c>
      <c r="B32" s="6" t="s">
        <v>1509</v>
      </c>
      <c r="C32" s="6" t="str">
        <f>VLOOKUP(B32,'Employee details '!$A$2:$D$292,4,0)</f>
        <v>Sudhir Naithani</v>
      </c>
      <c r="D32" s="6" t="s">
        <v>329</v>
      </c>
      <c r="E32" s="6" t="str">
        <f>VLOOKUP(B32,'Employee details '!$A$2:$E$294,5,0)</f>
        <v>Statkraft India Private Ltd</v>
      </c>
      <c r="F32" s="6" t="s">
        <v>3633</v>
      </c>
      <c r="G32" s="6" t="s">
        <v>2876</v>
      </c>
      <c r="H32" s="6" t="s">
        <v>2876</v>
      </c>
      <c r="I32" s="6" t="s">
        <v>3634</v>
      </c>
      <c r="J32" s="6" t="s">
        <v>2876</v>
      </c>
      <c r="K32" s="6" t="s">
        <v>2876</v>
      </c>
      <c r="L32" s="6" t="s">
        <v>2876</v>
      </c>
      <c r="M32" s="6" t="s">
        <v>2876</v>
      </c>
      <c r="N32" s="6" t="s">
        <v>2876</v>
      </c>
      <c r="O32" s="6" t="s">
        <v>2876</v>
      </c>
      <c r="P32" s="6" t="s">
        <v>2876</v>
      </c>
      <c r="Q32" s="6"/>
    </row>
    <row r="33" spans="1:17">
      <c r="A33" s="304">
        <v>36</v>
      </c>
      <c r="B33" s="6" t="s">
        <v>288</v>
      </c>
      <c r="C33" s="6" t="str">
        <f>VLOOKUP(B33,'Employee details '!$A$2:$D$292,4,0)</f>
        <v>Rohit  Kalla</v>
      </c>
      <c r="D33" s="6" t="s">
        <v>291</v>
      </c>
      <c r="E33" s="6" t="str">
        <f>VLOOKUP(B33,'Employee details '!$A$2:$E$294,5,0)</f>
        <v>Statkraft India Private Ltd</v>
      </c>
      <c r="F33" s="6" t="s">
        <v>3635</v>
      </c>
      <c r="G33" s="6" t="s">
        <v>2876</v>
      </c>
      <c r="H33" s="6" t="s">
        <v>2876</v>
      </c>
      <c r="I33" s="6" t="s">
        <v>3636</v>
      </c>
      <c r="J33" s="6" t="s">
        <v>2876</v>
      </c>
      <c r="K33" s="6" t="s">
        <v>2876</v>
      </c>
      <c r="L33" s="6" t="s">
        <v>2876</v>
      </c>
      <c r="M33" s="6" t="s">
        <v>2876</v>
      </c>
      <c r="N33" s="6" t="s">
        <v>2876</v>
      </c>
      <c r="O33" s="6" t="s">
        <v>2876</v>
      </c>
      <c r="P33" s="6" t="s">
        <v>2876</v>
      </c>
      <c r="Q33" s="6"/>
    </row>
    <row r="34" spans="1:17">
      <c r="A34" s="304">
        <v>37</v>
      </c>
      <c r="B34" s="6" t="s">
        <v>268</v>
      </c>
      <c r="C34" s="6" t="str">
        <f>VLOOKUP(B34,'Employee details '!$A$2:$D$292,4,0)</f>
        <v>Anil kumar</v>
      </c>
      <c r="D34" s="6" t="s">
        <v>271</v>
      </c>
      <c r="E34" s="6" t="str">
        <f>VLOOKUP(B34,'Employee details '!$A$2:$E$294,5,0)</f>
        <v>Statkraft India Private Ltd</v>
      </c>
      <c r="F34" s="6" t="s">
        <v>2876</v>
      </c>
      <c r="G34" s="6" t="s">
        <v>2876</v>
      </c>
      <c r="H34" s="6" t="s">
        <v>2876</v>
      </c>
      <c r="I34" s="305">
        <v>44961</v>
      </c>
      <c r="J34" s="6" t="s">
        <v>2876</v>
      </c>
      <c r="K34" s="6" t="s">
        <v>2876</v>
      </c>
      <c r="L34" s="6" t="s">
        <v>2876</v>
      </c>
      <c r="M34" s="6" t="s">
        <v>2876</v>
      </c>
      <c r="N34" s="6" t="s">
        <v>2876</v>
      </c>
      <c r="O34" s="6" t="s">
        <v>2876</v>
      </c>
      <c r="P34" s="6" t="s">
        <v>2876</v>
      </c>
      <c r="Q34" s="6"/>
    </row>
    <row r="35" spans="1:17">
      <c r="A35" s="304">
        <v>38</v>
      </c>
      <c r="B35" s="6" t="s">
        <v>264</v>
      </c>
      <c r="C35" s="6" t="str">
        <f>VLOOKUP(B35,'Employee details '!$A$2:$D$292,4,0)</f>
        <v>Vaibhav Chopra</v>
      </c>
      <c r="D35" s="6" t="s">
        <v>267</v>
      </c>
      <c r="E35" s="6" t="str">
        <f>VLOOKUP(B35,'Employee details '!$A$2:$E$294,5,0)</f>
        <v>Statkraft India Private Ltd</v>
      </c>
      <c r="F35" s="6" t="s">
        <v>2876</v>
      </c>
      <c r="G35" s="6" t="s">
        <v>2876</v>
      </c>
      <c r="H35" s="6" t="s">
        <v>2876</v>
      </c>
      <c r="I35" s="305" t="s">
        <v>3637</v>
      </c>
      <c r="J35" s="6" t="s">
        <v>2876</v>
      </c>
      <c r="K35" s="6" t="s">
        <v>2876</v>
      </c>
      <c r="L35" s="6" t="s">
        <v>2876</v>
      </c>
      <c r="M35" s="6" t="s">
        <v>2876</v>
      </c>
      <c r="N35" s="6" t="s">
        <v>2876</v>
      </c>
      <c r="O35" s="6" t="s">
        <v>2876</v>
      </c>
      <c r="P35" s="6" t="s">
        <v>2876</v>
      </c>
      <c r="Q35" s="6"/>
    </row>
    <row r="36" spans="1:17">
      <c r="A36" s="304">
        <v>39</v>
      </c>
      <c r="B36" s="6" t="s">
        <v>244</v>
      </c>
      <c r="C36" s="6" t="str">
        <f>VLOOKUP(B36,'Employee details '!$A$2:$D$292,4,0)</f>
        <v>Bhumika Chandra</v>
      </c>
      <c r="D36" s="6" t="s">
        <v>247</v>
      </c>
      <c r="E36" s="6" t="str">
        <f>VLOOKUP(B36,'Employee details '!$A$2:$E$294,5,0)</f>
        <v>Statkraft India Private Ltd</v>
      </c>
      <c r="F36" s="6" t="s">
        <v>3638</v>
      </c>
      <c r="G36" s="6" t="s">
        <v>3638</v>
      </c>
      <c r="H36" s="6" t="s">
        <v>2876</v>
      </c>
      <c r="I36" s="6" t="s">
        <v>2876</v>
      </c>
      <c r="J36" s="6" t="s">
        <v>2876</v>
      </c>
      <c r="K36" s="6" t="s">
        <v>2876</v>
      </c>
      <c r="L36" s="6" t="s">
        <v>2876</v>
      </c>
      <c r="M36" s="6" t="s">
        <v>2876</v>
      </c>
      <c r="N36" s="6" t="s">
        <v>2876</v>
      </c>
      <c r="O36" s="6" t="s">
        <v>2876</v>
      </c>
      <c r="P36" s="6" t="s">
        <v>2876</v>
      </c>
      <c r="Q36" s="6"/>
    </row>
    <row r="37" spans="1:17">
      <c r="A37" s="304">
        <v>40</v>
      </c>
      <c r="B37" s="6" t="s">
        <v>217</v>
      </c>
      <c r="C37" s="6" t="e">
        <f>VLOOKUP(B37,'Employee details '!$A$2:$D$292,4,0)</f>
        <v>#N/A</v>
      </c>
      <c r="D37" s="6" t="s">
        <v>219</v>
      </c>
      <c r="E37" s="6" t="e">
        <f>VLOOKUP(B37,'Employee details '!$A$2:$E$294,5,0)</f>
        <v>#N/A</v>
      </c>
      <c r="F37" s="305">
        <v>44962</v>
      </c>
      <c r="G37" s="6" t="s">
        <v>2876</v>
      </c>
      <c r="H37" s="6" t="s">
        <v>2876</v>
      </c>
      <c r="I37" s="305">
        <v>44962</v>
      </c>
      <c r="J37" s="6" t="s">
        <v>2876</v>
      </c>
      <c r="K37" s="6" t="s">
        <v>2876</v>
      </c>
      <c r="L37" s="6" t="s">
        <v>2876</v>
      </c>
      <c r="M37" s="6" t="s">
        <v>2876</v>
      </c>
      <c r="N37" s="6" t="s">
        <v>2876</v>
      </c>
      <c r="O37" s="6" t="s">
        <v>2876</v>
      </c>
      <c r="P37" s="6" t="s">
        <v>2876</v>
      </c>
      <c r="Q37" s="6"/>
    </row>
    <row r="38" spans="1:17">
      <c r="A38" s="304">
        <v>41</v>
      </c>
      <c r="B38" s="6" t="s">
        <v>1343</v>
      </c>
      <c r="C38" s="6" t="str">
        <f>VLOOKUP(B38,'Employee details '!$A$2:$D$292,4,0)</f>
        <v>Abhishek  Upamanyu</v>
      </c>
      <c r="D38" s="6" t="s">
        <v>3639</v>
      </c>
      <c r="E38" s="6" t="str">
        <f>VLOOKUP(B38,'Employee details '!$A$2:$E$294,5,0)</f>
        <v>Statkraft India Private Ltd</v>
      </c>
      <c r="F38" s="6" t="s">
        <v>2876</v>
      </c>
      <c r="G38" s="305">
        <v>45416</v>
      </c>
      <c r="H38" s="6" t="s">
        <v>2876</v>
      </c>
      <c r="I38" s="6" t="s">
        <v>2876</v>
      </c>
      <c r="J38" s="6" t="s">
        <v>2876</v>
      </c>
      <c r="K38" s="6" t="s">
        <v>2876</v>
      </c>
      <c r="L38" s="6" t="s">
        <v>2876</v>
      </c>
      <c r="M38" s="6" t="s">
        <v>2876</v>
      </c>
      <c r="N38" s="6" t="s">
        <v>2876</v>
      </c>
      <c r="O38" s="6" t="s">
        <v>2876</v>
      </c>
      <c r="P38" s="6" t="s">
        <v>2876</v>
      </c>
      <c r="Q38" s="6"/>
    </row>
    <row r="39" spans="1:17">
      <c r="A39" s="304">
        <v>42</v>
      </c>
      <c r="B39" s="6" t="s">
        <v>3640</v>
      </c>
      <c r="C39" s="6" t="str">
        <f>VLOOKUP(B39,'Employee details '!$A$2:$D$292,4,0)</f>
        <v>Punit Bajaj</v>
      </c>
      <c r="D39" s="6" t="s">
        <v>1651</v>
      </c>
      <c r="E39" s="6" t="str">
        <f>VLOOKUP(B39,'Employee details '!$A$2:$E$294,5,0)</f>
        <v>Statkraft India Private Ltd</v>
      </c>
      <c r="F39" s="6" t="s">
        <v>2876</v>
      </c>
      <c r="G39" s="6" t="s">
        <v>2876</v>
      </c>
      <c r="H39" s="6" t="s">
        <v>2876</v>
      </c>
      <c r="I39" s="6" t="s">
        <v>2876</v>
      </c>
      <c r="J39" s="6" t="s">
        <v>2876</v>
      </c>
      <c r="K39" s="6" t="s">
        <v>2522</v>
      </c>
      <c r="L39" s="6" t="s">
        <v>2876</v>
      </c>
      <c r="M39" s="6" t="s">
        <v>2876</v>
      </c>
      <c r="N39" s="6" t="s">
        <v>2876</v>
      </c>
      <c r="O39" s="6" t="s">
        <v>2876</v>
      </c>
      <c r="P39" s="6" t="s">
        <v>2876</v>
      </c>
      <c r="Q39" s="6"/>
    </row>
    <row r="40" spans="1:17">
      <c r="A40" s="304">
        <v>43</v>
      </c>
      <c r="B40" s="6" t="s">
        <v>1041</v>
      </c>
      <c r="C40" s="6" t="str">
        <f>VLOOKUP(B40,'Employee details '!$A$2:$D$292,4,0)</f>
        <v>Amit Kumar</v>
      </c>
      <c r="D40" s="6" t="s">
        <v>31</v>
      </c>
      <c r="E40" s="6" t="str">
        <f>VLOOKUP(B40,'Employee details '!$A$2:$E$294,5,0)</f>
        <v>Statkraft India Private Ltd</v>
      </c>
      <c r="F40" s="6" t="s">
        <v>3641</v>
      </c>
      <c r="G40" s="6" t="s">
        <v>3641</v>
      </c>
      <c r="H40" s="6" t="s">
        <v>2876</v>
      </c>
      <c r="I40" s="6" t="s">
        <v>2876</v>
      </c>
      <c r="J40" s="6" t="s">
        <v>2876</v>
      </c>
      <c r="K40" s="6" t="s">
        <v>2876</v>
      </c>
      <c r="L40" s="6" t="s">
        <v>2876</v>
      </c>
      <c r="M40" s="6" t="s">
        <v>2876</v>
      </c>
      <c r="N40" s="6" t="s">
        <v>2876</v>
      </c>
      <c r="O40" s="6" t="s">
        <v>2876</v>
      </c>
      <c r="P40" s="6" t="s">
        <v>2876</v>
      </c>
      <c r="Q40" s="6"/>
    </row>
    <row r="41" spans="1:17">
      <c r="A41" s="304">
        <v>44</v>
      </c>
      <c r="B41" s="6" t="s">
        <v>722</v>
      </c>
      <c r="C41" s="6" t="str">
        <f>VLOOKUP(B41,'Employee details '!$A$2:$D$292,4,0)</f>
        <v>Prateek  Jain</v>
      </c>
      <c r="D41" s="6" t="s">
        <v>1929</v>
      </c>
      <c r="E41" s="6" t="str">
        <f>VLOOKUP(B41,'Employee details '!$A$2:$E$294,5,0)</f>
        <v>Statkraft India Private Ltd</v>
      </c>
      <c r="F41" s="6" t="s">
        <v>2876</v>
      </c>
      <c r="G41" s="6" t="s">
        <v>3638</v>
      </c>
      <c r="H41" s="6" t="s">
        <v>2876</v>
      </c>
      <c r="I41" s="6" t="s">
        <v>2876</v>
      </c>
      <c r="J41" s="6" t="s">
        <v>2876</v>
      </c>
      <c r="K41" s="6" t="s">
        <v>2876</v>
      </c>
      <c r="L41" s="6" t="s">
        <v>2876</v>
      </c>
      <c r="M41" s="6" t="s">
        <v>2876</v>
      </c>
      <c r="N41" s="6" t="s">
        <v>2876</v>
      </c>
      <c r="O41" s="6" t="s">
        <v>2876</v>
      </c>
      <c r="P41" s="6" t="s">
        <v>2876</v>
      </c>
      <c r="Q41" s="6"/>
    </row>
    <row r="42" spans="1:17">
      <c r="A42" s="304">
        <v>45</v>
      </c>
      <c r="B42" s="6" t="s">
        <v>194</v>
      </c>
      <c r="C42" s="6" t="str">
        <f>VLOOKUP(B42,'Employee details '!$A$2:$D$292,4,0)</f>
        <v>Rohit Gera</v>
      </c>
      <c r="D42" s="6" t="s">
        <v>197</v>
      </c>
      <c r="E42" s="6" t="str">
        <f>VLOOKUP(B42,'Employee details '!$A$2:$E$294,5,0)</f>
        <v>Statkraft India Private Ltd</v>
      </c>
      <c r="F42" s="305">
        <v>45266</v>
      </c>
      <c r="G42" s="305">
        <v>45266</v>
      </c>
      <c r="H42" s="6" t="s">
        <v>2876</v>
      </c>
      <c r="I42" s="305" t="s">
        <v>3642</v>
      </c>
      <c r="J42" s="6" t="s">
        <v>2876</v>
      </c>
      <c r="K42" s="6" t="s">
        <v>2876</v>
      </c>
      <c r="L42" s="6" t="s">
        <v>2876</v>
      </c>
      <c r="M42" s="6" t="s">
        <v>2876</v>
      </c>
      <c r="N42" s="6" t="s">
        <v>2876</v>
      </c>
      <c r="O42" s="6" t="s">
        <v>2876</v>
      </c>
      <c r="P42" s="6" t="s">
        <v>2876</v>
      </c>
      <c r="Q42" s="6"/>
    </row>
    <row r="43" spans="1:17">
      <c r="A43" s="304">
        <v>46</v>
      </c>
      <c r="B43" s="6" t="s">
        <v>186</v>
      </c>
      <c r="C43" s="6" t="str">
        <f>VLOOKUP(B43,'Employee details '!$A$2:$D$292,4,0)</f>
        <v>Prakriti  Agrawal</v>
      </c>
      <c r="D43" s="6" t="s">
        <v>189</v>
      </c>
      <c r="E43" s="6" t="str">
        <f>VLOOKUP(B43,'Employee details '!$A$2:$E$294,5,0)</f>
        <v>Statkraft India Private Ltd</v>
      </c>
      <c r="F43" s="305">
        <v>45023</v>
      </c>
      <c r="G43" s="6" t="s">
        <v>2876</v>
      </c>
      <c r="H43" s="6" t="s">
        <v>2876</v>
      </c>
      <c r="I43" s="6" t="s">
        <v>3643</v>
      </c>
      <c r="J43" s="6" t="s">
        <v>2876</v>
      </c>
      <c r="K43" s="6" t="s">
        <v>2876</v>
      </c>
      <c r="L43" s="6" t="s">
        <v>2876</v>
      </c>
      <c r="M43" s="6" t="s">
        <v>2876</v>
      </c>
      <c r="N43" s="6" t="s">
        <v>2876</v>
      </c>
      <c r="O43" s="6" t="s">
        <v>2876</v>
      </c>
      <c r="P43" s="6" t="s">
        <v>2876</v>
      </c>
      <c r="Q43" s="6"/>
    </row>
    <row r="44" spans="1:17">
      <c r="A44" s="304">
        <v>47</v>
      </c>
      <c r="B44" s="6" t="s">
        <v>1573</v>
      </c>
      <c r="C44" s="6" t="str">
        <f>VLOOKUP(B44,'Employee details '!$A$2:$D$292,4,0)</f>
        <v>Amit Kumar</v>
      </c>
      <c r="D44" s="6" t="s">
        <v>31</v>
      </c>
      <c r="E44" s="6" t="str">
        <f>VLOOKUP(B44,'Employee details '!$A$2:$E$294,5,0)</f>
        <v>Statkraft India Private Ltd</v>
      </c>
      <c r="F44" s="6" t="s">
        <v>3644</v>
      </c>
      <c r="G44" s="6" t="s">
        <v>3570</v>
      </c>
      <c r="H44" s="6" t="s">
        <v>2876</v>
      </c>
      <c r="I44" s="305">
        <v>45272</v>
      </c>
      <c r="J44" s="6" t="s">
        <v>2876</v>
      </c>
      <c r="K44" s="6" t="s">
        <v>2876</v>
      </c>
      <c r="L44" s="6" t="s">
        <v>2876</v>
      </c>
      <c r="M44" s="6" t="s">
        <v>2876</v>
      </c>
      <c r="N44" s="6" t="s">
        <v>2876</v>
      </c>
      <c r="O44" s="6" t="s">
        <v>2876</v>
      </c>
      <c r="P44" s="6" t="s">
        <v>2876</v>
      </c>
      <c r="Q44" s="6"/>
    </row>
    <row r="45" spans="1:17">
      <c r="A45" s="304">
        <v>48</v>
      </c>
      <c r="B45" s="6" t="s">
        <v>166</v>
      </c>
      <c r="C45" s="6" t="str">
        <f>VLOOKUP(B45,'Employee details '!$A$2:$D$292,4,0)</f>
        <v>Shankha Banerjee</v>
      </c>
      <c r="D45" s="6" t="s">
        <v>169</v>
      </c>
      <c r="E45" s="6" t="str">
        <f>VLOOKUP(B45,'Employee details '!$A$2:$E$294,5,0)</f>
        <v>Statkraft India Private Ltd</v>
      </c>
      <c r="F45" s="305">
        <v>45055</v>
      </c>
      <c r="G45" s="6" t="s">
        <v>2876</v>
      </c>
      <c r="H45" s="6" t="s">
        <v>2876</v>
      </c>
      <c r="I45" s="305">
        <v>45055</v>
      </c>
      <c r="J45" s="6" t="s">
        <v>2876</v>
      </c>
      <c r="K45" s="6" t="s">
        <v>2876</v>
      </c>
      <c r="L45" s="6" t="s">
        <v>2876</v>
      </c>
      <c r="M45" s="6" t="s">
        <v>2876</v>
      </c>
      <c r="N45" s="6" t="s">
        <v>2876</v>
      </c>
      <c r="O45" s="6" t="s">
        <v>2876</v>
      </c>
      <c r="P45" s="6" t="s">
        <v>2876</v>
      </c>
      <c r="Q45" s="6"/>
    </row>
    <row r="46" spans="1:17">
      <c r="A46" s="304">
        <v>49</v>
      </c>
      <c r="B46" s="6" t="s">
        <v>1546</v>
      </c>
      <c r="C46" s="6" t="str">
        <f>VLOOKUP(B46,'Employee details '!$A$2:$D$292,4,0)</f>
        <v>Sabah Rubina</v>
      </c>
      <c r="D46" s="6" t="s">
        <v>255</v>
      </c>
      <c r="E46" s="6" t="str">
        <f>VLOOKUP(B46,'Employee details '!$A$2:$E$294,5,0)</f>
        <v>Statkraft India Private Ltd</v>
      </c>
      <c r="F46" s="6" t="s">
        <v>2876</v>
      </c>
      <c r="G46" s="6" t="s">
        <v>2876</v>
      </c>
      <c r="H46" s="6" t="s">
        <v>2876</v>
      </c>
      <c r="I46" s="6" t="s">
        <v>2876</v>
      </c>
      <c r="J46" s="6" t="s">
        <v>2876</v>
      </c>
      <c r="K46" s="6" t="s">
        <v>2876</v>
      </c>
      <c r="L46" s="6" t="s">
        <v>2876</v>
      </c>
      <c r="M46" s="6" t="s">
        <v>2876</v>
      </c>
      <c r="N46" s="6" t="s">
        <v>3645</v>
      </c>
      <c r="O46" s="6" t="s">
        <v>2876</v>
      </c>
      <c r="P46" s="6" t="s">
        <v>2876</v>
      </c>
      <c r="Q46" s="6"/>
    </row>
    <row r="47" spans="1:17">
      <c r="A47" s="304">
        <v>50</v>
      </c>
      <c r="B47" s="6" t="s">
        <v>1168</v>
      </c>
      <c r="C47" s="6" t="str">
        <f>VLOOKUP(B47,'Employee details '!$A$2:$D$292,4,0)</f>
        <v>Niraj Kumar</v>
      </c>
      <c r="D47" s="6" t="s">
        <v>153</v>
      </c>
      <c r="E47" s="6" t="str">
        <f>VLOOKUP(B47,'Employee details '!$A$2:$E$294,5,0)</f>
        <v>Statkraft India Private Ltd</v>
      </c>
      <c r="F47" s="6" t="s">
        <v>3570</v>
      </c>
      <c r="G47" s="6" t="s">
        <v>2876</v>
      </c>
      <c r="H47" s="6" t="s">
        <v>2876</v>
      </c>
      <c r="I47" s="6" t="s">
        <v>3646</v>
      </c>
      <c r="J47" s="6" t="s">
        <v>2876</v>
      </c>
      <c r="K47" s="6" t="s">
        <v>2876</v>
      </c>
      <c r="L47" s="6" t="s">
        <v>2876</v>
      </c>
      <c r="M47" s="6" t="s">
        <v>2876</v>
      </c>
      <c r="N47" s="6" t="s">
        <v>3647</v>
      </c>
      <c r="O47" s="6" t="s">
        <v>2876</v>
      </c>
      <c r="P47" s="6">
        <v>1</v>
      </c>
      <c r="Q47" s="6"/>
    </row>
    <row r="48" spans="1:17">
      <c r="A48" s="304">
        <v>51</v>
      </c>
      <c r="B48" s="6" t="s">
        <v>1012</v>
      </c>
      <c r="C48" s="6" t="str">
        <f>VLOOKUP(B48,'Employee details '!$A$2:$D$292,4,0)</f>
        <v>Gauri Shankar Mishra</v>
      </c>
      <c r="D48" s="6" t="s">
        <v>3648</v>
      </c>
      <c r="E48" s="6" t="str">
        <f>VLOOKUP(B48,'Employee details '!$A$2:$E$294,5,0)</f>
        <v>Statkraft India Private Ltd</v>
      </c>
      <c r="F48" s="6" t="s">
        <v>3570</v>
      </c>
      <c r="G48" s="6" t="s">
        <v>2876</v>
      </c>
      <c r="H48" s="6" t="s">
        <v>2876</v>
      </c>
      <c r="I48" s="6" t="s">
        <v>2876</v>
      </c>
      <c r="J48" s="6" t="s">
        <v>2876</v>
      </c>
      <c r="K48" s="6" t="s">
        <v>2876</v>
      </c>
      <c r="L48" s="6" t="s">
        <v>2876</v>
      </c>
      <c r="M48" s="6" t="s">
        <v>2876</v>
      </c>
      <c r="N48" s="6" t="s">
        <v>2876</v>
      </c>
      <c r="O48" s="6" t="s">
        <v>2876</v>
      </c>
      <c r="P48" s="6" t="s">
        <v>2876</v>
      </c>
      <c r="Q48" s="6"/>
    </row>
    <row r="49" spans="1:17">
      <c r="A49" s="304">
        <v>52</v>
      </c>
      <c r="B49" s="6" t="s">
        <v>159</v>
      </c>
      <c r="C49" s="6" t="str">
        <f>VLOOKUP(B49,'Employee details '!$A$2:$D$292,4,0)</f>
        <v>Prince Kumar</v>
      </c>
      <c r="D49" s="6" t="s">
        <v>161</v>
      </c>
      <c r="E49" s="6" t="str">
        <f>VLOOKUP(B49,'Employee details '!$A$2:$E$294,5,0)</f>
        <v>Mandakini Jal Urja Pvt Ltd</v>
      </c>
      <c r="F49" s="6" t="s">
        <v>3649</v>
      </c>
      <c r="G49" s="6" t="s">
        <v>3650</v>
      </c>
      <c r="H49" s="6" t="s">
        <v>2876</v>
      </c>
      <c r="I49" s="306">
        <v>45408</v>
      </c>
      <c r="J49" s="6" t="s">
        <v>2876</v>
      </c>
      <c r="K49" s="6" t="s">
        <v>3555</v>
      </c>
      <c r="L49" s="6" t="s">
        <v>2876</v>
      </c>
      <c r="M49" s="6" t="s">
        <v>2876</v>
      </c>
      <c r="N49" s="6" t="s">
        <v>2876</v>
      </c>
      <c r="O49" s="6" t="s">
        <v>2876</v>
      </c>
      <c r="P49" s="6" t="s">
        <v>2876</v>
      </c>
      <c r="Q49" s="6"/>
    </row>
    <row r="50" spans="1:17">
      <c r="A50" s="304">
        <v>53</v>
      </c>
      <c r="B50" s="6" t="s">
        <v>190</v>
      </c>
      <c r="C50" s="6" t="str">
        <f>VLOOKUP(B50,'Employee details '!$A$2:$D$292,4,0)</f>
        <v>Krishna Vamsi</v>
      </c>
      <c r="D50" s="6" t="s">
        <v>193</v>
      </c>
      <c r="E50" s="6" t="str">
        <f>VLOOKUP(B50,'Employee details '!$A$2:$E$294,5,0)</f>
        <v>Statkraft India Private Ltd</v>
      </c>
      <c r="F50" s="6" t="s">
        <v>2876</v>
      </c>
      <c r="G50" s="6" t="s">
        <v>2876</v>
      </c>
      <c r="H50" s="6" t="s">
        <v>2876</v>
      </c>
      <c r="I50" s="6" t="s">
        <v>3651</v>
      </c>
      <c r="J50" s="6" t="s">
        <v>2876</v>
      </c>
      <c r="K50" s="6" t="s">
        <v>2876</v>
      </c>
      <c r="L50" s="6" t="s">
        <v>2876</v>
      </c>
      <c r="M50" s="6" t="s">
        <v>2876</v>
      </c>
      <c r="N50" s="6" t="s">
        <v>2876</v>
      </c>
      <c r="O50" s="6" t="s">
        <v>2876</v>
      </c>
      <c r="P50" s="6" t="s">
        <v>2876</v>
      </c>
      <c r="Q50" s="6"/>
    </row>
    <row r="51" spans="1:17">
      <c r="A51" s="304">
        <v>54</v>
      </c>
      <c r="B51" s="6" t="s">
        <v>1410</v>
      </c>
      <c r="C51" s="6" t="str">
        <f>VLOOKUP(B51,'Employee details '!$A$2:$D$292,4,0)</f>
        <v>Manish Bansal</v>
      </c>
      <c r="D51" s="6" t="s">
        <v>1411</v>
      </c>
      <c r="E51" s="6" t="str">
        <f>VLOOKUP(B51,'Employee details '!$A$2:$E$294,5,0)</f>
        <v>Mandakini Jal Urja Pvt Ltd</v>
      </c>
      <c r="F51" s="6" t="s">
        <v>2876</v>
      </c>
      <c r="G51" s="6" t="s">
        <v>3650</v>
      </c>
      <c r="H51" s="6" t="s">
        <v>2876</v>
      </c>
      <c r="I51" s="6" t="s">
        <v>3555</v>
      </c>
      <c r="J51" s="6" t="s">
        <v>2876</v>
      </c>
      <c r="K51" s="6" t="s">
        <v>2876</v>
      </c>
      <c r="L51" s="6" t="s">
        <v>2876</v>
      </c>
      <c r="M51" s="6" t="s">
        <v>2876</v>
      </c>
      <c r="N51" s="6" t="s">
        <v>2876</v>
      </c>
      <c r="O51" s="6" t="s">
        <v>2876</v>
      </c>
      <c r="P51" s="6" t="s">
        <v>2876</v>
      </c>
      <c r="Q51" s="6"/>
    </row>
    <row r="52" spans="1:17">
      <c r="A52" s="304">
        <v>55</v>
      </c>
      <c r="B52" s="6" t="s">
        <v>3652</v>
      </c>
      <c r="C52" s="6" t="str">
        <f>VLOOKUP(B52,'Employee details '!$A$2:$D$292,4,0)</f>
        <v>Guruchanna basavaiah L R</v>
      </c>
      <c r="D52" s="6" t="s">
        <v>3653</v>
      </c>
      <c r="E52" s="6" t="str">
        <f>VLOOKUP(B52,'Employee details '!$A$2:$E$294,5,0)</f>
        <v>Nellai Renewables Pvt. Ltd</v>
      </c>
      <c r="F52" s="6" t="s">
        <v>2876</v>
      </c>
      <c r="G52" s="6" t="s">
        <v>2876</v>
      </c>
      <c r="H52" s="6" t="s">
        <v>2876</v>
      </c>
      <c r="I52" s="305">
        <v>45088</v>
      </c>
      <c r="J52" s="6" t="s">
        <v>2876</v>
      </c>
      <c r="K52" s="6" t="s">
        <v>2876</v>
      </c>
      <c r="L52" s="6" t="s">
        <v>2876</v>
      </c>
      <c r="M52" s="6" t="s">
        <v>2876</v>
      </c>
      <c r="N52" s="6" t="s">
        <v>2876</v>
      </c>
      <c r="O52" s="6" t="s">
        <v>2876</v>
      </c>
      <c r="P52" s="6" t="s">
        <v>2876</v>
      </c>
      <c r="Q52" s="6"/>
    </row>
    <row r="53" spans="1:17">
      <c r="A53" s="304">
        <v>56</v>
      </c>
      <c r="B53" s="6" t="s">
        <v>127</v>
      </c>
      <c r="C53" s="6" t="str">
        <f>VLOOKUP(B53,'Employee details '!$A$2:$D$292,4,0)</f>
        <v>Priya Rozario</v>
      </c>
      <c r="D53" s="6" t="s">
        <v>130</v>
      </c>
      <c r="E53" s="6" t="str">
        <f>VLOOKUP(B53,'Employee details '!$A$2:$E$294,5,0)</f>
        <v>Statkraft India Private Ltd</v>
      </c>
      <c r="F53" s="305">
        <v>45240</v>
      </c>
      <c r="G53" s="6" t="s">
        <v>3654</v>
      </c>
      <c r="H53" s="6" t="s">
        <v>2876</v>
      </c>
      <c r="I53" s="305">
        <v>45240</v>
      </c>
      <c r="J53" s="6" t="s">
        <v>2876</v>
      </c>
      <c r="K53" s="6" t="s">
        <v>2876</v>
      </c>
      <c r="L53" s="6" t="s">
        <v>2876</v>
      </c>
      <c r="M53" s="6" t="s">
        <v>2876</v>
      </c>
      <c r="N53" s="6" t="s">
        <v>2876</v>
      </c>
      <c r="O53" s="6" t="s">
        <v>2876</v>
      </c>
      <c r="P53" s="6" t="s">
        <v>2876</v>
      </c>
      <c r="Q53" s="6"/>
    </row>
    <row r="54" spans="1:17">
      <c r="A54" s="304">
        <v>57</v>
      </c>
      <c r="B54" s="6" t="s">
        <v>1046</v>
      </c>
      <c r="C54" s="6" t="str">
        <f>VLOOKUP(B54,'Employee details '!$A$2:$D$292,4,0)</f>
        <v>Priyanka Singh</v>
      </c>
      <c r="D54" s="6" t="s">
        <v>69</v>
      </c>
      <c r="E54" s="6" t="str">
        <f>VLOOKUP(B54,'Employee details '!$A$2:$E$294,5,0)</f>
        <v>Statkraft India Private Ltd</v>
      </c>
      <c r="F54" s="6" t="s">
        <v>3677</v>
      </c>
      <c r="G54" s="6" t="s">
        <v>2876</v>
      </c>
      <c r="H54" s="6" t="s">
        <v>2876</v>
      </c>
      <c r="I54" s="6" t="s">
        <v>2876</v>
      </c>
      <c r="J54" s="6" t="s">
        <v>3555</v>
      </c>
      <c r="K54" s="6" t="s">
        <v>2385</v>
      </c>
      <c r="L54" s="6" t="s">
        <v>2390</v>
      </c>
      <c r="M54" s="6" t="s">
        <v>3603</v>
      </c>
      <c r="N54" s="6" t="s">
        <v>3655</v>
      </c>
      <c r="O54" s="6" t="s">
        <v>2876</v>
      </c>
      <c r="P54" s="6" t="s">
        <v>2876</v>
      </c>
      <c r="Q54" s="6" t="s">
        <v>3656</v>
      </c>
    </row>
    <row r="55" spans="1:17">
      <c r="A55" s="304">
        <v>58</v>
      </c>
      <c r="B55" s="6" t="s">
        <v>1480</v>
      </c>
      <c r="C55" s="6" t="str">
        <f>VLOOKUP(B55,'Employee details '!$A$2:$D$292,4,0)</f>
        <v>Sivakumar M</v>
      </c>
      <c r="D55" s="6" t="s">
        <v>380</v>
      </c>
      <c r="E55" s="6" t="str">
        <f>VLOOKUP(B55,'Employee details '!$A$2:$E$294,5,0)</f>
        <v>Statkraft India Private Ltd</v>
      </c>
      <c r="F55" s="6" t="s">
        <v>3570</v>
      </c>
      <c r="G55" s="6" t="s">
        <v>2876</v>
      </c>
      <c r="H55" s="6" t="s">
        <v>2876</v>
      </c>
      <c r="I55" s="6" t="s">
        <v>3570</v>
      </c>
      <c r="J55" s="6" t="s">
        <v>2876</v>
      </c>
      <c r="K55" s="6" t="s">
        <v>2876</v>
      </c>
      <c r="L55" s="6" t="s">
        <v>2876</v>
      </c>
      <c r="M55" s="6" t="s">
        <v>2876</v>
      </c>
      <c r="N55" s="6" t="s">
        <v>2876</v>
      </c>
      <c r="O55" s="6" t="s">
        <v>2876</v>
      </c>
      <c r="P55" s="6" t="s">
        <v>2876</v>
      </c>
      <c r="Q55" s="6"/>
    </row>
    <row r="56" spans="1:17">
      <c r="A56" s="304">
        <v>59</v>
      </c>
      <c r="B56" s="6" t="s">
        <v>1492</v>
      </c>
      <c r="C56" s="6" t="str">
        <f>VLOOKUP(B56,'Employee details '!$A$2:$D$292,4,0)</f>
        <v>Prasoon Mishra</v>
      </c>
      <c r="D56" s="6" t="s">
        <v>139</v>
      </c>
      <c r="E56" s="6" t="str">
        <f>VLOOKUP(B56,'Employee details '!$A$2:$E$294,5,0)</f>
        <v>Statkraft India Private Ltd</v>
      </c>
      <c r="F56" s="6" t="s">
        <v>3570</v>
      </c>
      <c r="G56" s="6" t="s">
        <v>2876</v>
      </c>
      <c r="H56" s="6" t="s">
        <v>2876</v>
      </c>
      <c r="I56" s="6" t="s">
        <v>2876</v>
      </c>
      <c r="J56" s="6" t="s">
        <v>2876</v>
      </c>
      <c r="K56" s="6"/>
      <c r="L56" s="6" t="s">
        <v>2876</v>
      </c>
      <c r="M56" s="6" t="s">
        <v>2876</v>
      </c>
      <c r="N56" s="6" t="s">
        <v>2876</v>
      </c>
      <c r="O56" s="6" t="s">
        <v>2876</v>
      </c>
      <c r="P56" s="6" t="s">
        <v>2876</v>
      </c>
      <c r="Q56" s="6"/>
    </row>
    <row r="57" spans="1:17">
      <c r="A57" s="304">
        <v>60</v>
      </c>
      <c r="B57" s="6" t="s">
        <v>1470</v>
      </c>
      <c r="C57" s="6" t="str">
        <f>VLOOKUP(B57,'Employee details '!$A$2:$D$292,4,0)</f>
        <v>Amrendra kumar</v>
      </c>
      <c r="D57" s="6" t="s">
        <v>1923</v>
      </c>
      <c r="E57" s="6" t="str">
        <f>VLOOKUP(B57,'Employee details '!$A$2:$E$294,5,0)</f>
        <v>Statkraft Markets Private Ltd</v>
      </c>
      <c r="F57" s="6" t="s">
        <v>2876</v>
      </c>
      <c r="G57" s="6" t="s">
        <v>3657</v>
      </c>
      <c r="H57" s="6" t="s">
        <v>2876</v>
      </c>
      <c r="I57" s="6" t="s">
        <v>3646</v>
      </c>
      <c r="J57" s="6" t="s">
        <v>2876</v>
      </c>
      <c r="K57" s="6" t="s">
        <v>2876</v>
      </c>
      <c r="L57" s="6" t="s">
        <v>2876</v>
      </c>
      <c r="M57" s="6" t="s">
        <v>2876</v>
      </c>
      <c r="N57" s="6" t="s">
        <v>2876</v>
      </c>
      <c r="O57" s="6" t="s">
        <v>3555</v>
      </c>
      <c r="P57" s="6" t="s">
        <v>2876</v>
      </c>
      <c r="Q57" s="6"/>
    </row>
    <row r="58" spans="1:17">
      <c r="A58" s="304">
        <v>61</v>
      </c>
      <c r="B58" s="6" t="s">
        <v>100</v>
      </c>
      <c r="C58" s="6" t="str">
        <f>VLOOKUP(B58,'Employee details '!$A$2:$D$292,4,0)</f>
        <v xml:space="preserve">Pushkal Patidar </v>
      </c>
      <c r="D58" s="6" t="s">
        <v>103</v>
      </c>
      <c r="E58" s="6" t="str">
        <f>VLOOKUP(B58,'Employee details '!$A$2:$E$294,5,0)</f>
        <v>Statkraft India Private Ltd</v>
      </c>
      <c r="F58" s="6" t="s">
        <v>2876</v>
      </c>
      <c r="G58" s="6" t="s">
        <v>2876</v>
      </c>
      <c r="H58" s="6" t="s">
        <v>2876</v>
      </c>
      <c r="I58" s="6" t="s">
        <v>3658</v>
      </c>
      <c r="J58" s="6" t="s">
        <v>2876</v>
      </c>
      <c r="K58" s="6" t="s">
        <v>2876</v>
      </c>
      <c r="L58" s="6" t="s">
        <v>2876</v>
      </c>
      <c r="M58" s="6" t="s">
        <v>2876</v>
      </c>
      <c r="N58" s="6" t="s">
        <v>2876</v>
      </c>
      <c r="O58" s="6" t="s">
        <v>2876</v>
      </c>
      <c r="P58" s="6" t="s">
        <v>2876</v>
      </c>
      <c r="Q58" s="6"/>
    </row>
    <row r="59" spans="1:17">
      <c r="A59" s="304">
        <v>62</v>
      </c>
      <c r="B59" s="6" t="s">
        <v>280</v>
      </c>
      <c r="C59" s="6" t="str">
        <f>VLOOKUP(B59,'Employee details '!$A$2:$D$292,4,0)</f>
        <v xml:space="preserve">Alfio Gutierrez </v>
      </c>
      <c r="D59" s="6" t="s">
        <v>283</v>
      </c>
      <c r="E59" s="6" t="str">
        <f>VLOOKUP(B59,'Employee details '!$A$2:$E$294,5,0)</f>
        <v>Statkraft India Private Ltd</v>
      </c>
      <c r="F59" s="6" t="s">
        <v>2876</v>
      </c>
      <c r="G59" s="6" t="s">
        <v>3659</v>
      </c>
      <c r="H59" s="6" t="s">
        <v>2876</v>
      </c>
      <c r="I59" s="6" t="s">
        <v>2876</v>
      </c>
      <c r="J59" s="6" t="s">
        <v>2876</v>
      </c>
      <c r="K59" s="6" t="s">
        <v>2876</v>
      </c>
      <c r="L59" s="6" t="s">
        <v>2876</v>
      </c>
      <c r="M59" s="6" t="s">
        <v>2876</v>
      </c>
      <c r="N59" s="6" t="s">
        <v>2876</v>
      </c>
      <c r="O59" s="6" t="s">
        <v>2876</v>
      </c>
      <c r="P59" s="6" t="s">
        <v>2876</v>
      </c>
      <c r="Q59" s="6"/>
    </row>
    <row r="60" spans="1:17">
      <c r="A60" s="304">
        <v>63</v>
      </c>
      <c r="B60" s="6" t="s">
        <v>1920</v>
      </c>
      <c r="C60" s="6" t="str">
        <f>VLOOKUP(B60,'Employee details '!$A$2:$D$292,4,0)</f>
        <v>Siddharth Verma</v>
      </c>
      <c r="D60" s="6" t="s">
        <v>96</v>
      </c>
      <c r="E60" s="6" t="str">
        <f>VLOOKUP(B60,'Employee details '!$A$2:$E$294,5,0)</f>
        <v>Statkraft India Private Ltd</v>
      </c>
      <c r="F60" s="6" t="s">
        <v>2876</v>
      </c>
      <c r="G60" s="6" t="s">
        <v>3659</v>
      </c>
      <c r="H60" s="6" t="s">
        <v>2876</v>
      </c>
      <c r="I60" s="6" t="s">
        <v>2876</v>
      </c>
      <c r="J60" s="6" t="s">
        <v>2876</v>
      </c>
      <c r="K60" s="6" t="s">
        <v>2876</v>
      </c>
      <c r="L60" s="6" t="s">
        <v>2876</v>
      </c>
      <c r="M60" s="6" t="s">
        <v>2876</v>
      </c>
      <c r="N60" s="6" t="s">
        <v>2876</v>
      </c>
      <c r="O60" s="6" t="s">
        <v>2876</v>
      </c>
      <c r="P60" s="6" t="s">
        <v>2876</v>
      </c>
      <c r="Q60" s="6"/>
    </row>
    <row r="61" spans="1:17">
      <c r="A61" s="304">
        <v>64</v>
      </c>
      <c r="B61" s="6" t="s">
        <v>142</v>
      </c>
      <c r="C61" s="6" t="str">
        <f>VLOOKUP(B61,'Employee details '!$A$2:$D$292,4,0)</f>
        <v>Ruchika Jain</v>
      </c>
      <c r="D61" s="6" t="s">
        <v>145</v>
      </c>
      <c r="E61" s="6" t="str">
        <f>VLOOKUP(B61,'Employee details '!$A$2:$E$294,5,0)</f>
        <v>Statkraft India Private Ltd</v>
      </c>
      <c r="F61" s="305">
        <v>45446</v>
      </c>
      <c r="G61" s="6" t="s">
        <v>2876</v>
      </c>
      <c r="H61" s="6" t="s">
        <v>2876</v>
      </c>
      <c r="I61" s="6" t="s">
        <v>2876</v>
      </c>
      <c r="J61" s="6" t="s">
        <v>2876</v>
      </c>
      <c r="K61" s="6" t="s">
        <v>2876</v>
      </c>
      <c r="L61" s="6" t="s">
        <v>2876</v>
      </c>
      <c r="M61" s="6" t="s">
        <v>2876</v>
      </c>
      <c r="N61" s="6" t="s">
        <v>2876</v>
      </c>
      <c r="O61" s="6" t="s">
        <v>2876</v>
      </c>
      <c r="P61" s="6" t="s">
        <v>2876</v>
      </c>
      <c r="Q61" s="6"/>
    </row>
    <row r="62" spans="1:17">
      <c r="A62" s="304">
        <v>65</v>
      </c>
      <c r="B62" s="6" t="s">
        <v>232</v>
      </c>
      <c r="C62" s="6" t="str">
        <f>VLOOKUP(B62,'Employee details '!$A$2:$D$292,4,0)</f>
        <v>Piyush Bhatheja</v>
      </c>
      <c r="D62" s="6" t="s">
        <v>235</v>
      </c>
      <c r="E62" s="6" t="str">
        <f>VLOOKUP(B62,'Employee details '!$A$2:$E$294,5,0)</f>
        <v>Statkraft India Private Ltd</v>
      </c>
      <c r="F62" s="6"/>
      <c r="G62" s="6" t="s">
        <v>2876</v>
      </c>
      <c r="H62" s="6" t="s">
        <v>2876</v>
      </c>
      <c r="I62" s="6" t="s">
        <v>3660</v>
      </c>
      <c r="J62" s="6" t="s">
        <v>2876</v>
      </c>
      <c r="K62" s="6" t="s">
        <v>2876</v>
      </c>
      <c r="L62" s="6" t="s">
        <v>2876</v>
      </c>
      <c r="M62" s="6" t="s">
        <v>2876</v>
      </c>
      <c r="N62" s="6" t="s">
        <v>3661</v>
      </c>
      <c r="O62" s="6" t="s">
        <v>2876</v>
      </c>
      <c r="P62" s="6" t="s">
        <v>2876</v>
      </c>
      <c r="Q62" s="6"/>
    </row>
    <row r="63" spans="1:17">
      <c r="A63" s="304">
        <v>66</v>
      </c>
      <c r="B63" s="6" t="s">
        <v>182</v>
      </c>
      <c r="C63" s="6" t="str">
        <f>VLOOKUP(B63,'Employee details '!$A$2:$D$292,4,0)</f>
        <v>Yugandhar Duvvarapu</v>
      </c>
      <c r="D63" s="6" t="s">
        <v>185</v>
      </c>
      <c r="E63" s="6" t="str">
        <f>VLOOKUP(B63,'Employee details '!$A$2:$E$294,5,0)</f>
        <v>Mandakini Jal Urja Pvt Ltd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>
      <c r="A64" s="304">
        <v>67</v>
      </c>
      <c r="B64" s="6" t="s">
        <v>481</v>
      </c>
      <c r="C64" s="6" t="str">
        <f>VLOOKUP(B64,'Employee details '!$A$2:$D$292,4,0)</f>
        <v>Pradeep Shripad</v>
      </c>
      <c r="D64" s="6" t="s">
        <v>1928</v>
      </c>
      <c r="E64" s="6" t="str">
        <f>VLOOKUP(B64,'Employee details '!$A$2:$E$294,5,0)</f>
        <v>Statkraft India Private Ltd</v>
      </c>
      <c r="F64" s="6" t="s">
        <v>3662</v>
      </c>
      <c r="G64" s="6" t="s">
        <v>2876</v>
      </c>
      <c r="H64" s="6" t="s">
        <v>2876</v>
      </c>
      <c r="I64" s="6" t="s">
        <v>3663</v>
      </c>
      <c r="J64" s="6" t="s">
        <v>2876</v>
      </c>
      <c r="K64" s="6" t="s">
        <v>2876</v>
      </c>
      <c r="L64" s="6" t="s">
        <v>2876</v>
      </c>
      <c r="M64" s="6" t="s">
        <v>2876</v>
      </c>
      <c r="N64" s="6" t="s">
        <v>2876</v>
      </c>
      <c r="O64" s="6" t="s">
        <v>2876</v>
      </c>
      <c r="P64" s="6" t="s">
        <v>2876</v>
      </c>
      <c r="Q64" s="6"/>
    </row>
    <row r="65" spans="1:17">
      <c r="A65" s="304">
        <v>68</v>
      </c>
      <c r="B65" s="6" t="s">
        <v>477</v>
      </c>
      <c r="C65" s="6" t="str">
        <f>VLOOKUP(B65,'Employee details '!$A$2:$D$292,4,0)</f>
        <v>Ravi Teja Malladi</v>
      </c>
      <c r="D65" s="6" t="s">
        <v>2151</v>
      </c>
      <c r="E65" s="6" t="str">
        <f>VLOOKUP(B65,'Employee details '!$A$2:$E$294,5,0)</f>
        <v>Nellai Renewables Pvt. Ltd</v>
      </c>
      <c r="F65" s="6" t="s">
        <v>3662</v>
      </c>
      <c r="G65" s="6" t="s">
        <v>2876</v>
      </c>
      <c r="H65" s="6" t="s">
        <v>2876</v>
      </c>
      <c r="I65" s="6" t="s">
        <v>3663</v>
      </c>
      <c r="J65" s="6" t="s">
        <v>2876</v>
      </c>
      <c r="K65" s="6" t="s">
        <v>2876</v>
      </c>
      <c r="L65" s="6" t="s">
        <v>2876</v>
      </c>
      <c r="M65" s="6" t="s">
        <v>2876</v>
      </c>
      <c r="N65" s="6" t="s">
        <v>2876</v>
      </c>
      <c r="O65" s="6" t="s">
        <v>2876</v>
      </c>
      <c r="P65" s="6" t="s">
        <v>2876</v>
      </c>
      <c r="Q65" s="6"/>
    </row>
    <row r="66" spans="1:17">
      <c r="A66" s="304">
        <v>69</v>
      </c>
      <c r="B66" s="6" t="s">
        <v>307</v>
      </c>
      <c r="C66" s="6" t="str">
        <f>VLOOKUP(B66,'Employee details '!$A$2:$D$292,4,0)</f>
        <v>Amar Pal Singh</v>
      </c>
      <c r="D66" s="6" t="s">
        <v>3664</v>
      </c>
      <c r="E66" s="6" t="str">
        <f>VLOOKUP(B66,'Employee details '!$A$2:$E$294,5,0)</f>
        <v>Statkraft India Private Ltd</v>
      </c>
      <c r="F66" s="6" t="s">
        <v>2876</v>
      </c>
      <c r="G66" s="6" t="s">
        <v>3555</v>
      </c>
      <c r="H66" s="6" t="s">
        <v>2876</v>
      </c>
      <c r="I66" s="6" t="s">
        <v>2876</v>
      </c>
      <c r="J66" s="6" t="s">
        <v>2876</v>
      </c>
      <c r="K66" s="6" t="s">
        <v>2876</v>
      </c>
      <c r="L66" s="6" t="s">
        <v>2876</v>
      </c>
      <c r="M66" s="6" t="s">
        <v>2876</v>
      </c>
      <c r="N66" s="6" t="s">
        <v>3665</v>
      </c>
      <c r="O66" s="6" t="s">
        <v>2876</v>
      </c>
      <c r="P66" s="6" t="s">
        <v>2876</v>
      </c>
      <c r="Q66" s="6"/>
    </row>
    <row r="67" spans="1:17">
      <c r="A67" s="304">
        <v>70</v>
      </c>
      <c r="B67" s="6" t="s">
        <v>1920</v>
      </c>
      <c r="C67" s="6" t="str">
        <f>VLOOKUP(B67,'Employee details '!$A$2:$D$292,4,0)</f>
        <v>Siddharth Verma</v>
      </c>
      <c r="D67" s="6" t="s">
        <v>96</v>
      </c>
      <c r="E67" s="6" t="str">
        <f>VLOOKUP(B67,'Employee details '!$A$2:$E$294,5,0)</f>
        <v>Statkraft India Private Ltd</v>
      </c>
      <c r="F67" s="6"/>
      <c r="G67" s="305">
        <v>45292</v>
      </c>
      <c r="H67" s="6"/>
      <c r="I67" s="305">
        <v>45292</v>
      </c>
      <c r="J67" s="6" t="s">
        <v>2876</v>
      </c>
      <c r="K67" s="6" t="s">
        <v>2272</v>
      </c>
      <c r="L67" s="187" t="s">
        <v>2716</v>
      </c>
      <c r="M67" s="6" t="s">
        <v>2876</v>
      </c>
      <c r="N67" s="6"/>
      <c r="O67" s="6" t="s">
        <v>2876</v>
      </c>
      <c r="P67" s="6" t="s">
        <v>2876</v>
      </c>
      <c r="Q67" s="6" t="s">
        <v>3666</v>
      </c>
    </row>
    <row r="68" spans="1:17">
      <c r="A68" s="304">
        <v>71</v>
      </c>
      <c r="B68" s="6" t="s">
        <v>881</v>
      </c>
      <c r="C68" s="6" t="str">
        <f>VLOOKUP(B68,'Employee details '!$A$2:$D$292,4,0)</f>
        <v>Tima iyer Utne</v>
      </c>
      <c r="D68" s="6" t="e">
        <v>#N/A</v>
      </c>
      <c r="E68" s="6" t="str">
        <f>VLOOKUP(B68,'Employee details '!$A$2:$E$294,5,0)</f>
        <v>Statkraft AS</v>
      </c>
      <c r="F68" s="6" t="s">
        <v>2876</v>
      </c>
      <c r="G68" s="305">
        <v>45404</v>
      </c>
      <c r="H68" s="6" t="s">
        <v>2876</v>
      </c>
      <c r="I68" s="6" t="s">
        <v>2876</v>
      </c>
      <c r="J68" s="6" t="s">
        <v>2876</v>
      </c>
      <c r="K68" s="6" t="s">
        <v>2876</v>
      </c>
      <c r="L68" s="6" t="s">
        <v>2876</v>
      </c>
      <c r="M68" s="6" t="s">
        <v>2876</v>
      </c>
      <c r="N68" s="6" t="s">
        <v>2876</v>
      </c>
      <c r="O68" s="6" t="s">
        <v>2876</v>
      </c>
      <c r="P68" s="6" t="s">
        <v>2876</v>
      </c>
      <c r="Q68" s="6" t="s">
        <v>2876</v>
      </c>
    </row>
    <row r="69" spans="1:17">
      <c r="A69" s="307">
        <v>72</v>
      </c>
      <c r="B69" s="63" t="s">
        <v>948</v>
      </c>
      <c r="C69" s="63" t="str">
        <f>VLOOKUP(B69,'Employee details '!$A$2:$D$292,4,0)</f>
        <v>Rohit Sharma</v>
      </c>
      <c r="D69" s="63" t="s">
        <v>949</v>
      </c>
      <c r="E69" s="63" t="str">
        <f>VLOOKUP(B69,'Employee details '!$A$2:$E$294,5,0)</f>
        <v>Tidong Power Gen Pvt Ltd</v>
      </c>
      <c r="F69" s="63"/>
      <c r="G69" s="308">
        <v>45401</v>
      </c>
      <c r="H69" s="308">
        <v>45401</v>
      </c>
      <c r="I69" s="63"/>
      <c r="J69" s="63"/>
      <c r="K69" s="63" t="s">
        <v>3667</v>
      </c>
      <c r="L69" s="63" t="s">
        <v>3555</v>
      </c>
      <c r="M69" s="63"/>
      <c r="N69" s="63"/>
      <c r="O69" s="63"/>
      <c r="P69" s="63"/>
      <c r="Q69" s="63"/>
    </row>
    <row r="70" spans="1:17">
      <c r="A70" s="307">
        <v>73</v>
      </c>
      <c r="B70" s="63" t="s">
        <v>39</v>
      </c>
      <c r="C70" s="63" t="str">
        <f>VLOOKUP(B70,'Employee details '!$A$2:$D$292,4,0)</f>
        <v>Sunny Dixit</v>
      </c>
      <c r="D70" s="63" t="s">
        <v>42</v>
      </c>
      <c r="E70" s="63" t="str">
        <f>VLOOKUP(B70,'Employee details '!$A$2:$E$294,5,0)</f>
        <v>Statkraft India Private Ltd</v>
      </c>
      <c r="F70" s="63" t="s">
        <v>3668</v>
      </c>
      <c r="G70" s="63" t="s">
        <v>3669</v>
      </c>
      <c r="H70" s="63" t="s">
        <v>2876</v>
      </c>
      <c r="I70" s="63" t="s">
        <v>2876</v>
      </c>
      <c r="J70" s="63" t="s">
        <v>2876</v>
      </c>
      <c r="K70" s="63" t="s">
        <v>2876</v>
      </c>
      <c r="L70" s="63" t="s">
        <v>2876</v>
      </c>
      <c r="M70" s="63" t="s">
        <v>2876</v>
      </c>
      <c r="N70" s="63" t="s">
        <v>2876</v>
      </c>
      <c r="O70" s="63" t="s">
        <v>2876</v>
      </c>
      <c r="P70" s="63" t="s">
        <v>2876</v>
      </c>
      <c r="Q70" s="63" t="s">
        <v>2876</v>
      </c>
    </row>
    <row r="71" spans="1:17">
      <c r="A71" s="307">
        <v>74</v>
      </c>
      <c r="B71" s="63" t="s">
        <v>292</v>
      </c>
      <c r="C71" s="63" t="str">
        <f>VLOOKUP(B71,'Employee details '!$A$2:$D$292,4,0)</f>
        <v>Nikhil Prakash</v>
      </c>
      <c r="D71" s="63" t="s">
        <v>295</v>
      </c>
      <c r="E71" s="63" t="str">
        <f>VLOOKUP(B71,'Employee details '!$A$2:$E$294,5,0)</f>
        <v>Statkraft India Private Ltd</v>
      </c>
      <c r="F71" s="63" t="s">
        <v>2876</v>
      </c>
      <c r="G71" s="63" t="s">
        <v>2876</v>
      </c>
      <c r="H71" s="63" t="s">
        <v>2876</v>
      </c>
      <c r="I71" s="63" t="s">
        <v>2876</v>
      </c>
      <c r="J71" s="63" t="s">
        <v>2876</v>
      </c>
      <c r="K71" s="63" t="s">
        <v>2876</v>
      </c>
      <c r="L71" s="63" t="s">
        <v>2876</v>
      </c>
      <c r="M71" s="63" t="s">
        <v>2876</v>
      </c>
      <c r="N71" s="63" t="s">
        <v>3670</v>
      </c>
      <c r="O71" s="63" t="s">
        <v>2876</v>
      </c>
      <c r="P71" s="63" t="s">
        <v>2876</v>
      </c>
      <c r="Q71" s="63" t="s">
        <v>2876</v>
      </c>
    </row>
    <row r="72" spans="1:17">
      <c r="A72" s="307">
        <v>75</v>
      </c>
      <c r="B72" s="63" t="s">
        <v>50</v>
      </c>
      <c r="C72" s="63" t="str">
        <f>VLOOKUP(B72,'Employee details '!$A$2:$D$292,4,0)</f>
        <v>Amarjot Kaur</v>
      </c>
      <c r="D72" s="63" t="s">
        <v>3671</v>
      </c>
      <c r="E72" s="63" t="str">
        <f>VLOOKUP(B72,'Employee details '!$A$2:$E$294,5,0)</f>
        <v>Statkraft India Private Ltd</v>
      </c>
      <c r="F72" s="63" t="s">
        <v>2876</v>
      </c>
      <c r="G72" s="63" t="s">
        <v>2876</v>
      </c>
      <c r="H72" s="63" t="s">
        <v>2876</v>
      </c>
      <c r="I72" s="63" t="s">
        <v>2876</v>
      </c>
      <c r="J72" s="63" t="s">
        <v>2876</v>
      </c>
      <c r="K72" s="63" t="s">
        <v>2876</v>
      </c>
      <c r="L72" s="63" t="s">
        <v>2876</v>
      </c>
      <c r="M72" s="63" t="s">
        <v>2876</v>
      </c>
      <c r="N72" s="63" t="s">
        <v>2876</v>
      </c>
      <c r="O72" s="63" t="s">
        <v>2876</v>
      </c>
      <c r="P72" s="63" t="s">
        <v>2876</v>
      </c>
      <c r="Q72" s="63" t="s">
        <v>3672</v>
      </c>
    </row>
    <row r="73" spans="1:17">
      <c r="A73" s="307">
        <v>76</v>
      </c>
      <c r="B73" s="63" t="s">
        <v>131</v>
      </c>
      <c r="C73" s="63" t="str">
        <f>VLOOKUP(B73,'Employee details '!$A$2:$D$292,4,0)</f>
        <v>Prabhat  sharma</v>
      </c>
      <c r="D73" s="63" t="s">
        <v>1016</v>
      </c>
      <c r="E73" s="63" t="str">
        <f>VLOOKUP(B73,'Employee details '!$A$2:$E$294,5,0)</f>
        <v>Statkraft India Private Ltd</v>
      </c>
      <c r="F73" s="63" t="s">
        <v>3668</v>
      </c>
      <c r="G73" s="308">
        <v>45449</v>
      </c>
      <c r="H73" s="63" t="s">
        <v>2876</v>
      </c>
      <c r="I73" s="63" t="s">
        <v>2876</v>
      </c>
      <c r="J73" s="63" t="s">
        <v>2876</v>
      </c>
      <c r="K73" s="63" t="s">
        <v>2876</v>
      </c>
      <c r="L73" s="63" t="s">
        <v>2876</v>
      </c>
      <c r="M73" s="63" t="s">
        <v>2876</v>
      </c>
      <c r="N73" s="63" t="s">
        <v>2876</v>
      </c>
      <c r="O73" s="63" t="s">
        <v>2876</v>
      </c>
      <c r="P73" s="63" t="s">
        <v>2876</v>
      </c>
      <c r="Q73" s="63" t="s">
        <v>2876</v>
      </c>
    </row>
    <row r="74" spans="1:17">
      <c r="A74" s="307">
        <v>77</v>
      </c>
      <c r="B74" t="s">
        <v>913</v>
      </c>
      <c r="C74" s="63" t="str">
        <f>VLOOKUP(B74,'Employee details '!$A$2:$D$292,4,0)</f>
        <v>Mohit Uniyal</v>
      </c>
      <c r="D74" s="63" t="s">
        <v>1332</v>
      </c>
      <c r="E74" s="63" t="str">
        <f>VLOOKUP(B74,'Employee details '!$A$2:$E$294,5,0)</f>
        <v>Statkraft India Private Ltd</v>
      </c>
      <c r="F74" s="63" t="s">
        <v>2876</v>
      </c>
      <c r="G74" s="63" t="s">
        <v>2876</v>
      </c>
      <c r="H74" s="63" t="s">
        <v>2876</v>
      </c>
      <c r="I74" s="308">
        <v>45456</v>
      </c>
      <c r="J74" s="63" t="s">
        <v>2876</v>
      </c>
      <c r="K74" s="63" t="s">
        <v>2876</v>
      </c>
      <c r="L74" s="63" t="s">
        <v>2876</v>
      </c>
      <c r="M74" s="63" t="s">
        <v>2876</v>
      </c>
      <c r="N74" s="63" t="s">
        <v>2876</v>
      </c>
      <c r="O74" s="63" t="s">
        <v>2876</v>
      </c>
      <c r="P74" s="63" t="s">
        <v>2876</v>
      </c>
      <c r="Q74" s="63" t="s">
        <v>2876</v>
      </c>
    </row>
    <row r="75" spans="1:17">
      <c r="A75" s="307">
        <v>78</v>
      </c>
      <c r="B75" t="s">
        <v>1617</v>
      </c>
      <c r="C75" s="63" t="str">
        <f>VLOOKUP(B75,'Employee details '!$A$2:$D$292,4,0)</f>
        <v>Varun Vignesh Marimuthu</v>
      </c>
      <c r="D75" s="63" t="s">
        <v>3673</v>
      </c>
      <c r="E75" s="63" t="str">
        <f>VLOOKUP(B75,'Employee details '!$A$2:$E$294,5,0)</f>
        <v>Statkraft Markets Private Ltd</v>
      </c>
      <c r="F75" s="63" t="s">
        <v>2876</v>
      </c>
      <c r="G75" s="63" t="s">
        <v>2876</v>
      </c>
      <c r="H75" s="63" t="s">
        <v>2876</v>
      </c>
      <c r="I75" s="308">
        <v>45456</v>
      </c>
      <c r="J75" s="63" t="s">
        <v>2876</v>
      </c>
      <c r="K75" s="63" t="s">
        <v>2876</v>
      </c>
      <c r="L75" s="63" t="s">
        <v>2876</v>
      </c>
      <c r="M75" s="63" t="s">
        <v>2876</v>
      </c>
      <c r="N75" s="63" t="s">
        <v>2876</v>
      </c>
      <c r="O75" s="63" t="s">
        <v>2876</v>
      </c>
      <c r="P75" s="63" t="s">
        <v>2876</v>
      </c>
      <c r="Q75" s="63" t="s">
        <v>2876</v>
      </c>
    </row>
    <row r="76" spans="1:17">
      <c r="A76" s="307">
        <v>79</v>
      </c>
      <c r="B76" s="63" t="s">
        <v>904</v>
      </c>
      <c r="C76" s="63" t="str">
        <f>VLOOKUP(B76,'Employee details '!$A$2:$D$292,4,0)</f>
        <v>Nidhi Malik Dhingra</v>
      </c>
      <c r="D76" s="63" t="s">
        <v>1523</v>
      </c>
      <c r="E76" s="63" t="str">
        <f>VLOOKUP(B76,'Employee details '!$A$2:$E$294,5,0)</f>
        <v>Statkraft India Private Ltd</v>
      </c>
      <c r="F76" s="63" t="s">
        <v>3674</v>
      </c>
      <c r="G76" s="63" t="s">
        <v>3675</v>
      </c>
      <c r="H76" s="63" t="s">
        <v>2876</v>
      </c>
      <c r="I76" s="63" t="s">
        <v>2876</v>
      </c>
      <c r="J76" s="63" t="s">
        <v>3676</v>
      </c>
      <c r="K76" s="63" t="s">
        <v>2876</v>
      </c>
      <c r="L76" s="63" t="s">
        <v>2876</v>
      </c>
      <c r="M76" s="63" t="s">
        <v>2876</v>
      </c>
      <c r="N76" s="63" t="s">
        <v>2876</v>
      </c>
      <c r="O76" s="63" t="s">
        <v>2876</v>
      </c>
      <c r="P76" s="63" t="s">
        <v>2876</v>
      </c>
      <c r="Q76" s="63" t="s">
        <v>2876</v>
      </c>
    </row>
  </sheetData>
  <conditionalFormatting sqref="A70">
    <cfRule type="duplicateValues" dxfId="3" priority="1"/>
    <cfRule type="duplicateValues" dxfId="2" priority="2"/>
  </conditionalFormatting>
  <conditionalFormatting sqref="B66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58A1-D47A-4351-9017-1144D2BA406A}">
  <dimension ref="A1:K76"/>
  <sheetViews>
    <sheetView topLeftCell="F51" workbookViewId="0">
      <selection activeCell="J77" sqref="J77"/>
    </sheetView>
  </sheetViews>
  <sheetFormatPr defaultRowHeight="14.4"/>
  <cols>
    <col min="2" max="2" width="32.44140625" customWidth="1"/>
    <col min="3" max="3" width="26.5546875" bestFit="1" customWidth="1"/>
    <col min="4" max="4" width="19.44140625" customWidth="1"/>
    <col min="5" max="5" width="17.5546875" customWidth="1"/>
    <col min="6" max="6" width="12.88671875" customWidth="1"/>
    <col min="7" max="7" width="23.33203125" customWidth="1"/>
    <col min="8" max="8" width="21" customWidth="1"/>
    <col min="9" max="9" width="17.21875" customWidth="1"/>
    <col min="10" max="10" width="22.109375" bestFit="1" customWidth="1"/>
    <col min="11" max="11" width="19.44140625" customWidth="1"/>
  </cols>
  <sheetData>
    <row r="1" spans="1:11" ht="17.399999999999999">
      <c r="A1" s="105" t="s">
        <v>3541</v>
      </c>
      <c r="B1" s="105" t="s">
        <v>3717</v>
      </c>
      <c r="C1" s="105" t="s">
        <v>2174</v>
      </c>
      <c r="D1" s="105" t="s">
        <v>2172</v>
      </c>
      <c r="E1" s="105" t="s">
        <v>920</v>
      </c>
      <c r="F1" s="105" t="s">
        <v>2187</v>
      </c>
      <c r="G1" s="105" t="s">
        <v>927</v>
      </c>
      <c r="H1" s="161" t="s">
        <v>928</v>
      </c>
      <c r="I1" s="267" t="s">
        <v>929</v>
      </c>
      <c r="J1" s="162" t="s">
        <v>931</v>
      </c>
      <c r="K1" s="162" t="s">
        <v>932</v>
      </c>
    </row>
    <row r="2" spans="1:11">
      <c r="A2" s="1">
        <v>1</v>
      </c>
      <c r="B2" s="1" t="s">
        <v>3718</v>
      </c>
      <c r="C2" s="1" t="s">
        <v>3719</v>
      </c>
      <c r="D2" s="1" t="s">
        <v>3720</v>
      </c>
      <c r="E2" s="1" t="s">
        <v>9</v>
      </c>
      <c r="F2" s="1" t="s">
        <v>3730</v>
      </c>
      <c r="G2" s="4">
        <v>4500477744</v>
      </c>
      <c r="H2" s="289">
        <v>24070103</v>
      </c>
      <c r="I2" s="339">
        <v>45483</v>
      </c>
      <c r="J2" s="1" t="s">
        <v>3731</v>
      </c>
      <c r="K2" s="340">
        <v>53120</v>
      </c>
    </row>
    <row r="3" spans="1:11">
      <c r="A3" s="1">
        <v>2</v>
      </c>
      <c r="B3" s="1" t="s">
        <v>3718</v>
      </c>
      <c r="C3" s="1" t="s">
        <v>3719</v>
      </c>
      <c r="D3" s="1" t="s">
        <v>3721</v>
      </c>
      <c r="E3" s="1" t="s">
        <v>9</v>
      </c>
      <c r="F3" s="1" t="s">
        <v>3730</v>
      </c>
      <c r="G3" s="6">
        <v>4500477744</v>
      </c>
      <c r="H3" s="6">
        <v>24070103</v>
      </c>
      <c r="I3" s="339">
        <v>45483</v>
      </c>
      <c r="J3" s="1" t="s">
        <v>3731</v>
      </c>
      <c r="K3" s="340">
        <v>53120</v>
      </c>
    </row>
    <row r="4" spans="1:11">
      <c r="A4" s="1">
        <v>3</v>
      </c>
      <c r="B4" s="1" t="s">
        <v>3718</v>
      </c>
      <c r="C4" s="1" t="s">
        <v>3719</v>
      </c>
      <c r="D4" s="1" t="s">
        <v>3722</v>
      </c>
      <c r="E4" s="1" t="s">
        <v>9</v>
      </c>
      <c r="F4" s="1" t="s">
        <v>3730</v>
      </c>
      <c r="G4" s="6">
        <v>4500477744</v>
      </c>
      <c r="H4" s="6">
        <v>24070103</v>
      </c>
      <c r="I4" s="339">
        <v>45483</v>
      </c>
      <c r="J4" s="1" t="s">
        <v>3731</v>
      </c>
      <c r="K4" s="340">
        <v>53120</v>
      </c>
    </row>
    <row r="5" spans="1:11">
      <c r="A5" s="1">
        <v>4</v>
      </c>
      <c r="B5" s="1" t="s">
        <v>3718</v>
      </c>
      <c r="C5" s="1" t="s">
        <v>3719</v>
      </c>
      <c r="D5" s="1" t="s">
        <v>3723</v>
      </c>
      <c r="E5" s="1" t="s">
        <v>9</v>
      </c>
      <c r="F5" s="1" t="s">
        <v>3730</v>
      </c>
      <c r="G5" s="6">
        <v>4500477744</v>
      </c>
      <c r="H5" s="6">
        <v>24070103</v>
      </c>
      <c r="I5" s="339">
        <v>45483</v>
      </c>
      <c r="J5" s="1" t="s">
        <v>3731</v>
      </c>
      <c r="K5" s="340">
        <v>53120</v>
      </c>
    </row>
    <row r="6" spans="1:11">
      <c r="A6" s="1">
        <v>5</v>
      </c>
      <c r="B6" s="1" t="s">
        <v>3718</v>
      </c>
      <c r="C6" s="1" t="s">
        <v>3719</v>
      </c>
      <c r="D6" s="1" t="s">
        <v>3724</v>
      </c>
      <c r="E6" s="1" t="s">
        <v>9</v>
      </c>
      <c r="F6" s="1" t="s">
        <v>3730</v>
      </c>
      <c r="G6" s="6">
        <v>4500477744</v>
      </c>
      <c r="H6" s="6">
        <v>24070103</v>
      </c>
      <c r="I6" s="339">
        <v>45483</v>
      </c>
      <c r="J6" s="1" t="s">
        <v>3731</v>
      </c>
      <c r="K6" s="340">
        <v>53120</v>
      </c>
    </row>
    <row r="7" spans="1:11">
      <c r="A7" s="1">
        <v>6</v>
      </c>
      <c r="B7" s="1" t="s">
        <v>3718</v>
      </c>
      <c r="C7" s="1" t="s">
        <v>3719</v>
      </c>
      <c r="D7" s="1" t="s">
        <v>3725</v>
      </c>
      <c r="E7" s="1" t="s">
        <v>9</v>
      </c>
      <c r="F7" s="1" t="s">
        <v>3730</v>
      </c>
      <c r="G7" s="6">
        <v>4500477744</v>
      </c>
      <c r="H7" s="6">
        <v>24070103</v>
      </c>
      <c r="I7" s="339">
        <v>45483</v>
      </c>
      <c r="J7" s="1" t="s">
        <v>3731</v>
      </c>
      <c r="K7" s="340">
        <v>53120</v>
      </c>
    </row>
    <row r="8" spans="1:11">
      <c r="A8" s="1">
        <v>7</v>
      </c>
      <c r="B8" s="1" t="s">
        <v>3718</v>
      </c>
      <c r="C8" s="1" t="s">
        <v>3726</v>
      </c>
      <c r="D8" s="1" t="s">
        <v>3727</v>
      </c>
      <c r="E8" s="1" t="s">
        <v>9</v>
      </c>
      <c r="F8" s="1" t="s">
        <v>3730</v>
      </c>
      <c r="G8" s="6">
        <v>4500477744</v>
      </c>
      <c r="H8" s="6">
        <v>24070103</v>
      </c>
      <c r="I8" s="339">
        <v>45483</v>
      </c>
      <c r="J8" s="1" t="s">
        <v>3731</v>
      </c>
      <c r="K8" s="340">
        <v>31360</v>
      </c>
    </row>
    <row r="9" spans="1:11">
      <c r="A9" s="1">
        <v>8</v>
      </c>
      <c r="B9" s="1" t="s">
        <v>3718</v>
      </c>
      <c r="C9" s="1" t="s">
        <v>3726</v>
      </c>
      <c r="D9" s="1" t="s">
        <v>3728</v>
      </c>
      <c r="E9" s="1" t="s">
        <v>9</v>
      </c>
      <c r="F9" s="1" t="s">
        <v>3730</v>
      </c>
      <c r="G9" s="6">
        <v>4500477744</v>
      </c>
      <c r="H9" s="6">
        <v>24070103</v>
      </c>
      <c r="I9" s="339">
        <v>45483</v>
      </c>
      <c r="J9" s="1" t="s">
        <v>3731</v>
      </c>
      <c r="K9" s="340">
        <v>31360</v>
      </c>
    </row>
    <row r="10" spans="1:11">
      <c r="A10" s="1">
        <v>9</v>
      </c>
      <c r="B10" s="1" t="s">
        <v>3718</v>
      </c>
      <c r="C10" s="1" t="s">
        <v>3726</v>
      </c>
      <c r="D10" s="1" t="s">
        <v>3729</v>
      </c>
      <c r="E10" s="1" t="s">
        <v>9</v>
      </c>
      <c r="F10" s="1" t="s">
        <v>3730</v>
      </c>
      <c r="G10" s="6">
        <v>4500477744</v>
      </c>
      <c r="H10" s="6">
        <v>24070103</v>
      </c>
      <c r="I10" s="339">
        <v>45483</v>
      </c>
      <c r="J10" s="1" t="s">
        <v>3731</v>
      </c>
      <c r="K10" s="340">
        <v>31360</v>
      </c>
    </row>
    <row r="11" spans="1:11">
      <c r="A11" s="1">
        <v>10</v>
      </c>
      <c r="B11" s="1" t="s">
        <v>3732</v>
      </c>
      <c r="C11" s="1" t="s">
        <v>3737</v>
      </c>
      <c r="D11" s="341" t="s">
        <v>3733</v>
      </c>
      <c r="E11" s="1" t="s">
        <v>9</v>
      </c>
      <c r="F11" s="1" t="s">
        <v>3730</v>
      </c>
      <c r="G11" s="6">
        <v>4500477744</v>
      </c>
      <c r="H11" s="6">
        <v>24070103</v>
      </c>
      <c r="I11" s="339">
        <v>45483</v>
      </c>
      <c r="J11" s="1" t="s">
        <v>3731</v>
      </c>
      <c r="K11" s="340">
        <v>53631</v>
      </c>
    </row>
    <row r="12" spans="1:11">
      <c r="A12" s="1">
        <v>11</v>
      </c>
      <c r="B12" s="1" t="s">
        <v>3732</v>
      </c>
      <c r="C12" s="1" t="s">
        <v>3737</v>
      </c>
      <c r="D12" s="341" t="s">
        <v>3734</v>
      </c>
      <c r="E12" s="1" t="s">
        <v>9</v>
      </c>
      <c r="F12" s="1" t="s">
        <v>3730</v>
      </c>
      <c r="G12" s="6">
        <v>4500477744</v>
      </c>
      <c r="H12" s="6">
        <v>24070103</v>
      </c>
      <c r="I12" s="339">
        <v>45483</v>
      </c>
      <c r="J12" s="1" t="s">
        <v>3731</v>
      </c>
      <c r="K12" s="340">
        <v>53631</v>
      </c>
    </row>
    <row r="13" spans="1:11">
      <c r="A13" s="1">
        <v>12</v>
      </c>
      <c r="B13" s="1" t="s">
        <v>3732</v>
      </c>
      <c r="C13" s="1" t="s">
        <v>3737</v>
      </c>
      <c r="D13" s="341" t="s">
        <v>3735</v>
      </c>
      <c r="E13" s="1" t="s">
        <v>9</v>
      </c>
      <c r="F13" s="1" t="s">
        <v>3730</v>
      </c>
      <c r="G13" s="6">
        <v>4500477744</v>
      </c>
      <c r="H13" s="6">
        <v>24070103</v>
      </c>
      <c r="I13" s="339">
        <v>45483</v>
      </c>
      <c r="J13" s="1" t="s">
        <v>3731</v>
      </c>
      <c r="K13" s="340">
        <v>53631</v>
      </c>
    </row>
    <row r="14" spans="1:11">
      <c r="A14" s="1">
        <v>13</v>
      </c>
      <c r="B14" s="1" t="s">
        <v>3732</v>
      </c>
      <c r="C14" s="1" t="s">
        <v>3737</v>
      </c>
      <c r="D14" s="341" t="s">
        <v>3736</v>
      </c>
      <c r="E14" s="1" t="s">
        <v>9</v>
      </c>
      <c r="F14" s="1" t="s">
        <v>3730</v>
      </c>
      <c r="G14" s="6">
        <v>4500477744</v>
      </c>
      <c r="H14" s="6">
        <v>24070103</v>
      </c>
      <c r="I14" s="339">
        <v>45483</v>
      </c>
      <c r="J14" s="1" t="s">
        <v>3731</v>
      </c>
      <c r="K14" s="340">
        <v>53631</v>
      </c>
    </row>
    <row r="15" spans="1:11">
      <c r="A15" s="1">
        <v>14</v>
      </c>
      <c r="B15" s="1" t="s">
        <v>3742</v>
      </c>
      <c r="C15" s="1" t="s">
        <v>3743</v>
      </c>
      <c r="D15" s="1" t="s">
        <v>3738</v>
      </c>
      <c r="E15" s="1" t="s">
        <v>9</v>
      </c>
      <c r="F15" s="1" t="s">
        <v>3730</v>
      </c>
      <c r="G15" s="6">
        <v>4500477744</v>
      </c>
      <c r="H15" s="6">
        <v>24070103</v>
      </c>
      <c r="I15" s="339">
        <v>45483</v>
      </c>
      <c r="J15" s="1" t="s">
        <v>3731</v>
      </c>
      <c r="K15" s="340">
        <v>17700</v>
      </c>
    </row>
    <row r="16" spans="1:11">
      <c r="A16" s="1">
        <v>15</v>
      </c>
      <c r="B16" s="1" t="s">
        <v>3742</v>
      </c>
      <c r="C16" s="1" t="s">
        <v>3743</v>
      </c>
      <c r="D16" s="1" t="s">
        <v>3739</v>
      </c>
      <c r="E16" s="1" t="s">
        <v>9</v>
      </c>
      <c r="F16" s="1" t="s">
        <v>3730</v>
      </c>
      <c r="G16" s="6">
        <v>4500477744</v>
      </c>
      <c r="H16" s="6">
        <v>24070103</v>
      </c>
      <c r="I16" s="339">
        <v>45483</v>
      </c>
      <c r="J16" s="1" t="s">
        <v>3731</v>
      </c>
      <c r="K16" s="340">
        <v>17700</v>
      </c>
    </row>
    <row r="17" spans="1:11">
      <c r="A17" s="1">
        <v>16</v>
      </c>
      <c r="B17" s="1" t="s">
        <v>3742</v>
      </c>
      <c r="C17" s="1" t="s">
        <v>3743</v>
      </c>
      <c r="D17" s="1" t="s">
        <v>3740</v>
      </c>
      <c r="E17" s="1" t="s">
        <v>9</v>
      </c>
      <c r="F17" s="1" t="s">
        <v>3730</v>
      </c>
      <c r="G17" s="6">
        <v>4500477744</v>
      </c>
      <c r="H17" s="6">
        <v>24070103</v>
      </c>
      <c r="I17" s="339">
        <v>45483</v>
      </c>
      <c r="J17" s="1" t="s">
        <v>3731</v>
      </c>
      <c r="K17" s="340">
        <v>17700</v>
      </c>
    </row>
    <row r="18" spans="1:11">
      <c r="A18" s="1">
        <v>17</v>
      </c>
      <c r="B18" s="1" t="s">
        <v>3742</v>
      </c>
      <c r="C18" s="1" t="s">
        <v>3743</v>
      </c>
      <c r="D18" s="1" t="s">
        <v>3741</v>
      </c>
      <c r="E18" s="1" t="s">
        <v>9</v>
      </c>
      <c r="F18" s="1" t="s">
        <v>3730</v>
      </c>
      <c r="G18" s="6">
        <v>4500477744</v>
      </c>
      <c r="H18" s="6">
        <v>24070103</v>
      </c>
      <c r="I18" s="339">
        <v>45483</v>
      </c>
      <c r="J18" s="1" t="s">
        <v>3731</v>
      </c>
      <c r="K18" s="340">
        <v>17700</v>
      </c>
    </row>
    <row r="19" spans="1:11">
      <c r="A19" s="1">
        <v>18</v>
      </c>
      <c r="B19" s="1" t="s">
        <v>3742</v>
      </c>
      <c r="C19" s="1" t="s">
        <v>3743</v>
      </c>
      <c r="D19" s="1" t="s">
        <v>3744</v>
      </c>
      <c r="E19" s="1" t="s">
        <v>9</v>
      </c>
      <c r="F19" s="1" t="s">
        <v>3730</v>
      </c>
      <c r="G19" s="6">
        <v>4500477744</v>
      </c>
      <c r="H19" s="6">
        <v>24070103</v>
      </c>
      <c r="I19" s="339">
        <v>45483</v>
      </c>
      <c r="J19" s="1" t="s">
        <v>3731</v>
      </c>
      <c r="K19" s="340">
        <v>17700</v>
      </c>
    </row>
    <row r="20" spans="1:11">
      <c r="A20" s="1">
        <v>19</v>
      </c>
      <c r="B20" s="1" t="s">
        <v>3742</v>
      </c>
      <c r="C20" s="1" t="s">
        <v>3743</v>
      </c>
      <c r="D20" s="1" t="s">
        <v>3746</v>
      </c>
      <c r="E20" s="1" t="s">
        <v>9</v>
      </c>
      <c r="F20" s="1" t="s">
        <v>3730</v>
      </c>
      <c r="G20" s="6">
        <v>4500477744</v>
      </c>
      <c r="H20" s="6">
        <v>24070103</v>
      </c>
      <c r="I20" s="339">
        <v>45483</v>
      </c>
      <c r="J20" s="1" t="s">
        <v>3731</v>
      </c>
      <c r="K20" s="340">
        <v>17700</v>
      </c>
    </row>
    <row r="21" spans="1:11">
      <c r="A21" s="1">
        <v>20</v>
      </c>
      <c r="B21" s="1" t="s">
        <v>3742</v>
      </c>
      <c r="C21" s="1" t="s">
        <v>3743</v>
      </c>
      <c r="D21" s="1" t="s">
        <v>3745</v>
      </c>
      <c r="E21" s="1" t="s">
        <v>9</v>
      </c>
      <c r="F21" s="1" t="s">
        <v>3730</v>
      </c>
      <c r="G21" s="6">
        <v>4500477744</v>
      </c>
      <c r="H21" s="6">
        <v>24070103</v>
      </c>
      <c r="I21" s="339">
        <v>45483</v>
      </c>
      <c r="J21" s="1" t="s">
        <v>3731</v>
      </c>
      <c r="K21" s="340">
        <v>17700</v>
      </c>
    </row>
    <row r="22" spans="1:11">
      <c r="A22" s="1">
        <v>21</v>
      </c>
      <c r="B22" s="1" t="s">
        <v>3747</v>
      </c>
      <c r="C22" s="1" t="s">
        <v>3748</v>
      </c>
      <c r="D22" s="1" t="s">
        <v>3750</v>
      </c>
      <c r="E22" s="1" t="s">
        <v>9</v>
      </c>
      <c r="F22" s="1" t="s">
        <v>3730</v>
      </c>
      <c r="G22" s="6">
        <v>4500477744</v>
      </c>
      <c r="H22" s="6">
        <v>24070103</v>
      </c>
      <c r="I22" s="339">
        <v>45483</v>
      </c>
      <c r="J22" s="1" t="s">
        <v>3731</v>
      </c>
      <c r="K22" s="340">
        <v>17700</v>
      </c>
    </row>
    <row r="23" spans="1:11">
      <c r="A23" s="1">
        <v>22</v>
      </c>
      <c r="B23" s="1" t="s">
        <v>3747</v>
      </c>
      <c r="C23" s="1" t="s">
        <v>3748</v>
      </c>
      <c r="D23" s="1" t="s">
        <v>3751</v>
      </c>
      <c r="E23" s="1" t="s">
        <v>9</v>
      </c>
      <c r="F23" s="1" t="s">
        <v>3730</v>
      </c>
      <c r="G23" s="6">
        <v>4500477744</v>
      </c>
      <c r="H23" s="6">
        <v>24070103</v>
      </c>
      <c r="I23" s="339">
        <v>45483</v>
      </c>
      <c r="J23" s="1" t="s">
        <v>3731</v>
      </c>
      <c r="K23" s="340">
        <v>17700</v>
      </c>
    </row>
    <row r="24" spans="1:11">
      <c r="A24" s="1">
        <v>23</v>
      </c>
      <c r="B24" s="1" t="s">
        <v>3747</v>
      </c>
      <c r="C24" s="1" t="s">
        <v>3748</v>
      </c>
      <c r="D24" s="1" t="s">
        <v>3752</v>
      </c>
      <c r="E24" s="1" t="s">
        <v>9</v>
      </c>
      <c r="F24" s="1" t="s">
        <v>3730</v>
      </c>
      <c r="G24" s="6">
        <v>4500477744</v>
      </c>
      <c r="H24" s="6">
        <v>24070103</v>
      </c>
      <c r="I24" s="339">
        <v>45483</v>
      </c>
      <c r="J24" s="1" t="s">
        <v>3731</v>
      </c>
      <c r="K24" s="340">
        <v>17700</v>
      </c>
    </row>
    <row r="25" spans="1:11">
      <c r="A25" s="1">
        <v>24</v>
      </c>
      <c r="B25" s="1" t="s">
        <v>3747</v>
      </c>
      <c r="C25" s="1" t="s">
        <v>3748</v>
      </c>
      <c r="D25" s="1" t="s">
        <v>3753</v>
      </c>
      <c r="E25" s="1" t="s">
        <v>9</v>
      </c>
      <c r="F25" s="1" t="s">
        <v>3730</v>
      </c>
      <c r="G25" s="6">
        <v>4500477744</v>
      </c>
      <c r="H25" s="6">
        <v>24070103</v>
      </c>
      <c r="I25" s="339">
        <v>45483</v>
      </c>
      <c r="J25" s="1" t="s">
        <v>3731</v>
      </c>
      <c r="K25" s="340">
        <v>17700</v>
      </c>
    </row>
    <row r="26" spans="1:11">
      <c r="A26" s="1">
        <v>25</v>
      </c>
      <c r="B26" s="1" t="s">
        <v>3747</v>
      </c>
      <c r="C26" s="1" t="s">
        <v>3748</v>
      </c>
      <c r="D26" s="1" t="s">
        <v>3754</v>
      </c>
      <c r="E26" s="1" t="s">
        <v>9</v>
      </c>
      <c r="F26" s="1" t="s">
        <v>3730</v>
      </c>
      <c r="G26" s="6">
        <v>4500477744</v>
      </c>
      <c r="H26" s="6">
        <v>24070103</v>
      </c>
      <c r="I26" s="339">
        <v>45483</v>
      </c>
      <c r="J26" s="1" t="s">
        <v>3731</v>
      </c>
      <c r="K26" s="340">
        <v>17700</v>
      </c>
    </row>
    <row r="27" spans="1:11">
      <c r="A27" s="1">
        <v>26</v>
      </c>
      <c r="B27" s="1" t="s">
        <v>3747</v>
      </c>
      <c r="C27" s="1" t="s">
        <v>3748</v>
      </c>
      <c r="D27" s="1" t="s">
        <v>3755</v>
      </c>
      <c r="E27" s="1" t="s">
        <v>9</v>
      </c>
      <c r="F27" s="1" t="s">
        <v>3730</v>
      </c>
      <c r="G27" s="6">
        <v>4500477744</v>
      </c>
      <c r="H27" s="6">
        <v>24070103</v>
      </c>
      <c r="I27" s="339">
        <v>45483</v>
      </c>
      <c r="J27" s="1" t="s">
        <v>3731</v>
      </c>
      <c r="K27" s="340">
        <v>17700</v>
      </c>
    </row>
    <row r="28" spans="1:11">
      <c r="A28" s="1">
        <v>27</v>
      </c>
      <c r="B28" s="1" t="s">
        <v>3747</v>
      </c>
      <c r="C28" s="1" t="s">
        <v>3748</v>
      </c>
      <c r="D28" s="1" t="s">
        <v>3749</v>
      </c>
      <c r="E28" s="1" t="s">
        <v>9</v>
      </c>
      <c r="F28" s="1" t="s">
        <v>3730</v>
      </c>
      <c r="G28" s="6">
        <v>4500477744</v>
      </c>
      <c r="H28" s="6">
        <v>24070103</v>
      </c>
      <c r="I28" s="339">
        <v>45483</v>
      </c>
      <c r="J28" s="1" t="s">
        <v>3731</v>
      </c>
      <c r="K28" s="340">
        <v>17700</v>
      </c>
    </row>
    <row r="29" spans="1:11">
      <c r="A29" s="1">
        <v>28</v>
      </c>
      <c r="B29" s="342" t="s">
        <v>3756</v>
      </c>
      <c r="C29" s="343" t="s">
        <v>3757</v>
      </c>
      <c r="D29" s="1" t="s">
        <v>3760</v>
      </c>
      <c r="E29" s="1" t="s">
        <v>9</v>
      </c>
      <c r="F29" s="1" t="s">
        <v>3730</v>
      </c>
      <c r="G29" s="6">
        <v>4500477744</v>
      </c>
      <c r="H29" s="6">
        <v>24070103</v>
      </c>
      <c r="I29" s="339">
        <v>45483</v>
      </c>
      <c r="J29" s="1" t="s">
        <v>3731</v>
      </c>
      <c r="K29" s="340">
        <v>5383.66</v>
      </c>
    </row>
    <row r="30" spans="1:11">
      <c r="A30" s="1">
        <v>29</v>
      </c>
      <c r="B30" s="342" t="s">
        <v>3756</v>
      </c>
      <c r="C30" s="1" t="s">
        <v>3757</v>
      </c>
      <c r="D30" s="1" t="s">
        <v>3759</v>
      </c>
      <c r="E30" s="1" t="s">
        <v>9</v>
      </c>
      <c r="F30" s="1" t="s">
        <v>3730</v>
      </c>
      <c r="G30" s="6">
        <v>4500477744</v>
      </c>
      <c r="H30" s="6">
        <v>24070103</v>
      </c>
      <c r="I30" s="339">
        <v>45483</v>
      </c>
      <c r="J30" s="1" t="s">
        <v>3731</v>
      </c>
      <c r="K30" s="340">
        <v>5383.66</v>
      </c>
    </row>
    <row r="31" spans="1:11">
      <c r="A31" s="1">
        <v>30</v>
      </c>
      <c r="B31" s="342" t="s">
        <v>3756</v>
      </c>
      <c r="C31" s="1" t="s">
        <v>3757</v>
      </c>
      <c r="D31" s="1" t="s">
        <v>3758</v>
      </c>
      <c r="E31" s="1" t="s">
        <v>9</v>
      </c>
      <c r="F31" s="1" t="s">
        <v>3730</v>
      </c>
      <c r="G31" s="6">
        <v>4500477744</v>
      </c>
      <c r="H31" s="6">
        <v>24070103</v>
      </c>
      <c r="I31" s="339">
        <v>45483</v>
      </c>
      <c r="J31" s="1" t="s">
        <v>3731</v>
      </c>
      <c r="K31" s="340">
        <v>5383.66</v>
      </c>
    </row>
    <row r="32" spans="1:11">
      <c r="A32" s="1">
        <v>31</v>
      </c>
      <c r="B32" s="1" t="s">
        <v>3761</v>
      </c>
      <c r="C32" s="1" t="s">
        <v>3772</v>
      </c>
      <c r="D32" s="1" t="s">
        <v>3762</v>
      </c>
      <c r="E32" s="1" t="s">
        <v>9</v>
      </c>
      <c r="F32" s="1" t="s">
        <v>3730</v>
      </c>
      <c r="G32" s="6">
        <v>4500477744</v>
      </c>
      <c r="H32" s="6">
        <v>24070103</v>
      </c>
      <c r="I32" s="339">
        <v>45483</v>
      </c>
      <c r="J32" s="1" t="s">
        <v>3731</v>
      </c>
      <c r="K32" s="340">
        <v>17700</v>
      </c>
    </row>
    <row r="33" spans="1:11">
      <c r="A33" s="1">
        <v>32</v>
      </c>
      <c r="B33" s="1" t="s">
        <v>3761</v>
      </c>
      <c r="C33" s="1" t="s">
        <v>3772</v>
      </c>
      <c r="D33" s="1" t="s">
        <v>3763</v>
      </c>
      <c r="E33" s="1" t="s">
        <v>9</v>
      </c>
      <c r="F33" s="1" t="s">
        <v>3730</v>
      </c>
      <c r="G33" s="6">
        <v>4500477744</v>
      </c>
      <c r="H33" s="6">
        <v>24070103</v>
      </c>
      <c r="I33" s="339">
        <v>45483</v>
      </c>
      <c r="J33" s="1" t="s">
        <v>3731</v>
      </c>
      <c r="K33" s="340">
        <v>17700</v>
      </c>
    </row>
    <row r="34" spans="1:11">
      <c r="A34" s="1">
        <v>33</v>
      </c>
      <c r="B34" s="1" t="s">
        <v>3761</v>
      </c>
      <c r="C34" s="1" t="s">
        <v>3772</v>
      </c>
      <c r="D34" s="1" t="s">
        <v>3765</v>
      </c>
      <c r="E34" s="1" t="s">
        <v>9</v>
      </c>
      <c r="F34" s="1" t="s">
        <v>3730</v>
      </c>
      <c r="G34" s="6">
        <v>4500477744</v>
      </c>
      <c r="H34" s="6">
        <v>24070103</v>
      </c>
      <c r="I34" s="339">
        <v>45483</v>
      </c>
      <c r="J34" s="1" t="s">
        <v>3731</v>
      </c>
      <c r="K34" s="340">
        <v>17700</v>
      </c>
    </row>
    <row r="35" spans="1:11">
      <c r="A35" s="1">
        <v>34</v>
      </c>
      <c r="B35" s="1" t="s">
        <v>3761</v>
      </c>
      <c r="C35" s="1" t="s">
        <v>3772</v>
      </c>
      <c r="D35" s="1" t="s">
        <v>3766</v>
      </c>
      <c r="E35" s="1" t="s">
        <v>9</v>
      </c>
      <c r="F35" s="1" t="s">
        <v>3730</v>
      </c>
      <c r="G35" s="6">
        <v>4500477744</v>
      </c>
      <c r="H35" s="6">
        <v>24070103</v>
      </c>
      <c r="I35" s="339">
        <v>45483</v>
      </c>
      <c r="J35" s="1" t="s">
        <v>3731</v>
      </c>
      <c r="K35" s="340">
        <v>17700</v>
      </c>
    </row>
    <row r="36" spans="1:11">
      <c r="A36" s="1">
        <v>35</v>
      </c>
      <c r="B36" s="1" t="s">
        <v>3761</v>
      </c>
      <c r="C36" s="1" t="s">
        <v>3772</v>
      </c>
      <c r="D36" s="1" t="s">
        <v>3767</v>
      </c>
      <c r="E36" s="1" t="s">
        <v>9</v>
      </c>
      <c r="F36" s="1" t="s">
        <v>3730</v>
      </c>
      <c r="G36" s="6">
        <v>4500477744</v>
      </c>
      <c r="H36" s="6">
        <v>24070103</v>
      </c>
      <c r="I36" s="339">
        <v>45483</v>
      </c>
      <c r="J36" s="1" t="s">
        <v>3731</v>
      </c>
      <c r="K36" s="340">
        <v>17700</v>
      </c>
    </row>
    <row r="37" spans="1:11">
      <c r="A37" s="1">
        <v>36</v>
      </c>
      <c r="B37" s="1" t="s">
        <v>3761</v>
      </c>
      <c r="C37" s="1" t="s">
        <v>3772</v>
      </c>
      <c r="D37" s="1" t="s">
        <v>3768</v>
      </c>
      <c r="E37" s="1" t="s">
        <v>9</v>
      </c>
      <c r="F37" s="1" t="s">
        <v>3730</v>
      </c>
      <c r="G37" s="6">
        <v>4500477744</v>
      </c>
      <c r="H37" s="6">
        <v>24070103</v>
      </c>
      <c r="I37" s="339">
        <v>45483</v>
      </c>
      <c r="J37" s="1" t="s">
        <v>3731</v>
      </c>
      <c r="K37" s="340">
        <v>17700</v>
      </c>
    </row>
    <row r="38" spans="1:11">
      <c r="A38" s="1">
        <v>37</v>
      </c>
      <c r="B38" s="1" t="s">
        <v>3761</v>
      </c>
      <c r="C38" s="1" t="s">
        <v>3772</v>
      </c>
      <c r="D38" s="1" t="s">
        <v>3769</v>
      </c>
      <c r="E38" s="1" t="s">
        <v>9</v>
      </c>
      <c r="F38" s="1" t="s">
        <v>3730</v>
      </c>
      <c r="G38" s="6">
        <v>4500477744</v>
      </c>
      <c r="H38" s="6">
        <v>24070103</v>
      </c>
      <c r="I38" s="339">
        <v>45483</v>
      </c>
      <c r="J38" s="1" t="s">
        <v>3731</v>
      </c>
      <c r="K38" s="340">
        <v>17700</v>
      </c>
    </row>
    <row r="39" spans="1:11">
      <c r="A39" s="1">
        <v>38</v>
      </c>
      <c r="B39" s="1" t="s">
        <v>3761</v>
      </c>
      <c r="C39" s="1" t="s">
        <v>3772</v>
      </c>
      <c r="D39" s="1" t="s">
        <v>3770</v>
      </c>
      <c r="E39" s="1" t="s">
        <v>9</v>
      </c>
      <c r="F39" s="1" t="s">
        <v>3730</v>
      </c>
      <c r="G39" s="6">
        <v>4500477744</v>
      </c>
      <c r="H39" s="6">
        <v>24070103</v>
      </c>
      <c r="I39" s="339">
        <v>45483</v>
      </c>
      <c r="J39" s="1" t="s">
        <v>3731</v>
      </c>
      <c r="K39" s="340">
        <v>17700</v>
      </c>
    </row>
    <row r="40" spans="1:11">
      <c r="A40" s="1">
        <v>39</v>
      </c>
      <c r="B40" s="1" t="s">
        <v>3761</v>
      </c>
      <c r="C40" s="1" t="s">
        <v>3772</v>
      </c>
      <c r="D40" s="1" t="s">
        <v>3771</v>
      </c>
      <c r="E40" s="1" t="s">
        <v>9</v>
      </c>
      <c r="F40" s="1" t="s">
        <v>3730</v>
      </c>
      <c r="G40" s="6">
        <v>4500477744</v>
      </c>
      <c r="H40" s="6">
        <v>24070103</v>
      </c>
      <c r="I40" s="339">
        <v>45483</v>
      </c>
      <c r="J40" s="1" t="s">
        <v>3731</v>
      </c>
      <c r="K40" s="340">
        <v>17700</v>
      </c>
    </row>
    <row r="41" spans="1:11">
      <c r="A41" s="1">
        <v>40</v>
      </c>
      <c r="B41" s="1" t="s">
        <v>3761</v>
      </c>
      <c r="C41" s="1" t="s">
        <v>3772</v>
      </c>
      <c r="D41" s="1" t="s">
        <v>3764</v>
      </c>
      <c r="E41" s="1" t="s">
        <v>9</v>
      </c>
      <c r="F41" s="1" t="s">
        <v>3730</v>
      </c>
      <c r="G41" s="6">
        <v>4500477744</v>
      </c>
      <c r="H41" s="6">
        <v>24070103</v>
      </c>
      <c r="I41" s="339">
        <v>45483</v>
      </c>
      <c r="J41" s="1" t="s">
        <v>3731</v>
      </c>
      <c r="K41" s="340">
        <v>17700</v>
      </c>
    </row>
    <row r="42" spans="1:11">
      <c r="A42" s="1">
        <v>41</v>
      </c>
      <c r="B42" s="344" t="s">
        <v>3773</v>
      </c>
      <c r="C42" s="1" t="s">
        <v>3779</v>
      </c>
      <c r="D42" s="1" t="s">
        <v>3775</v>
      </c>
      <c r="E42" s="1" t="s">
        <v>9</v>
      </c>
      <c r="F42" s="1" t="s">
        <v>3730</v>
      </c>
      <c r="G42" s="6">
        <v>4500477744</v>
      </c>
      <c r="H42" s="6">
        <v>24070103</v>
      </c>
      <c r="I42" s="339">
        <v>45483</v>
      </c>
      <c r="J42" s="1" t="s">
        <v>3731</v>
      </c>
      <c r="K42" s="340">
        <v>66375</v>
      </c>
    </row>
    <row r="43" spans="1:11">
      <c r="A43" s="1">
        <v>42</v>
      </c>
      <c r="B43" s="344" t="s">
        <v>3773</v>
      </c>
      <c r="C43" s="1" t="s">
        <v>3779</v>
      </c>
      <c r="D43" s="1" t="s">
        <v>3776</v>
      </c>
      <c r="E43" s="1" t="s">
        <v>9</v>
      </c>
      <c r="F43" s="1" t="s">
        <v>3730</v>
      </c>
      <c r="G43" s="6">
        <v>4500477744</v>
      </c>
      <c r="H43" s="6">
        <v>24070103</v>
      </c>
      <c r="I43" s="339">
        <v>45483</v>
      </c>
      <c r="J43" s="1" t="s">
        <v>3731</v>
      </c>
      <c r="K43" s="340">
        <v>66375</v>
      </c>
    </row>
    <row r="44" spans="1:11">
      <c r="A44" s="1">
        <v>43</v>
      </c>
      <c r="B44" s="344" t="s">
        <v>3773</v>
      </c>
      <c r="C44" s="1" t="s">
        <v>3779</v>
      </c>
      <c r="D44" s="1" t="s">
        <v>3777</v>
      </c>
      <c r="E44" s="1" t="s">
        <v>9</v>
      </c>
      <c r="F44" s="1" t="s">
        <v>3730</v>
      </c>
      <c r="G44" s="6">
        <v>4500477744</v>
      </c>
      <c r="H44" s="6">
        <v>24070103</v>
      </c>
      <c r="I44" s="339">
        <v>45483</v>
      </c>
      <c r="J44" s="1" t="s">
        <v>3731</v>
      </c>
      <c r="K44" s="340">
        <v>66375</v>
      </c>
    </row>
    <row r="45" spans="1:11">
      <c r="A45" s="1">
        <v>44</v>
      </c>
      <c r="B45" s="344" t="s">
        <v>3773</v>
      </c>
      <c r="C45" s="1" t="s">
        <v>3779</v>
      </c>
      <c r="D45" s="1" t="s">
        <v>3778</v>
      </c>
      <c r="E45" s="1" t="s">
        <v>9</v>
      </c>
      <c r="F45" s="1" t="s">
        <v>3730</v>
      </c>
      <c r="G45" s="6">
        <v>4500477744</v>
      </c>
      <c r="H45" s="6">
        <v>24070103</v>
      </c>
      <c r="I45" s="339">
        <v>45483</v>
      </c>
      <c r="J45" s="1" t="s">
        <v>3731</v>
      </c>
      <c r="K45" s="340">
        <v>66375</v>
      </c>
    </row>
    <row r="46" spans="1:11">
      <c r="A46" s="1">
        <v>45</v>
      </c>
      <c r="B46" s="344" t="s">
        <v>3773</v>
      </c>
      <c r="C46" s="1" t="s">
        <v>3779</v>
      </c>
      <c r="D46" s="1" t="s">
        <v>3774</v>
      </c>
      <c r="E46" s="1" t="s">
        <v>9</v>
      </c>
      <c r="F46" s="1" t="s">
        <v>3730</v>
      </c>
      <c r="G46" s="6">
        <v>4500477744</v>
      </c>
      <c r="H46" s="6">
        <v>24070103</v>
      </c>
      <c r="I46" s="339">
        <v>45483</v>
      </c>
      <c r="J46" s="1" t="s">
        <v>3731</v>
      </c>
      <c r="K46" s="340">
        <v>66375</v>
      </c>
    </row>
    <row r="47" spans="1:11">
      <c r="A47" s="1">
        <v>46</v>
      </c>
      <c r="B47" s="1" t="s">
        <v>3780</v>
      </c>
      <c r="C47" s="1" t="s">
        <v>3781</v>
      </c>
      <c r="D47" s="1" t="s">
        <v>3793</v>
      </c>
      <c r="E47" s="1" t="s">
        <v>9</v>
      </c>
      <c r="F47" s="1" t="s">
        <v>3730</v>
      </c>
      <c r="G47" s="6">
        <v>4500477744</v>
      </c>
      <c r="H47" s="6">
        <v>24070103</v>
      </c>
      <c r="I47" s="339">
        <v>45483</v>
      </c>
      <c r="J47" s="1" t="s">
        <v>3731</v>
      </c>
      <c r="K47" s="340">
        <v>2773</v>
      </c>
    </row>
    <row r="48" spans="1:11">
      <c r="A48" s="1">
        <v>47</v>
      </c>
      <c r="B48" s="1" t="s">
        <v>3780</v>
      </c>
      <c r="C48" s="1" t="s">
        <v>3781</v>
      </c>
      <c r="D48" s="1" t="s">
        <v>3794</v>
      </c>
      <c r="E48" s="1" t="s">
        <v>9</v>
      </c>
      <c r="F48" s="1" t="s">
        <v>3730</v>
      </c>
      <c r="G48" s="6">
        <v>4500477744</v>
      </c>
      <c r="H48" s="6">
        <v>24070103</v>
      </c>
      <c r="I48" s="339">
        <v>45483</v>
      </c>
      <c r="J48" s="1" t="s">
        <v>3731</v>
      </c>
      <c r="K48" s="340">
        <v>2773</v>
      </c>
    </row>
    <row r="49" spans="1:11">
      <c r="A49" s="1">
        <v>48</v>
      </c>
      <c r="B49" s="1" t="s">
        <v>3780</v>
      </c>
      <c r="C49" s="1" t="s">
        <v>3781</v>
      </c>
      <c r="D49" s="1" t="s">
        <v>3795</v>
      </c>
      <c r="E49" s="1" t="s">
        <v>9</v>
      </c>
      <c r="F49" s="1" t="s">
        <v>3730</v>
      </c>
      <c r="G49" s="6">
        <v>4500477744</v>
      </c>
      <c r="H49" s="6">
        <v>24070103</v>
      </c>
      <c r="I49" s="339">
        <v>45483</v>
      </c>
      <c r="J49" s="1" t="s">
        <v>3731</v>
      </c>
      <c r="K49" s="340">
        <v>2773</v>
      </c>
    </row>
    <row r="50" spans="1:11">
      <c r="A50" s="1">
        <v>49</v>
      </c>
      <c r="B50" s="1" t="s">
        <v>3780</v>
      </c>
      <c r="C50" s="1" t="s">
        <v>3781</v>
      </c>
      <c r="D50" s="1" t="s">
        <v>3796</v>
      </c>
      <c r="E50" s="1" t="s">
        <v>9</v>
      </c>
      <c r="F50" s="1" t="s">
        <v>3730</v>
      </c>
      <c r="G50" s="6">
        <v>4500477744</v>
      </c>
      <c r="H50" s="6">
        <v>24070103</v>
      </c>
      <c r="I50" s="339">
        <v>45483</v>
      </c>
      <c r="J50" s="1" t="s">
        <v>3731</v>
      </c>
      <c r="K50" s="340">
        <v>2773</v>
      </c>
    </row>
    <row r="51" spans="1:11">
      <c r="A51" s="1">
        <v>50</v>
      </c>
      <c r="B51" s="1" t="s">
        <v>3780</v>
      </c>
      <c r="C51" s="1" t="s">
        <v>3781</v>
      </c>
      <c r="D51" s="1" t="s">
        <v>3797</v>
      </c>
      <c r="E51" s="1" t="s">
        <v>9</v>
      </c>
      <c r="F51" s="1" t="s">
        <v>3730</v>
      </c>
      <c r="G51" s="6">
        <v>4500477744</v>
      </c>
      <c r="H51" s="6">
        <v>24070103</v>
      </c>
      <c r="I51" s="339">
        <v>45483</v>
      </c>
      <c r="J51" s="1" t="s">
        <v>3731</v>
      </c>
      <c r="K51" s="340">
        <v>2773</v>
      </c>
    </row>
    <row r="52" spans="1:11">
      <c r="A52" s="1">
        <v>51</v>
      </c>
      <c r="B52" s="1" t="s">
        <v>3780</v>
      </c>
      <c r="C52" s="1" t="s">
        <v>3781</v>
      </c>
      <c r="D52" s="1" t="s">
        <v>3782</v>
      </c>
      <c r="E52" s="1" t="s">
        <v>9</v>
      </c>
      <c r="F52" s="1" t="s">
        <v>3730</v>
      </c>
      <c r="G52" s="6">
        <v>4500477744</v>
      </c>
      <c r="H52" s="6">
        <v>24070103</v>
      </c>
      <c r="I52" s="339">
        <v>45483</v>
      </c>
      <c r="J52" s="1" t="s">
        <v>3731</v>
      </c>
      <c r="K52" s="340">
        <v>2773</v>
      </c>
    </row>
    <row r="53" spans="1:11">
      <c r="A53" s="1">
        <v>52</v>
      </c>
      <c r="B53" s="1" t="s">
        <v>3780</v>
      </c>
      <c r="C53" s="1" t="s">
        <v>3781</v>
      </c>
      <c r="D53" s="1" t="s">
        <v>3798</v>
      </c>
      <c r="E53" s="1" t="s">
        <v>9</v>
      </c>
      <c r="F53" s="1" t="s">
        <v>3730</v>
      </c>
      <c r="G53" s="6">
        <v>4500477744</v>
      </c>
      <c r="H53" s="6">
        <v>24070103</v>
      </c>
      <c r="I53" s="339">
        <v>45483</v>
      </c>
      <c r="J53" s="1" t="s">
        <v>3731</v>
      </c>
      <c r="K53" s="340">
        <v>2773</v>
      </c>
    </row>
    <row r="54" spans="1:11">
      <c r="A54" s="1">
        <v>53</v>
      </c>
      <c r="B54" s="1" t="s">
        <v>3780</v>
      </c>
      <c r="C54" s="1" t="s">
        <v>3781</v>
      </c>
      <c r="D54" s="1" t="s">
        <v>3799</v>
      </c>
      <c r="E54" s="1" t="s">
        <v>9</v>
      </c>
      <c r="F54" s="1" t="s">
        <v>3730</v>
      </c>
      <c r="G54" s="6">
        <v>4500477744</v>
      </c>
      <c r="H54" s="6">
        <v>24070103</v>
      </c>
      <c r="I54" s="339">
        <v>45483</v>
      </c>
      <c r="J54" s="1" t="s">
        <v>3731</v>
      </c>
      <c r="K54" s="340">
        <v>2773</v>
      </c>
    </row>
    <row r="55" spans="1:11">
      <c r="A55" s="1">
        <v>54</v>
      </c>
      <c r="B55" s="1" t="s">
        <v>3780</v>
      </c>
      <c r="C55" s="1" t="s">
        <v>3781</v>
      </c>
      <c r="D55" s="1" t="s">
        <v>3800</v>
      </c>
      <c r="E55" s="1" t="s">
        <v>9</v>
      </c>
      <c r="F55" s="1" t="s">
        <v>3730</v>
      </c>
      <c r="G55" s="6">
        <v>4500477744</v>
      </c>
      <c r="H55" s="6">
        <v>24070103</v>
      </c>
      <c r="I55" s="339">
        <v>45483</v>
      </c>
      <c r="J55" s="1" t="s">
        <v>3731</v>
      </c>
      <c r="K55" s="340">
        <v>2773</v>
      </c>
    </row>
    <row r="56" spans="1:11">
      <c r="A56" s="1">
        <v>55</v>
      </c>
      <c r="B56" s="1" t="s">
        <v>3780</v>
      </c>
      <c r="C56" s="1" t="s">
        <v>3781</v>
      </c>
      <c r="D56" s="1" t="s">
        <v>3801</v>
      </c>
      <c r="E56" s="1" t="s">
        <v>9</v>
      </c>
      <c r="F56" s="1" t="s">
        <v>3730</v>
      </c>
      <c r="G56" s="6">
        <v>4500477744</v>
      </c>
      <c r="H56" s="6">
        <v>24070103</v>
      </c>
      <c r="I56" s="339">
        <v>45483</v>
      </c>
      <c r="J56" s="1" t="s">
        <v>3731</v>
      </c>
      <c r="K56" s="340">
        <v>2773</v>
      </c>
    </row>
    <row r="57" spans="1:11">
      <c r="A57" s="1">
        <v>56</v>
      </c>
      <c r="B57" s="1" t="s">
        <v>3780</v>
      </c>
      <c r="C57" s="1" t="s">
        <v>3781</v>
      </c>
      <c r="D57" s="1" t="s">
        <v>3802</v>
      </c>
      <c r="E57" s="1" t="s">
        <v>9</v>
      </c>
      <c r="F57" s="1" t="s">
        <v>3730</v>
      </c>
      <c r="G57" s="6">
        <v>4500477744</v>
      </c>
      <c r="H57" s="6">
        <v>24070103</v>
      </c>
      <c r="I57" s="339">
        <v>45483</v>
      </c>
      <c r="J57" s="1" t="s">
        <v>3731</v>
      </c>
      <c r="K57" s="340">
        <v>2773</v>
      </c>
    </row>
    <row r="58" spans="1:11">
      <c r="A58" s="1">
        <v>57</v>
      </c>
      <c r="B58" s="1" t="s">
        <v>3780</v>
      </c>
      <c r="C58" s="1" t="s">
        <v>3781</v>
      </c>
      <c r="D58" s="1" t="s">
        <v>3803</v>
      </c>
      <c r="E58" s="1" t="s">
        <v>9</v>
      </c>
      <c r="F58" s="1" t="s">
        <v>3730</v>
      </c>
      <c r="G58" s="6">
        <v>4500477744</v>
      </c>
      <c r="H58" s="6">
        <v>24070103</v>
      </c>
      <c r="I58" s="339">
        <v>45483</v>
      </c>
      <c r="J58" s="1" t="s">
        <v>3731</v>
      </c>
      <c r="K58" s="340">
        <v>2773</v>
      </c>
    </row>
    <row r="59" spans="1:11">
      <c r="A59" s="1">
        <v>58</v>
      </c>
      <c r="B59" s="1" t="s">
        <v>3780</v>
      </c>
      <c r="C59" s="1" t="s">
        <v>3781</v>
      </c>
      <c r="D59" s="1" t="s">
        <v>3783</v>
      </c>
      <c r="E59" s="1" t="s">
        <v>9</v>
      </c>
      <c r="F59" s="1" t="s">
        <v>3730</v>
      </c>
      <c r="G59" s="6">
        <v>4500477744</v>
      </c>
      <c r="H59" s="6">
        <v>24070103</v>
      </c>
      <c r="I59" s="339">
        <v>45483</v>
      </c>
      <c r="J59" s="1" t="s">
        <v>3731</v>
      </c>
      <c r="K59" s="340">
        <v>2773</v>
      </c>
    </row>
    <row r="60" spans="1:11">
      <c r="A60" s="1">
        <v>59</v>
      </c>
      <c r="B60" s="1" t="s">
        <v>3780</v>
      </c>
      <c r="C60" s="1" t="s">
        <v>3781</v>
      </c>
      <c r="D60" s="1" t="s">
        <v>3804</v>
      </c>
      <c r="E60" s="1" t="s">
        <v>9</v>
      </c>
      <c r="F60" s="1" t="s">
        <v>3730</v>
      </c>
      <c r="G60" s="6">
        <v>4500477744</v>
      </c>
      <c r="H60" s="6">
        <v>24070103</v>
      </c>
      <c r="I60" s="339">
        <v>45483</v>
      </c>
      <c r="J60" s="1" t="s">
        <v>3731</v>
      </c>
      <c r="K60" s="340">
        <v>2773</v>
      </c>
    </row>
    <row r="61" spans="1:11">
      <c r="A61" s="1">
        <v>60</v>
      </c>
      <c r="B61" s="1" t="s">
        <v>3780</v>
      </c>
      <c r="C61" s="1" t="s">
        <v>3781</v>
      </c>
      <c r="D61" s="1" t="s">
        <v>3805</v>
      </c>
      <c r="E61" s="1" t="s">
        <v>9</v>
      </c>
      <c r="F61" s="1" t="s">
        <v>3730</v>
      </c>
      <c r="G61" s="6">
        <v>4500477744</v>
      </c>
      <c r="H61" s="6">
        <v>24070103</v>
      </c>
      <c r="I61" s="339">
        <v>45483</v>
      </c>
      <c r="J61" s="1" t="s">
        <v>3731</v>
      </c>
      <c r="K61" s="340">
        <v>2773</v>
      </c>
    </row>
    <row r="62" spans="1:11">
      <c r="A62" s="1">
        <v>61</v>
      </c>
      <c r="B62" s="1" t="s">
        <v>3780</v>
      </c>
      <c r="C62" s="1" t="s">
        <v>3781</v>
      </c>
      <c r="D62" s="1" t="s">
        <v>3806</v>
      </c>
      <c r="E62" s="1" t="s">
        <v>9</v>
      </c>
      <c r="F62" s="1" t="s">
        <v>3730</v>
      </c>
      <c r="G62" s="6">
        <v>4500477744</v>
      </c>
      <c r="H62" s="6">
        <v>24070103</v>
      </c>
      <c r="I62" s="339">
        <v>45483</v>
      </c>
      <c r="J62" s="1" t="s">
        <v>3731</v>
      </c>
      <c r="K62" s="340">
        <v>2773</v>
      </c>
    </row>
    <row r="63" spans="1:11">
      <c r="A63" s="1">
        <v>62</v>
      </c>
      <c r="B63" s="1" t="s">
        <v>3780</v>
      </c>
      <c r="C63" s="1" t="s">
        <v>3781</v>
      </c>
      <c r="D63" s="1" t="s">
        <v>3807</v>
      </c>
      <c r="E63" s="1" t="s">
        <v>9</v>
      </c>
      <c r="F63" s="1" t="s">
        <v>3730</v>
      </c>
      <c r="G63" s="6">
        <v>4500477744</v>
      </c>
      <c r="H63" s="6">
        <v>24070103</v>
      </c>
      <c r="I63" s="339">
        <v>45483</v>
      </c>
      <c r="J63" s="1" t="s">
        <v>3731</v>
      </c>
      <c r="K63" s="340">
        <v>2773</v>
      </c>
    </row>
    <row r="64" spans="1:11">
      <c r="A64" s="1">
        <v>63</v>
      </c>
      <c r="B64" s="1" t="s">
        <v>3780</v>
      </c>
      <c r="C64" s="1" t="s">
        <v>3781</v>
      </c>
      <c r="D64" s="1" t="s">
        <v>3808</v>
      </c>
      <c r="E64" s="1" t="s">
        <v>9</v>
      </c>
      <c r="F64" s="1" t="s">
        <v>3730</v>
      </c>
      <c r="G64" s="6">
        <v>4500477744</v>
      </c>
      <c r="H64" s="6">
        <v>24070103</v>
      </c>
      <c r="I64" s="339">
        <v>45483</v>
      </c>
      <c r="J64" s="1" t="s">
        <v>3731</v>
      </c>
      <c r="K64" s="340">
        <v>2773</v>
      </c>
    </row>
    <row r="65" spans="1:11">
      <c r="A65" s="1">
        <v>64</v>
      </c>
      <c r="B65" s="1" t="s">
        <v>3780</v>
      </c>
      <c r="C65" s="1" t="s">
        <v>3781</v>
      </c>
      <c r="D65" s="1" t="s">
        <v>3786</v>
      </c>
      <c r="E65" s="1" t="s">
        <v>9</v>
      </c>
      <c r="F65" s="1" t="s">
        <v>3730</v>
      </c>
      <c r="G65" s="6">
        <v>4500477744</v>
      </c>
      <c r="H65" s="6">
        <v>24070103</v>
      </c>
      <c r="I65" s="339">
        <v>45483</v>
      </c>
      <c r="J65" s="1" t="s">
        <v>3731</v>
      </c>
      <c r="K65" s="340">
        <v>2773</v>
      </c>
    </row>
    <row r="66" spans="1:11">
      <c r="A66" s="1">
        <v>65</v>
      </c>
      <c r="B66" s="1" t="s">
        <v>3780</v>
      </c>
      <c r="C66" s="1" t="s">
        <v>3781</v>
      </c>
      <c r="D66" s="1" t="s">
        <v>3787</v>
      </c>
      <c r="E66" s="1" t="s">
        <v>9</v>
      </c>
      <c r="F66" s="1" t="s">
        <v>3730</v>
      </c>
      <c r="G66" s="6">
        <v>4500477744</v>
      </c>
      <c r="H66" s="6">
        <v>24070103</v>
      </c>
      <c r="I66" s="339">
        <v>45483</v>
      </c>
      <c r="J66" s="1" t="s">
        <v>3731</v>
      </c>
      <c r="K66" s="340">
        <v>2773</v>
      </c>
    </row>
    <row r="67" spans="1:11">
      <c r="A67" s="1">
        <v>66</v>
      </c>
      <c r="B67" s="1" t="s">
        <v>3780</v>
      </c>
      <c r="C67" s="1" t="s">
        <v>3781</v>
      </c>
      <c r="D67" s="1" t="s">
        <v>3788</v>
      </c>
      <c r="E67" s="1" t="s">
        <v>9</v>
      </c>
      <c r="F67" s="1" t="s">
        <v>3730</v>
      </c>
      <c r="G67" s="6">
        <v>4500477744</v>
      </c>
      <c r="H67" s="6">
        <v>24070103</v>
      </c>
      <c r="I67" s="339">
        <v>45483</v>
      </c>
      <c r="J67" s="1" t="s">
        <v>3731</v>
      </c>
      <c r="K67" s="340">
        <v>2773</v>
      </c>
    </row>
    <row r="68" spans="1:11">
      <c r="A68" s="1">
        <v>67</v>
      </c>
      <c r="B68" s="1" t="s">
        <v>3780</v>
      </c>
      <c r="C68" s="1" t="s">
        <v>3781</v>
      </c>
      <c r="D68" s="1" t="s">
        <v>3789</v>
      </c>
      <c r="E68" s="1" t="s">
        <v>9</v>
      </c>
      <c r="F68" s="1" t="s">
        <v>3730</v>
      </c>
      <c r="G68" s="6">
        <v>4500477744</v>
      </c>
      <c r="H68" s="6">
        <v>24070103</v>
      </c>
      <c r="I68" s="339">
        <v>45483</v>
      </c>
      <c r="J68" s="1" t="s">
        <v>3731</v>
      </c>
      <c r="K68" s="340">
        <v>2773</v>
      </c>
    </row>
    <row r="69" spans="1:11">
      <c r="A69" s="1">
        <v>68</v>
      </c>
      <c r="B69" s="1" t="s">
        <v>3780</v>
      </c>
      <c r="C69" s="1" t="s">
        <v>3781</v>
      </c>
      <c r="D69" s="1" t="s">
        <v>3790</v>
      </c>
      <c r="E69" s="1" t="s">
        <v>9</v>
      </c>
      <c r="F69" s="1" t="s">
        <v>3730</v>
      </c>
      <c r="G69" s="6">
        <v>4500477744</v>
      </c>
      <c r="H69" s="6">
        <v>24070103</v>
      </c>
      <c r="I69" s="339">
        <v>45483</v>
      </c>
      <c r="J69" s="1" t="s">
        <v>3731</v>
      </c>
      <c r="K69" s="340">
        <v>2773</v>
      </c>
    </row>
    <row r="70" spans="1:11">
      <c r="A70" s="1">
        <v>69</v>
      </c>
      <c r="B70" s="1" t="s">
        <v>3780</v>
      </c>
      <c r="C70" s="1" t="s">
        <v>3781</v>
      </c>
      <c r="D70" s="1" t="s">
        <v>3791</v>
      </c>
      <c r="E70" s="1" t="s">
        <v>9</v>
      </c>
      <c r="F70" s="1" t="s">
        <v>3730</v>
      </c>
      <c r="G70" s="6">
        <v>4500477744</v>
      </c>
      <c r="H70" s="6">
        <v>24070103</v>
      </c>
      <c r="I70" s="339">
        <v>45483</v>
      </c>
      <c r="J70" s="1" t="s">
        <v>3731</v>
      </c>
      <c r="K70" s="340">
        <v>2773</v>
      </c>
    </row>
    <row r="71" spans="1:11">
      <c r="A71" s="1">
        <v>70</v>
      </c>
      <c r="B71" s="1" t="s">
        <v>3780</v>
      </c>
      <c r="C71" s="1" t="s">
        <v>3781</v>
      </c>
      <c r="D71" s="1" t="s">
        <v>3792</v>
      </c>
      <c r="E71" s="1" t="s">
        <v>9</v>
      </c>
      <c r="F71" s="1" t="s">
        <v>3730</v>
      </c>
      <c r="G71" s="6">
        <v>4500477744</v>
      </c>
      <c r="H71" s="6">
        <v>24070103</v>
      </c>
      <c r="I71" s="339">
        <v>45483</v>
      </c>
      <c r="J71" s="1" t="s">
        <v>3731</v>
      </c>
      <c r="K71" s="340">
        <v>2773</v>
      </c>
    </row>
    <row r="72" spans="1:11">
      <c r="A72" s="1">
        <v>71</v>
      </c>
      <c r="B72" s="1" t="s">
        <v>3780</v>
      </c>
      <c r="C72" s="1" t="s">
        <v>3781</v>
      </c>
      <c r="D72" s="1" t="s">
        <v>3785</v>
      </c>
      <c r="E72" s="1" t="s">
        <v>9</v>
      </c>
      <c r="F72" s="1" t="s">
        <v>3730</v>
      </c>
      <c r="G72" s="6">
        <v>4500477744</v>
      </c>
      <c r="H72" s="6">
        <v>24070103</v>
      </c>
      <c r="I72" s="339">
        <v>45483</v>
      </c>
      <c r="J72" s="1" t="s">
        <v>3731</v>
      </c>
      <c r="K72" s="340">
        <v>2773</v>
      </c>
    </row>
    <row r="73" spans="1:11">
      <c r="A73" s="1">
        <v>72</v>
      </c>
      <c r="B73" s="1" t="s">
        <v>3780</v>
      </c>
      <c r="C73" s="1" t="s">
        <v>3781</v>
      </c>
      <c r="D73" s="1" t="s">
        <v>3784</v>
      </c>
      <c r="E73" s="1" t="s">
        <v>9</v>
      </c>
      <c r="F73" s="1" t="s">
        <v>3730</v>
      </c>
      <c r="G73" s="6">
        <v>4500477744</v>
      </c>
      <c r="H73" s="6">
        <v>24070103</v>
      </c>
      <c r="I73" s="339">
        <v>45483</v>
      </c>
      <c r="J73" s="1" t="s">
        <v>3731</v>
      </c>
      <c r="K73" s="340">
        <v>2773</v>
      </c>
    </row>
    <row r="76" spans="1:11">
      <c r="J76" t="s">
        <v>3809</v>
      </c>
      <c r="K76" s="345">
        <f>SUM(Table6[ASSET COST])</f>
        <v>1475020.98</v>
      </c>
    </row>
  </sheetData>
  <pageMargins left="0.7" right="0.7" top="0.75" bottom="0.75" header="0.3" footer="0.3"/>
  <ignoredErrors>
    <ignoredError sqref="D11:D14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7A427-6027-410B-9D89-07D9994254D1}">
  <dimension ref="A1:K280"/>
  <sheetViews>
    <sheetView workbookViewId="0">
      <selection activeCell="E16" sqref="E16"/>
    </sheetView>
  </sheetViews>
  <sheetFormatPr defaultRowHeight="14.4"/>
  <cols>
    <col min="1" max="1" width="15.109375" bestFit="1" customWidth="1"/>
    <col min="2" max="2" width="23.33203125" bestFit="1" customWidth="1"/>
    <col min="3" max="3" width="24.33203125" bestFit="1" customWidth="1"/>
    <col min="4" max="4" width="39.5546875" bestFit="1" customWidth="1"/>
    <col min="5" max="5" width="40.21875" bestFit="1" customWidth="1"/>
    <col min="6" max="6" width="27.88671875" customWidth="1"/>
    <col min="9" max="9" width="24" bestFit="1" customWidth="1"/>
  </cols>
  <sheetData>
    <row r="1" spans="1:10" ht="21">
      <c r="A1" s="269" t="s">
        <v>0</v>
      </c>
      <c r="B1" s="269" t="s">
        <v>1</v>
      </c>
      <c r="C1" s="269" t="s">
        <v>2</v>
      </c>
      <c r="D1" s="269" t="s">
        <v>396</v>
      </c>
      <c r="E1" s="270" t="s">
        <v>4</v>
      </c>
      <c r="F1" s="269" t="s">
        <v>397</v>
      </c>
      <c r="J1" s="1"/>
    </row>
    <row r="2" spans="1:10">
      <c r="A2" s="1" t="s">
        <v>5</v>
      </c>
      <c r="B2" s="1" t="s">
        <v>6</v>
      </c>
      <c r="C2" s="1" t="s">
        <v>7</v>
      </c>
      <c r="D2" s="1" t="str">
        <f>CONCATENATE(B2," ",C2)</f>
        <v>Ugur Ipek</v>
      </c>
      <c r="E2" s="268" t="s">
        <v>3810</v>
      </c>
      <c r="F2" s="210" t="s">
        <v>398</v>
      </c>
      <c r="I2" t="s">
        <v>3810</v>
      </c>
    </row>
    <row r="3" spans="1:10">
      <c r="A3" s="1" t="s">
        <v>17</v>
      </c>
      <c r="B3" s="1" t="s">
        <v>18</v>
      </c>
      <c r="C3" s="1" t="s">
        <v>19</v>
      </c>
      <c r="D3" s="1" t="str">
        <f t="shared" ref="D3:D56" si="0">CONCATENATE(B3," ", C3)</f>
        <v>Pradeep Kumar Yadav</v>
      </c>
      <c r="E3" s="268" t="s">
        <v>3810</v>
      </c>
      <c r="F3" s="1" t="s">
        <v>399</v>
      </c>
      <c r="I3" t="s">
        <v>9</v>
      </c>
    </row>
    <row r="4" spans="1:10">
      <c r="A4" s="1" t="s">
        <v>22</v>
      </c>
      <c r="B4" s="1" t="s">
        <v>23</v>
      </c>
      <c r="C4" s="1" t="s">
        <v>24</v>
      </c>
      <c r="D4" s="1" t="str">
        <f t="shared" si="0"/>
        <v>Suman Nehru</v>
      </c>
      <c r="E4" s="268" t="s">
        <v>3810</v>
      </c>
      <c r="F4" s="1" t="s">
        <v>400</v>
      </c>
      <c r="I4" t="s">
        <v>9</v>
      </c>
    </row>
    <row r="5" spans="1:10">
      <c r="A5" s="1" t="s">
        <v>28</v>
      </c>
      <c r="B5" s="1" t="s">
        <v>29</v>
      </c>
      <c r="C5" s="1" t="s">
        <v>30</v>
      </c>
      <c r="D5" s="1" t="str">
        <f t="shared" si="0"/>
        <v>Amit Kumar</v>
      </c>
      <c r="E5" s="268" t="s">
        <v>3810</v>
      </c>
      <c r="F5" s="1" t="s">
        <v>401</v>
      </c>
      <c r="I5" t="s">
        <v>9</v>
      </c>
    </row>
    <row r="6" spans="1:10">
      <c r="A6" s="1" t="s">
        <v>33</v>
      </c>
      <c r="B6" s="1" t="s">
        <v>34</v>
      </c>
      <c r="C6" s="1" t="s">
        <v>35</v>
      </c>
      <c r="D6" s="1" t="str">
        <f t="shared" si="0"/>
        <v>Rahul Varshney</v>
      </c>
      <c r="E6" s="268" t="s">
        <v>3810</v>
      </c>
      <c r="F6" s="1" t="s">
        <v>402</v>
      </c>
      <c r="I6" t="s">
        <v>9</v>
      </c>
    </row>
    <row r="7" spans="1:10">
      <c r="A7" s="1" t="s">
        <v>403</v>
      </c>
      <c r="B7" s="1" t="s">
        <v>404</v>
      </c>
      <c r="C7" s="1" t="s">
        <v>405</v>
      </c>
      <c r="D7" s="1" t="str">
        <f t="shared" si="0"/>
        <v>Emmet Stewart</v>
      </c>
      <c r="E7" s="268" t="s">
        <v>3811</v>
      </c>
      <c r="F7" s="1" t="s">
        <v>406</v>
      </c>
      <c r="I7" t="s">
        <v>92</v>
      </c>
    </row>
    <row r="8" spans="1:10">
      <c r="A8" s="1" t="s">
        <v>407</v>
      </c>
      <c r="B8" s="1" t="s">
        <v>408</v>
      </c>
      <c r="C8" s="1" t="s">
        <v>409</v>
      </c>
      <c r="D8" s="1" t="str">
        <f t="shared" si="0"/>
        <v>Erind Rroko</v>
      </c>
      <c r="E8" s="268" t="s">
        <v>3811</v>
      </c>
      <c r="F8" s="1" t="s">
        <v>410</v>
      </c>
      <c r="I8" t="s">
        <v>92</v>
      </c>
    </row>
    <row r="9" spans="1:10">
      <c r="A9" s="1" t="s">
        <v>66</v>
      </c>
      <c r="B9" s="1" t="s">
        <v>67</v>
      </c>
      <c r="C9" s="1" t="s">
        <v>68</v>
      </c>
      <c r="D9" s="1" t="str">
        <f t="shared" si="0"/>
        <v>Priyanka Singh</v>
      </c>
      <c r="E9" s="268" t="s">
        <v>3810</v>
      </c>
      <c r="F9" s="1" t="s">
        <v>411</v>
      </c>
      <c r="I9" t="s">
        <v>9</v>
      </c>
    </row>
    <row r="10" spans="1:10">
      <c r="A10" s="1" t="s">
        <v>412</v>
      </c>
      <c r="B10" s="1" t="s">
        <v>413</v>
      </c>
      <c r="C10" s="1" t="s">
        <v>138</v>
      </c>
      <c r="D10" s="1" t="str">
        <f t="shared" si="0"/>
        <v>Gauri Shankar Mishra</v>
      </c>
      <c r="E10" s="268" t="s">
        <v>3810</v>
      </c>
      <c r="F10" s="1" t="s">
        <v>414</v>
      </c>
      <c r="I10" t="s">
        <v>85</v>
      </c>
    </row>
    <row r="11" spans="1:10">
      <c r="A11" s="1" t="s">
        <v>415</v>
      </c>
      <c r="B11" s="1" t="s">
        <v>416</v>
      </c>
      <c r="C11" s="1" t="s">
        <v>417</v>
      </c>
      <c r="D11" s="1" t="str">
        <f t="shared" si="0"/>
        <v>William Burstrom</v>
      </c>
      <c r="E11" s="268" t="s">
        <v>3811</v>
      </c>
      <c r="F11" s="1" t="s">
        <v>418</v>
      </c>
      <c r="I11" t="s">
        <v>92</v>
      </c>
    </row>
    <row r="12" spans="1:10">
      <c r="A12" s="1" t="s">
        <v>419</v>
      </c>
      <c r="B12" s="1" t="s">
        <v>420</v>
      </c>
      <c r="C12" s="1" t="s">
        <v>421</v>
      </c>
      <c r="D12" s="1" t="str">
        <f t="shared" si="0"/>
        <v>Rajesh Bhadarwahi</v>
      </c>
      <c r="E12" s="268" t="s">
        <v>3812</v>
      </c>
      <c r="F12" s="1" t="s">
        <v>422</v>
      </c>
      <c r="I12" t="s">
        <v>85</v>
      </c>
    </row>
    <row r="13" spans="1:10">
      <c r="A13" s="1" t="s">
        <v>423</v>
      </c>
      <c r="B13" s="1" t="s">
        <v>424</v>
      </c>
      <c r="C13" s="1" t="s">
        <v>425</v>
      </c>
      <c r="D13" s="1" t="str">
        <f t="shared" si="0"/>
        <v>Mayuresh Krushnurkar</v>
      </c>
      <c r="E13" s="268" t="s">
        <v>3812</v>
      </c>
      <c r="F13" s="1" t="s">
        <v>426</v>
      </c>
      <c r="I13" t="s">
        <v>85</v>
      </c>
    </row>
    <row r="14" spans="1:10">
      <c r="A14" s="1" t="s">
        <v>427</v>
      </c>
      <c r="B14" s="1" t="s">
        <v>428</v>
      </c>
      <c r="C14" s="1" t="s">
        <v>215</v>
      </c>
      <c r="D14" s="1" t="str">
        <f t="shared" si="0"/>
        <v>Deepak Khanna</v>
      </c>
      <c r="E14" s="268" t="s">
        <v>3812</v>
      </c>
      <c r="F14" s="1" t="s">
        <v>429</v>
      </c>
      <c r="I14" t="s">
        <v>85</v>
      </c>
    </row>
    <row r="15" spans="1:10">
      <c r="A15" s="1" t="s">
        <v>119</v>
      </c>
      <c r="B15" s="1" t="s">
        <v>120</v>
      </c>
      <c r="C15" s="1" t="s">
        <v>121</v>
      </c>
      <c r="D15" s="1" t="str">
        <f t="shared" si="0"/>
        <v>Virendra Chothe</v>
      </c>
      <c r="E15" s="268" t="s">
        <v>3810</v>
      </c>
      <c r="F15" s="1" t="s">
        <v>401</v>
      </c>
      <c r="I15" t="s">
        <v>9</v>
      </c>
    </row>
    <row r="16" spans="1:10">
      <c r="A16" s="1" t="s">
        <v>123</v>
      </c>
      <c r="B16" s="1" t="s">
        <v>124</v>
      </c>
      <c r="C16" s="1" t="s">
        <v>125</v>
      </c>
      <c r="D16" s="1" t="str">
        <f t="shared" si="0"/>
        <v>Snigdha Nautiyal</v>
      </c>
      <c r="E16" s="268" t="s">
        <v>3810</v>
      </c>
      <c r="F16" s="1" t="s">
        <v>430</v>
      </c>
      <c r="I16" t="s">
        <v>9</v>
      </c>
    </row>
    <row r="17" spans="1:9">
      <c r="A17" s="1" t="s">
        <v>136</v>
      </c>
      <c r="B17" s="1" t="s">
        <v>137</v>
      </c>
      <c r="C17" s="1" t="s">
        <v>138</v>
      </c>
      <c r="D17" s="1" t="str">
        <f t="shared" si="0"/>
        <v>Prasoon Mishra</v>
      </c>
      <c r="E17" s="268" t="s">
        <v>3810</v>
      </c>
      <c r="F17" s="1" t="s">
        <v>431</v>
      </c>
      <c r="I17" t="s">
        <v>9</v>
      </c>
    </row>
    <row r="18" spans="1:9">
      <c r="A18" s="1" t="s">
        <v>142</v>
      </c>
      <c r="B18" s="1" t="s">
        <v>143</v>
      </c>
      <c r="C18" s="1" t="s">
        <v>144</v>
      </c>
      <c r="D18" s="1" t="str">
        <f t="shared" si="0"/>
        <v>Ruchika Jain</v>
      </c>
      <c r="E18" s="268" t="s">
        <v>3810</v>
      </c>
      <c r="F18" s="1" t="s">
        <v>430</v>
      </c>
      <c r="I18" t="s">
        <v>9</v>
      </c>
    </row>
    <row r="19" spans="1:9">
      <c r="A19" s="1" t="s">
        <v>151</v>
      </c>
      <c r="B19" s="1" t="s">
        <v>152</v>
      </c>
      <c r="C19" s="1" t="s">
        <v>30</v>
      </c>
      <c r="D19" s="1" t="str">
        <f t="shared" si="0"/>
        <v>Niraj Kumar</v>
      </c>
      <c r="E19" s="268" t="s">
        <v>3810</v>
      </c>
      <c r="F19" s="1" t="s">
        <v>432</v>
      </c>
      <c r="I19" t="s">
        <v>9</v>
      </c>
    </row>
    <row r="20" spans="1:9">
      <c r="A20" s="1" t="s">
        <v>433</v>
      </c>
      <c r="B20" s="1" t="s">
        <v>434</v>
      </c>
      <c r="C20" s="1" t="s">
        <v>435</v>
      </c>
      <c r="D20" s="1" t="str">
        <f t="shared" si="0"/>
        <v>Yashpal Singh Negi</v>
      </c>
      <c r="E20" s="268" t="s">
        <v>3813</v>
      </c>
      <c r="F20" s="1" t="s">
        <v>430</v>
      </c>
      <c r="I20" t="s">
        <v>92</v>
      </c>
    </row>
    <row r="21" spans="1:9">
      <c r="A21" s="1" t="s">
        <v>436</v>
      </c>
      <c r="B21" s="1" t="s">
        <v>437</v>
      </c>
      <c r="C21" s="1" t="s">
        <v>68</v>
      </c>
      <c r="D21" s="1" t="str">
        <f t="shared" si="0"/>
        <v>Sushil Singh</v>
      </c>
      <c r="E21" s="268" t="s">
        <v>3811</v>
      </c>
      <c r="F21" s="1" t="s">
        <v>438</v>
      </c>
      <c r="I21" t="s">
        <v>92</v>
      </c>
    </row>
    <row r="22" spans="1:9">
      <c r="A22" s="1" t="s">
        <v>439</v>
      </c>
      <c r="B22" s="1" t="s">
        <v>440</v>
      </c>
      <c r="C22" s="1" t="s">
        <v>441</v>
      </c>
      <c r="D22" s="1" t="str">
        <f t="shared" si="0"/>
        <v>Kishore Nukala</v>
      </c>
      <c r="E22" s="268" t="s">
        <v>3812</v>
      </c>
      <c r="F22" s="1" t="s">
        <v>442</v>
      </c>
      <c r="I22" t="s">
        <v>85</v>
      </c>
    </row>
    <row r="23" spans="1:9">
      <c r="A23" s="1" t="s">
        <v>443</v>
      </c>
      <c r="B23" s="1" t="s">
        <v>444</v>
      </c>
      <c r="C23" s="1" t="s">
        <v>445</v>
      </c>
      <c r="D23" s="1" t="str">
        <f t="shared" si="0"/>
        <v>Ajender Rathore</v>
      </c>
      <c r="E23" s="268" t="s">
        <v>3811</v>
      </c>
      <c r="F23" s="1" t="s">
        <v>446</v>
      </c>
      <c r="I23" t="s">
        <v>92</v>
      </c>
    </row>
    <row r="24" spans="1:9">
      <c r="A24" s="1" t="s">
        <v>447</v>
      </c>
      <c r="B24" s="1" t="s">
        <v>448</v>
      </c>
      <c r="C24" s="1" t="s">
        <v>30</v>
      </c>
      <c r="D24" s="1" t="str">
        <f t="shared" si="0"/>
        <v>Rajeev Kumar</v>
      </c>
      <c r="E24" s="268" t="s">
        <v>3811</v>
      </c>
      <c r="F24" s="1" t="s">
        <v>449</v>
      </c>
      <c r="I24" t="s">
        <v>92</v>
      </c>
    </row>
    <row r="25" spans="1:9">
      <c r="A25" s="1" t="s">
        <v>450</v>
      </c>
      <c r="B25" s="1" t="s">
        <v>451</v>
      </c>
      <c r="C25" s="1" t="s">
        <v>364</v>
      </c>
      <c r="D25" s="1" t="str">
        <f t="shared" si="0"/>
        <v>Princy Agarwal</v>
      </c>
      <c r="E25" s="268" t="s">
        <v>3812</v>
      </c>
      <c r="F25" s="1" t="s">
        <v>452</v>
      </c>
      <c r="I25" t="s">
        <v>85</v>
      </c>
    </row>
    <row r="26" spans="1:9">
      <c r="A26" s="1" t="s">
        <v>453</v>
      </c>
      <c r="B26" s="1" t="s">
        <v>454</v>
      </c>
      <c r="C26" s="1" t="s">
        <v>30</v>
      </c>
      <c r="D26" s="1" t="str">
        <f t="shared" si="0"/>
        <v>Vivek Kumar</v>
      </c>
      <c r="E26" s="268" t="s">
        <v>3811</v>
      </c>
      <c r="F26" s="1" t="s">
        <v>455</v>
      </c>
      <c r="I26" t="s">
        <v>92</v>
      </c>
    </row>
    <row r="27" spans="1:9">
      <c r="A27" s="1" t="s">
        <v>456</v>
      </c>
      <c r="B27" s="1" t="s">
        <v>457</v>
      </c>
      <c r="C27" s="1" t="s">
        <v>357</v>
      </c>
      <c r="D27" s="1" t="str">
        <f t="shared" si="0"/>
        <v>Vikrant Gupta</v>
      </c>
      <c r="E27" s="268" t="s">
        <v>3811</v>
      </c>
      <c r="F27" s="1" t="s">
        <v>458</v>
      </c>
      <c r="I27" t="s">
        <v>92</v>
      </c>
    </row>
    <row r="28" spans="1:9">
      <c r="A28" s="1" t="s">
        <v>459</v>
      </c>
      <c r="B28" s="1" t="s">
        <v>460</v>
      </c>
      <c r="C28" s="1" t="s">
        <v>81</v>
      </c>
      <c r="D28" s="1" t="str">
        <f t="shared" si="0"/>
        <v>Sanjay Sharma</v>
      </c>
      <c r="E28" s="268" t="s">
        <v>3811</v>
      </c>
      <c r="F28" s="1" t="s">
        <v>406</v>
      </c>
      <c r="I28" t="s">
        <v>92</v>
      </c>
    </row>
    <row r="29" spans="1:9">
      <c r="A29" s="1" t="s">
        <v>461</v>
      </c>
      <c r="B29" s="1" t="s">
        <v>315</v>
      </c>
      <c r="C29" s="1" t="s">
        <v>81</v>
      </c>
      <c r="D29" s="1" t="str">
        <f t="shared" si="0"/>
        <v>Harish Kumar Sharma</v>
      </c>
      <c r="E29" s="268" t="s">
        <v>3811</v>
      </c>
      <c r="F29" s="1" t="s">
        <v>458</v>
      </c>
      <c r="I29" t="s">
        <v>92</v>
      </c>
    </row>
    <row r="30" spans="1:9">
      <c r="A30" s="1" t="s">
        <v>462</v>
      </c>
      <c r="B30" s="1" t="s">
        <v>463</v>
      </c>
      <c r="C30" s="1" t="s">
        <v>464</v>
      </c>
      <c r="D30" s="1" t="str">
        <f t="shared" si="0"/>
        <v>V.Venkat Shamanthak</v>
      </c>
      <c r="E30" s="268" t="s">
        <v>3811</v>
      </c>
      <c r="F30" s="1" t="s">
        <v>465</v>
      </c>
      <c r="I30" t="s">
        <v>92</v>
      </c>
    </row>
    <row r="31" spans="1:9">
      <c r="A31" s="1" t="s">
        <v>466</v>
      </c>
      <c r="B31" s="1" t="s">
        <v>218</v>
      </c>
      <c r="C31" s="1" t="s">
        <v>467</v>
      </c>
      <c r="D31" s="1" t="str">
        <f t="shared" si="0"/>
        <v>Sumit Walia</v>
      </c>
      <c r="E31" s="268" t="s">
        <v>3811</v>
      </c>
      <c r="F31" s="1" t="s">
        <v>432</v>
      </c>
      <c r="I31" t="s">
        <v>92</v>
      </c>
    </row>
    <row r="32" spans="1:9">
      <c r="A32" s="1" t="s">
        <v>468</v>
      </c>
      <c r="B32" s="1" t="s">
        <v>469</v>
      </c>
      <c r="C32" s="1" t="s">
        <v>440</v>
      </c>
      <c r="D32" s="1" t="str">
        <f t="shared" si="0"/>
        <v>Bhawan Kishore</v>
      </c>
      <c r="E32" s="268" t="s">
        <v>3811</v>
      </c>
      <c r="F32" s="1" t="s">
        <v>432</v>
      </c>
      <c r="I32" t="s">
        <v>92</v>
      </c>
    </row>
    <row r="33" spans="1:11">
      <c r="A33" s="1" t="s">
        <v>209</v>
      </c>
      <c r="B33" s="1" t="s">
        <v>210</v>
      </c>
      <c r="C33" s="1" t="s">
        <v>211</v>
      </c>
      <c r="D33" s="1" t="str">
        <f t="shared" si="0"/>
        <v>Saurabh Dubey</v>
      </c>
      <c r="E33" s="268" t="s">
        <v>3810</v>
      </c>
      <c r="F33" s="1" t="s">
        <v>414</v>
      </c>
      <c r="I33" t="s">
        <v>9</v>
      </c>
    </row>
    <row r="34" spans="1:11">
      <c r="A34" s="1" t="s">
        <v>470</v>
      </c>
      <c r="B34" s="1" t="s">
        <v>471</v>
      </c>
      <c r="C34" s="1" t="s">
        <v>472</v>
      </c>
      <c r="D34" s="1" t="str">
        <f t="shared" si="0"/>
        <v>Aasma Claudius</v>
      </c>
      <c r="E34" s="268" t="s">
        <v>3812</v>
      </c>
      <c r="F34" s="1" t="s">
        <v>422</v>
      </c>
      <c r="I34" t="s">
        <v>85</v>
      </c>
    </row>
    <row r="35" spans="1:11">
      <c r="A35" s="1" t="s">
        <v>473</v>
      </c>
      <c r="B35" s="1" t="s">
        <v>474</v>
      </c>
      <c r="C35" s="1" t="s">
        <v>475</v>
      </c>
      <c r="D35" s="1" t="str">
        <f t="shared" si="0"/>
        <v>Syed Ali Kakroo</v>
      </c>
      <c r="E35" s="268" t="s">
        <v>3813</v>
      </c>
      <c r="F35" s="1" t="s">
        <v>476</v>
      </c>
      <c r="I35" t="s">
        <v>92</v>
      </c>
      <c r="K35" s="1"/>
    </row>
    <row r="36" spans="1:11">
      <c r="A36" s="1" t="s">
        <v>220</v>
      </c>
      <c r="B36" s="1" t="s">
        <v>221</v>
      </c>
      <c r="C36" s="1" t="s">
        <v>222</v>
      </c>
      <c r="D36" s="1" t="str">
        <f t="shared" si="0"/>
        <v>Abhishikta Y. Ramanagoudar</v>
      </c>
      <c r="E36" s="268" t="s">
        <v>3810</v>
      </c>
      <c r="F36" s="1" t="s">
        <v>432</v>
      </c>
      <c r="I36" t="s">
        <v>9</v>
      </c>
    </row>
    <row r="37" spans="1:11">
      <c r="A37" s="1" t="s">
        <v>477</v>
      </c>
      <c r="B37" s="1" t="s">
        <v>478</v>
      </c>
      <c r="C37" s="1" t="s">
        <v>479</v>
      </c>
      <c r="D37" s="1" t="str">
        <f t="shared" si="0"/>
        <v>Ravi Teja Malladi</v>
      </c>
      <c r="E37" s="268" t="s">
        <v>3477</v>
      </c>
      <c r="F37" s="1" t="s">
        <v>480</v>
      </c>
      <c r="I37" t="s">
        <v>110</v>
      </c>
    </row>
    <row r="38" spans="1:11">
      <c r="A38" s="1" t="s">
        <v>232</v>
      </c>
      <c r="B38" s="1" t="s">
        <v>233</v>
      </c>
      <c r="C38" s="1" t="s">
        <v>234</v>
      </c>
      <c r="D38" s="1" t="str">
        <f t="shared" si="0"/>
        <v>Piyush Bhatheja</v>
      </c>
      <c r="E38" s="268" t="s">
        <v>3810</v>
      </c>
      <c r="F38" s="1"/>
      <c r="I38" t="s">
        <v>9</v>
      </c>
    </row>
    <row r="39" spans="1:11">
      <c r="A39" s="1" t="s">
        <v>236</v>
      </c>
      <c r="B39" s="1" t="s">
        <v>237</v>
      </c>
      <c r="C39" s="1" t="s">
        <v>238</v>
      </c>
      <c r="D39" s="1" t="str">
        <f t="shared" si="0"/>
        <v>Shakko Mukherjee</v>
      </c>
      <c r="E39" s="268" t="s">
        <v>3810</v>
      </c>
      <c r="F39" s="1" t="s">
        <v>465</v>
      </c>
      <c r="I39" t="s">
        <v>9</v>
      </c>
    </row>
    <row r="40" spans="1:11">
      <c r="A40" s="1" t="s">
        <v>240</v>
      </c>
      <c r="B40" s="1" t="s">
        <v>241</v>
      </c>
      <c r="C40" s="1" t="s">
        <v>242</v>
      </c>
      <c r="D40" s="1" t="str">
        <f t="shared" si="0"/>
        <v>Kritika Mathur</v>
      </c>
      <c r="E40" s="268" t="s">
        <v>3810</v>
      </c>
      <c r="F40" s="1" t="s">
        <v>398</v>
      </c>
      <c r="I40" t="s">
        <v>9</v>
      </c>
    </row>
    <row r="41" spans="1:11">
      <c r="A41" s="1" t="s">
        <v>481</v>
      </c>
      <c r="B41" s="1" t="s">
        <v>482</v>
      </c>
      <c r="C41" s="1" t="s">
        <v>483</v>
      </c>
      <c r="D41" s="1" t="str">
        <f t="shared" si="0"/>
        <v>Pradeep Shripad</v>
      </c>
      <c r="E41" s="268" t="s">
        <v>3810</v>
      </c>
      <c r="F41" s="1" t="s">
        <v>432</v>
      </c>
      <c r="I41" t="s">
        <v>110</v>
      </c>
    </row>
    <row r="42" spans="1:11">
      <c r="A42" s="1" t="s">
        <v>248</v>
      </c>
      <c r="B42" s="1" t="s">
        <v>249</v>
      </c>
      <c r="C42" s="1" t="s">
        <v>250</v>
      </c>
      <c r="D42" s="1" t="str">
        <f t="shared" si="0"/>
        <v>Rhea Jayant</v>
      </c>
      <c r="E42" s="268" t="s">
        <v>3810</v>
      </c>
      <c r="F42" s="1" t="s">
        <v>398</v>
      </c>
      <c r="I42" t="s">
        <v>9</v>
      </c>
    </row>
    <row r="43" spans="1:11">
      <c r="A43" s="1" t="s">
        <v>252</v>
      </c>
      <c r="B43" s="1" t="s">
        <v>253</v>
      </c>
      <c r="C43" s="1" t="s">
        <v>254</v>
      </c>
      <c r="D43" s="1" t="str">
        <f t="shared" si="0"/>
        <v>Sabah Rubina</v>
      </c>
      <c r="E43" s="268" t="s">
        <v>3810</v>
      </c>
      <c r="F43" s="1" t="s">
        <v>431</v>
      </c>
      <c r="I43" t="s">
        <v>9</v>
      </c>
    </row>
    <row r="44" spans="1:11">
      <c r="A44" s="1" t="s">
        <v>484</v>
      </c>
      <c r="B44" s="1" t="s">
        <v>485</v>
      </c>
      <c r="C44" s="1" t="s">
        <v>486</v>
      </c>
      <c r="D44" s="1" t="str">
        <f t="shared" si="0"/>
        <v>Jayanand Popatarao Gharage</v>
      </c>
      <c r="E44" s="268" t="s">
        <v>3814</v>
      </c>
      <c r="F44" s="1" t="s">
        <v>399</v>
      </c>
      <c r="I44" t="s">
        <v>110</v>
      </c>
    </row>
    <row r="45" spans="1:11">
      <c r="A45" s="1" t="s">
        <v>487</v>
      </c>
      <c r="B45" s="1" t="s">
        <v>488</v>
      </c>
      <c r="C45" s="1" t="s">
        <v>489</v>
      </c>
      <c r="D45" s="1" t="str">
        <f t="shared" si="0"/>
        <v>Seema Amithkumar</v>
      </c>
      <c r="E45" s="268" t="s">
        <v>3477</v>
      </c>
      <c r="F45" s="1" t="s">
        <v>430</v>
      </c>
      <c r="I45" t="s">
        <v>110</v>
      </c>
    </row>
    <row r="46" spans="1:11">
      <c r="A46" s="1" t="s">
        <v>490</v>
      </c>
      <c r="B46" s="1" t="s">
        <v>491</v>
      </c>
      <c r="C46" s="1" t="s">
        <v>492</v>
      </c>
      <c r="D46" s="1" t="str">
        <f t="shared" si="0"/>
        <v>Prashanth Krishna Konakanchi</v>
      </c>
      <c r="E46" s="268" t="s">
        <v>3477</v>
      </c>
      <c r="F46" s="1" t="s">
        <v>480</v>
      </c>
      <c r="I46" t="s">
        <v>110</v>
      </c>
    </row>
    <row r="47" spans="1:11">
      <c r="A47" s="1" t="s">
        <v>493</v>
      </c>
      <c r="B47" s="1" t="s">
        <v>195</v>
      </c>
      <c r="C47" s="1" t="s">
        <v>81</v>
      </c>
      <c r="D47" s="1" t="str">
        <f t="shared" si="0"/>
        <v>Rohit Sharma</v>
      </c>
      <c r="E47" s="268" t="s">
        <v>3811</v>
      </c>
      <c r="F47" s="1" t="s">
        <v>494</v>
      </c>
      <c r="I47" t="s">
        <v>92</v>
      </c>
    </row>
    <row r="48" spans="1:11">
      <c r="A48" s="1" t="s">
        <v>495</v>
      </c>
      <c r="B48" s="1" t="s">
        <v>496</v>
      </c>
      <c r="C48" s="1" t="s">
        <v>30</v>
      </c>
      <c r="D48" s="1" t="str">
        <f t="shared" si="0"/>
        <v>Sandeep Kumar</v>
      </c>
      <c r="E48" s="268" t="s">
        <v>3811</v>
      </c>
      <c r="F48" s="1"/>
      <c r="I48" t="s">
        <v>92</v>
      </c>
    </row>
    <row r="49" spans="1:9">
      <c r="A49" s="1" t="s">
        <v>276</v>
      </c>
      <c r="B49" s="1" t="s">
        <v>277</v>
      </c>
      <c r="C49" s="1" t="s">
        <v>278</v>
      </c>
      <c r="D49" s="1" t="str">
        <f t="shared" si="0"/>
        <v>Lalit Mogha</v>
      </c>
      <c r="E49" s="268" t="s">
        <v>3810</v>
      </c>
      <c r="F49" s="1" t="s">
        <v>465</v>
      </c>
      <c r="I49" t="s">
        <v>9</v>
      </c>
    </row>
    <row r="50" spans="1:9">
      <c r="A50" s="1" t="s">
        <v>497</v>
      </c>
      <c r="B50" s="1" t="s">
        <v>498</v>
      </c>
      <c r="C50" s="1" t="s">
        <v>499</v>
      </c>
      <c r="D50" s="1" t="str">
        <f t="shared" si="0"/>
        <v>Meenakshi Chauhan</v>
      </c>
      <c r="E50" s="268" t="s">
        <v>3812</v>
      </c>
      <c r="F50" s="1" t="s">
        <v>426</v>
      </c>
      <c r="I50" t="s">
        <v>85</v>
      </c>
    </row>
    <row r="51" spans="1:9">
      <c r="A51" s="1" t="s">
        <v>284</v>
      </c>
      <c r="B51" s="1" t="s">
        <v>285</v>
      </c>
      <c r="C51" s="1" t="s">
        <v>286</v>
      </c>
      <c r="D51" s="1" t="str">
        <f t="shared" si="0"/>
        <v>R Vijayaraj</v>
      </c>
      <c r="E51" s="268" t="s">
        <v>3810</v>
      </c>
      <c r="F51" s="1" t="s">
        <v>465</v>
      </c>
      <c r="I51" t="s">
        <v>9</v>
      </c>
    </row>
    <row r="52" spans="1:9">
      <c r="A52" s="1" t="s">
        <v>500</v>
      </c>
      <c r="B52" s="1" t="s">
        <v>501</v>
      </c>
      <c r="C52" s="1" t="s">
        <v>502</v>
      </c>
      <c r="D52" s="1" t="str">
        <f t="shared" si="0"/>
        <v>Guruchanna basavaiah L R</v>
      </c>
      <c r="E52" s="268" t="s">
        <v>3477</v>
      </c>
      <c r="F52" s="1" t="s">
        <v>438</v>
      </c>
      <c r="I52" t="s">
        <v>110</v>
      </c>
    </row>
    <row r="53" spans="1:9">
      <c r="A53" s="1" t="s">
        <v>503</v>
      </c>
      <c r="B53" s="1" t="s">
        <v>504</v>
      </c>
      <c r="C53" s="1" t="s">
        <v>505</v>
      </c>
      <c r="D53" s="1" t="str">
        <f t="shared" si="0"/>
        <v>Mohsin Qureshi</v>
      </c>
      <c r="E53" s="268" t="s">
        <v>3811</v>
      </c>
      <c r="F53" s="1" t="s">
        <v>438</v>
      </c>
      <c r="I53" t="s">
        <v>92</v>
      </c>
    </row>
    <row r="54" spans="1:9">
      <c r="A54" s="1" t="s">
        <v>506</v>
      </c>
      <c r="B54" s="1" t="s">
        <v>507</v>
      </c>
      <c r="C54" s="1" t="s">
        <v>68</v>
      </c>
      <c r="D54" s="1" t="str">
        <f t="shared" si="0"/>
        <v>Anurag Singh</v>
      </c>
      <c r="E54" s="268" t="s">
        <v>3811</v>
      </c>
      <c r="F54" s="1" t="s">
        <v>455</v>
      </c>
      <c r="I54" t="s">
        <v>92</v>
      </c>
    </row>
    <row r="55" spans="1:9">
      <c r="A55" s="1" t="s">
        <v>508</v>
      </c>
      <c r="B55" s="1" t="s">
        <v>509</v>
      </c>
      <c r="C55" s="1" t="s">
        <v>510</v>
      </c>
      <c r="D55" s="1" t="str">
        <f t="shared" si="0"/>
        <v>Bo Christer Ingemar Gunnman</v>
      </c>
      <c r="E55" s="268" t="s">
        <v>3811</v>
      </c>
      <c r="F55" s="1" t="s">
        <v>511</v>
      </c>
      <c r="I55" t="s">
        <v>92</v>
      </c>
    </row>
    <row r="56" spans="1:9">
      <c r="A56" s="1" t="s">
        <v>512</v>
      </c>
      <c r="B56" s="1" t="s">
        <v>513</v>
      </c>
      <c r="C56" s="1" t="s">
        <v>68</v>
      </c>
      <c r="D56" s="1" t="str">
        <f t="shared" si="0"/>
        <v>Kamlesh Singh</v>
      </c>
      <c r="E56" s="268" t="s">
        <v>3811</v>
      </c>
      <c r="F56" s="1" t="s">
        <v>514</v>
      </c>
      <c r="I56" t="s">
        <v>92</v>
      </c>
    </row>
    <row r="57" spans="1:9">
      <c r="A57" s="1" t="s">
        <v>515</v>
      </c>
      <c r="B57" s="1" t="s">
        <v>516</v>
      </c>
      <c r="C57" s="1" t="s">
        <v>30</v>
      </c>
      <c r="D57" s="1" t="str">
        <f t="shared" ref="D57:D117" si="1">CONCATENATE(B57," ", C57)</f>
        <v>Mahesh Kumar</v>
      </c>
      <c r="E57" s="268" t="s">
        <v>3811</v>
      </c>
      <c r="F57" s="1" t="s">
        <v>517</v>
      </c>
      <c r="I57" t="s">
        <v>92</v>
      </c>
    </row>
    <row r="58" spans="1:9">
      <c r="A58" s="1" t="s">
        <v>518</v>
      </c>
      <c r="B58" s="1" t="s">
        <v>519</v>
      </c>
      <c r="C58" s="1" t="s">
        <v>30</v>
      </c>
      <c r="D58" s="1" t="str">
        <f t="shared" si="1"/>
        <v>Rakesh Kumar</v>
      </c>
      <c r="E58" s="268" t="s">
        <v>3811</v>
      </c>
      <c r="F58" s="1" t="s">
        <v>480</v>
      </c>
      <c r="I58" t="s">
        <v>92</v>
      </c>
    </row>
    <row r="59" spans="1:9">
      <c r="A59" s="1" t="s">
        <v>520</v>
      </c>
      <c r="B59" s="1" t="s">
        <v>521</v>
      </c>
      <c r="C59" s="1" t="s">
        <v>522</v>
      </c>
      <c r="D59" s="1" t="str">
        <f t="shared" si="1"/>
        <v>Swagat Patnaik</v>
      </c>
      <c r="E59" s="268" t="s">
        <v>3812</v>
      </c>
      <c r="F59" s="1" t="s">
        <v>523</v>
      </c>
      <c r="I59" t="s">
        <v>85</v>
      </c>
    </row>
    <row r="60" spans="1:9">
      <c r="A60" s="1" t="s">
        <v>326</v>
      </c>
      <c r="B60" s="1" t="s">
        <v>327</v>
      </c>
      <c r="C60" s="1" t="s">
        <v>328</v>
      </c>
      <c r="D60" s="1" t="str">
        <f t="shared" si="1"/>
        <v>Sudhir Naithani</v>
      </c>
      <c r="E60" s="268" t="s">
        <v>3810</v>
      </c>
      <c r="F60" s="1" t="s">
        <v>438</v>
      </c>
      <c r="I60" t="s">
        <v>9</v>
      </c>
    </row>
    <row r="61" spans="1:9">
      <c r="A61" s="1" t="s">
        <v>524</v>
      </c>
      <c r="B61" s="1" t="s">
        <v>525</v>
      </c>
      <c r="C61" s="1" t="s">
        <v>30</v>
      </c>
      <c r="D61" s="1" t="str">
        <f t="shared" si="1"/>
        <v>Yogender Kumar</v>
      </c>
      <c r="E61" s="268" t="s">
        <v>3811</v>
      </c>
      <c r="F61" s="1" t="s">
        <v>432</v>
      </c>
      <c r="I61" t="s">
        <v>92</v>
      </c>
    </row>
    <row r="62" spans="1:9">
      <c r="A62" s="1" t="s">
        <v>526</v>
      </c>
      <c r="B62" s="1" t="s">
        <v>527</v>
      </c>
      <c r="C62" s="1" t="s">
        <v>68</v>
      </c>
      <c r="D62" s="1" t="str">
        <f t="shared" si="1"/>
        <v>Jaiprakash Kumar Singh</v>
      </c>
      <c r="E62" s="268" t="s">
        <v>3811</v>
      </c>
      <c r="F62" s="1" t="s">
        <v>438</v>
      </c>
      <c r="I62" t="s">
        <v>92</v>
      </c>
    </row>
    <row r="63" spans="1:9">
      <c r="A63" s="1" t="s">
        <v>528</v>
      </c>
      <c r="B63" s="1" t="s">
        <v>428</v>
      </c>
      <c r="C63" s="1" t="s">
        <v>30</v>
      </c>
      <c r="D63" s="1" t="str">
        <f t="shared" si="1"/>
        <v>Deepak Kumar</v>
      </c>
      <c r="E63" s="268" t="s">
        <v>3811</v>
      </c>
      <c r="F63" s="1" t="s">
        <v>458</v>
      </c>
      <c r="I63" t="s">
        <v>92</v>
      </c>
    </row>
    <row r="64" spans="1:9">
      <c r="A64" s="1" t="s">
        <v>342</v>
      </c>
      <c r="B64" s="1" t="s">
        <v>343</v>
      </c>
      <c r="C64" s="1" t="s">
        <v>344</v>
      </c>
      <c r="D64" s="1" t="str">
        <f t="shared" si="1"/>
        <v>Vikas Garg</v>
      </c>
      <c r="E64" s="268" t="s">
        <v>3810</v>
      </c>
      <c r="F64" s="1" t="s">
        <v>398</v>
      </c>
      <c r="I64" t="s">
        <v>9</v>
      </c>
    </row>
    <row r="65" spans="1:9">
      <c r="A65" s="1" t="s">
        <v>346</v>
      </c>
      <c r="B65" s="1" t="s">
        <v>94</v>
      </c>
      <c r="C65" s="1" t="s">
        <v>347</v>
      </c>
      <c r="D65" s="1" t="str">
        <f t="shared" si="1"/>
        <v>Siddharth Setia</v>
      </c>
      <c r="E65" s="268" t="s">
        <v>3810</v>
      </c>
      <c r="F65" s="1" t="s">
        <v>529</v>
      </c>
      <c r="I65" t="s">
        <v>9</v>
      </c>
    </row>
    <row r="66" spans="1:9">
      <c r="A66" s="1" t="s">
        <v>530</v>
      </c>
      <c r="B66" s="1" t="s">
        <v>531</v>
      </c>
      <c r="C66" s="1" t="s">
        <v>68</v>
      </c>
      <c r="D66" s="1" t="str">
        <f t="shared" si="1"/>
        <v>Kuldeep Singh</v>
      </c>
      <c r="E66" s="268" t="s">
        <v>3811</v>
      </c>
      <c r="F66" s="1" t="s">
        <v>400</v>
      </c>
      <c r="I66" t="s">
        <v>92</v>
      </c>
    </row>
    <row r="67" spans="1:9">
      <c r="A67" s="1" t="s">
        <v>532</v>
      </c>
      <c r="B67" s="1" t="s">
        <v>533</v>
      </c>
      <c r="C67" s="1" t="s">
        <v>534</v>
      </c>
      <c r="D67" s="1" t="str">
        <f t="shared" si="1"/>
        <v>Bharat Bhushan Jatwani</v>
      </c>
      <c r="E67" s="268" t="s">
        <v>3810</v>
      </c>
      <c r="F67" s="1" t="s">
        <v>401</v>
      </c>
      <c r="I67" t="s">
        <v>85</v>
      </c>
    </row>
    <row r="68" spans="1:9">
      <c r="A68" s="1" t="s">
        <v>535</v>
      </c>
      <c r="B68" s="1" t="s">
        <v>428</v>
      </c>
      <c r="C68" s="1" t="s">
        <v>30</v>
      </c>
      <c r="D68" s="1" t="str">
        <f t="shared" si="1"/>
        <v>Deepak Kumar</v>
      </c>
      <c r="E68" s="268" t="s">
        <v>3811</v>
      </c>
      <c r="F68" s="1" t="s">
        <v>401</v>
      </c>
      <c r="I68" t="s">
        <v>92</v>
      </c>
    </row>
    <row r="69" spans="1:9">
      <c r="A69" s="1" t="s">
        <v>359</v>
      </c>
      <c r="B69" s="1" t="s">
        <v>360</v>
      </c>
      <c r="C69" s="1" t="s">
        <v>68</v>
      </c>
      <c r="D69" s="1" t="str">
        <f t="shared" si="1"/>
        <v>Alok Singh</v>
      </c>
      <c r="E69" s="268" t="s">
        <v>3810</v>
      </c>
      <c r="F69" s="1" t="s">
        <v>432</v>
      </c>
      <c r="I69" t="s">
        <v>9</v>
      </c>
    </row>
    <row r="70" spans="1:9">
      <c r="A70" s="1" t="s">
        <v>536</v>
      </c>
      <c r="B70" s="1" t="s">
        <v>107</v>
      </c>
      <c r="C70" s="1" t="s">
        <v>537</v>
      </c>
      <c r="D70" s="1" t="str">
        <f t="shared" si="1"/>
        <v>Himanshu Puri</v>
      </c>
      <c r="E70" s="268" t="s">
        <v>3811</v>
      </c>
      <c r="F70" s="1" t="s">
        <v>538</v>
      </c>
      <c r="I70" t="s">
        <v>92</v>
      </c>
    </row>
    <row r="71" spans="1:9">
      <c r="A71" s="1" t="s">
        <v>366</v>
      </c>
      <c r="B71" s="1" t="s">
        <v>367</v>
      </c>
      <c r="C71" s="1" t="s">
        <v>68</v>
      </c>
      <c r="D71" s="1" t="str">
        <f t="shared" si="1"/>
        <v>Mandeep Singh</v>
      </c>
      <c r="E71" s="268" t="s">
        <v>3810</v>
      </c>
      <c r="F71" s="1" t="s">
        <v>432</v>
      </c>
      <c r="I71" t="s">
        <v>9</v>
      </c>
    </row>
    <row r="72" spans="1:9">
      <c r="A72" s="1" t="s">
        <v>539</v>
      </c>
      <c r="B72" s="1" t="s">
        <v>540</v>
      </c>
      <c r="C72" s="1" t="s">
        <v>81</v>
      </c>
      <c r="D72" s="1" t="str">
        <f t="shared" si="1"/>
        <v>Brijesh Kumar Sharma</v>
      </c>
      <c r="E72" s="268" t="s">
        <v>3811</v>
      </c>
      <c r="F72" s="1" t="s">
        <v>438</v>
      </c>
      <c r="I72" t="s">
        <v>92</v>
      </c>
    </row>
    <row r="73" spans="1:9">
      <c r="A73" s="1" t="s">
        <v>541</v>
      </c>
      <c r="B73" s="1" t="s">
        <v>542</v>
      </c>
      <c r="C73" s="1" t="s">
        <v>543</v>
      </c>
      <c r="D73" s="1" t="str">
        <f t="shared" si="1"/>
        <v>Nishtha Marwaha</v>
      </c>
      <c r="E73" s="268" t="s">
        <v>3812</v>
      </c>
      <c r="F73" s="1" t="s">
        <v>430</v>
      </c>
      <c r="I73" t="s">
        <v>85</v>
      </c>
    </row>
    <row r="74" spans="1:9">
      <c r="A74" s="1" t="s">
        <v>377</v>
      </c>
      <c r="B74" s="1" t="s">
        <v>378</v>
      </c>
      <c r="C74" s="1" t="s">
        <v>379</v>
      </c>
      <c r="D74" s="1" t="str">
        <f t="shared" si="1"/>
        <v>Sivakumar M</v>
      </c>
      <c r="E74" s="268" t="s">
        <v>3810</v>
      </c>
      <c r="F74" s="1" t="s">
        <v>401</v>
      </c>
      <c r="I74" t="s">
        <v>9</v>
      </c>
    </row>
    <row r="75" spans="1:9">
      <c r="A75" s="1" t="s">
        <v>544</v>
      </c>
      <c r="B75" s="1" t="s">
        <v>545</v>
      </c>
      <c r="C75" s="1" t="s">
        <v>546</v>
      </c>
      <c r="D75" s="1" t="str">
        <f t="shared" si="1"/>
        <v>Anandkumar Kinni</v>
      </c>
      <c r="E75" s="268" t="s">
        <v>3810</v>
      </c>
      <c r="F75" s="1" t="s">
        <v>399</v>
      </c>
      <c r="I75" t="s">
        <v>110</v>
      </c>
    </row>
    <row r="76" spans="1:9">
      <c r="A76" s="1" t="s">
        <v>547</v>
      </c>
      <c r="B76" s="1" t="s">
        <v>548</v>
      </c>
      <c r="C76" s="1" t="s">
        <v>549</v>
      </c>
      <c r="D76" s="1" t="str">
        <f t="shared" si="1"/>
        <v>Sanjeev Mehra</v>
      </c>
      <c r="E76" s="268" t="s">
        <v>3810</v>
      </c>
      <c r="F76" s="1" t="s">
        <v>494</v>
      </c>
      <c r="I76" t="s">
        <v>85</v>
      </c>
    </row>
    <row r="77" spans="1:9">
      <c r="A77" s="1" t="s">
        <v>550</v>
      </c>
      <c r="B77" s="1" t="s">
        <v>551</v>
      </c>
      <c r="C77" s="1" t="s">
        <v>30</v>
      </c>
      <c r="D77" s="1" t="str">
        <f t="shared" si="1"/>
        <v>Sonu Kumar</v>
      </c>
      <c r="E77" s="268" t="s">
        <v>3811</v>
      </c>
      <c r="F77" s="1" t="s">
        <v>438</v>
      </c>
      <c r="I77" t="s">
        <v>92</v>
      </c>
    </row>
    <row r="78" spans="1:9" ht="12.6" customHeight="1">
      <c r="A78" s="1" t="s">
        <v>552</v>
      </c>
      <c r="B78" s="1" t="s">
        <v>553</v>
      </c>
      <c r="C78" s="1" t="s">
        <v>30</v>
      </c>
      <c r="D78" s="1" t="str">
        <f t="shared" si="1"/>
        <v>Dhanesh Kumar</v>
      </c>
      <c r="E78" s="268" t="s">
        <v>3811</v>
      </c>
      <c r="F78" s="290" t="s">
        <v>554</v>
      </c>
      <c r="I78" t="s">
        <v>92</v>
      </c>
    </row>
    <row r="79" spans="1:9">
      <c r="A79" s="1" t="s">
        <v>555</v>
      </c>
      <c r="B79" s="1" t="s">
        <v>460</v>
      </c>
      <c r="C79" s="1" t="s">
        <v>30</v>
      </c>
      <c r="D79" s="1" t="str">
        <f t="shared" si="1"/>
        <v>Sanjay Kumar</v>
      </c>
      <c r="E79" s="268" t="s">
        <v>3811</v>
      </c>
      <c r="F79" s="1" t="s">
        <v>455</v>
      </c>
      <c r="I79" t="s">
        <v>92</v>
      </c>
    </row>
    <row r="80" spans="1:9">
      <c r="A80" s="1" t="s">
        <v>556</v>
      </c>
      <c r="B80" s="1" t="s">
        <v>557</v>
      </c>
      <c r="C80" s="1" t="s">
        <v>81</v>
      </c>
      <c r="D80" s="1" t="str">
        <f t="shared" si="1"/>
        <v>Monika Sharma</v>
      </c>
      <c r="E80" s="268" t="s">
        <v>3812</v>
      </c>
      <c r="F80" s="1" t="s">
        <v>432</v>
      </c>
      <c r="I80" t="s">
        <v>85</v>
      </c>
    </row>
    <row r="81" spans="1:9">
      <c r="A81" s="1" t="s">
        <v>558</v>
      </c>
      <c r="B81" s="1" t="s">
        <v>559</v>
      </c>
      <c r="C81" s="1" t="s">
        <v>357</v>
      </c>
      <c r="D81" s="1" t="str">
        <f t="shared" si="1"/>
        <v>Navdeep Gupta</v>
      </c>
      <c r="E81" s="268" t="s">
        <v>3812</v>
      </c>
      <c r="F81" s="1" t="s">
        <v>426</v>
      </c>
      <c r="I81" t="s">
        <v>85</v>
      </c>
    </row>
    <row r="82" spans="1:9">
      <c r="A82" s="1" t="s">
        <v>560</v>
      </c>
      <c r="B82" s="1" t="s">
        <v>561</v>
      </c>
      <c r="C82" s="1" t="s">
        <v>562</v>
      </c>
      <c r="D82" s="1" t="str">
        <f t="shared" si="1"/>
        <v>Ashish Abrol</v>
      </c>
      <c r="E82" s="268" t="s">
        <v>3811</v>
      </c>
      <c r="F82" s="290" t="s">
        <v>514</v>
      </c>
      <c r="I82" t="s">
        <v>92</v>
      </c>
    </row>
    <row r="83" spans="1:9">
      <c r="A83" s="1" t="s">
        <v>563</v>
      </c>
      <c r="B83" s="1" t="s">
        <v>507</v>
      </c>
      <c r="C83" s="1" t="s">
        <v>81</v>
      </c>
      <c r="D83" s="1" t="str">
        <f t="shared" si="1"/>
        <v>Anurag Sharma</v>
      </c>
      <c r="E83" s="268" t="s">
        <v>3812</v>
      </c>
      <c r="F83" s="1" t="s">
        <v>426</v>
      </c>
      <c r="I83" t="s">
        <v>85</v>
      </c>
    </row>
    <row r="84" spans="1:9">
      <c r="A84" s="1" t="s">
        <v>564</v>
      </c>
      <c r="B84" s="1" t="s">
        <v>565</v>
      </c>
      <c r="C84" s="1" t="s">
        <v>566</v>
      </c>
      <c r="D84" s="1" t="str">
        <f t="shared" si="1"/>
        <v>Shubham Rastogi</v>
      </c>
      <c r="E84" s="268" t="s">
        <v>3810</v>
      </c>
      <c r="F84" s="1" t="s">
        <v>401</v>
      </c>
      <c r="I84" t="s">
        <v>85</v>
      </c>
    </row>
    <row r="85" spans="1:9">
      <c r="A85" s="1" t="s">
        <v>393</v>
      </c>
      <c r="B85" s="1" t="s">
        <v>107</v>
      </c>
      <c r="C85" s="1" t="s">
        <v>394</v>
      </c>
      <c r="D85" s="1" t="str">
        <f t="shared" si="1"/>
        <v>Himanshu Chandrakar</v>
      </c>
      <c r="E85" s="268" t="s">
        <v>3810</v>
      </c>
      <c r="F85" s="1" t="s">
        <v>426</v>
      </c>
      <c r="I85" t="s">
        <v>9</v>
      </c>
    </row>
    <row r="86" spans="1:9">
      <c r="A86" s="1" t="s">
        <v>567</v>
      </c>
      <c r="B86" s="1" t="s">
        <v>568</v>
      </c>
      <c r="C86" s="1" t="s">
        <v>569</v>
      </c>
      <c r="D86" s="1" t="str">
        <f t="shared" si="1"/>
        <v>Konstantinos Bastis</v>
      </c>
      <c r="E86" s="268" t="s">
        <v>3811</v>
      </c>
      <c r="F86" s="1" t="s">
        <v>455</v>
      </c>
      <c r="I86" t="s">
        <v>92</v>
      </c>
    </row>
    <row r="87" spans="1:9">
      <c r="A87" s="1" t="s">
        <v>570</v>
      </c>
      <c r="B87" s="1" t="s">
        <v>571</v>
      </c>
      <c r="C87" s="1" t="s">
        <v>572</v>
      </c>
      <c r="D87" s="1" t="str">
        <f t="shared" si="1"/>
        <v>Varun Vignesh Marimuthu</v>
      </c>
      <c r="E87" s="268" t="s">
        <v>3812</v>
      </c>
      <c r="F87" s="1" t="s">
        <v>452</v>
      </c>
      <c r="I87" t="s">
        <v>85</v>
      </c>
    </row>
    <row r="88" spans="1:9">
      <c r="A88" s="1" t="s">
        <v>573</v>
      </c>
      <c r="B88" s="1" t="s">
        <v>574</v>
      </c>
      <c r="C88" s="1" t="s">
        <v>30</v>
      </c>
      <c r="D88" s="1" t="str">
        <f t="shared" si="1"/>
        <v>Manoj Kumar</v>
      </c>
      <c r="E88" s="268" t="s">
        <v>3811</v>
      </c>
      <c r="F88" s="1" t="s">
        <v>575</v>
      </c>
      <c r="I88" t="s">
        <v>92</v>
      </c>
    </row>
    <row r="89" spans="1:9">
      <c r="A89" s="1" t="s">
        <v>576</v>
      </c>
      <c r="B89" s="1" t="s">
        <v>577</v>
      </c>
      <c r="C89" s="1" t="s">
        <v>578</v>
      </c>
      <c r="D89" s="1" t="str">
        <f t="shared" si="1"/>
        <v>Ravi Kumar Rana</v>
      </c>
      <c r="E89" s="268" t="s">
        <v>3811</v>
      </c>
      <c r="F89" s="1" t="s">
        <v>430</v>
      </c>
      <c r="I89" t="s">
        <v>92</v>
      </c>
    </row>
    <row r="90" spans="1:9">
      <c r="A90" s="1" t="s">
        <v>579</v>
      </c>
      <c r="B90" s="1" t="s">
        <v>580</v>
      </c>
      <c r="C90" s="1" t="s">
        <v>581</v>
      </c>
      <c r="D90" s="1" t="str">
        <f t="shared" si="1"/>
        <v>Jagdish Chand</v>
      </c>
      <c r="E90" s="268" t="s">
        <v>3811</v>
      </c>
      <c r="F90" s="1" t="s">
        <v>582</v>
      </c>
      <c r="I90" t="s">
        <v>92</v>
      </c>
    </row>
    <row r="91" spans="1:9">
      <c r="A91" s="1" t="s">
        <v>583</v>
      </c>
      <c r="B91" s="1" t="s">
        <v>584</v>
      </c>
      <c r="C91" s="1" t="s">
        <v>68</v>
      </c>
      <c r="D91" s="1" t="str">
        <f t="shared" si="1"/>
        <v>Raj narayan Singh</v>
      </c>
      <c r="E91" s="268" t="s">
        <v>3811</v>
      </c>
      <c r="F91" s="1" t="s">
        <v>585</v>
      </c>
      <c r="I91" t="s">
        <v>92</v>
      </c>
    </row>
    <row r="92" spans="1:9">
      <c r="A92" s="1" t="s">
        <v>586</v>
      </c>
      <c r="B92" s="1" t="s">
        <v>29</v>
      </c>
      <c r="C92" s="1" t="s">
        <v>30</v>
      </c>
      <c r="D92" s="1" t="str">
        <f t="shared" si="1"/>
        <v>Amit Kumar</v>
      </c>
      <c r="E92" s="268" t="s">
        <v>3810</v>
      </c>
      <c r="F92" s="1" t="s">
        <v>401</v>
      </c>
      <c r="I92" t="s">
        <v>85</v>
      </c>
    </row>
    <row r="93" spans="1:9">
      <c r="A93" s="1" t="s">
        <v>389</v>
      </c>
      <c r="B93" s="1" t="s">
        <v>390</v>
      </c>
      <c r="C93" s="1" t="s">
        <v>391</v>
      </c>
      <c r="D93" s="1" t="str">
        <f t="shared" si="1"/>
        <v>Dipanjan Nath</v>
      </c>
      <c r="E93" s="268" t="s">
        <v>3810</v>
      </c>
      <c r="F93" s="1" t="s">
        <v>399</v>
      </c>
      <c r="I93" t="s">
        <v>9</v>
      </c>
    </row>
    <row r="94" spans="1:9">
      <c r="A94" s="1" t="s">
        <v>587</v>
      </c>
      <c r="B94" s="1" t="s">
        <v>588</v>
      </c>
      <c r="C94" s="1" t="s">
        <v>589</v>
      </c>
      <c r="D94" s="1" t="str">
        <f t="shared" si="1"/>
        <v>Asesh Kumar Nayak</v>
      </c>
      <c r="E94" s="268" t="s">
        <v>3810</v>
      </c>
      <c r="F94" s="1" t="s">
        <v>399</v>
      </c>
      <c r="I94" t="s">
        <v>110</v>
      </c>
    </row>
    <row r="95" spans="1:9">
      <c r="A95" s="1" t="s">
        <v>590</v>
      </c>
      <c r="B95" s="1" t="s">
        <v>591</v>
      </c>
      <c r="C95" s="1" t="s">
        <v>592</v>
      </c>
      <c r="D95" s="1" t="str">
        <f t="shared" si="1"/>
        <v>Aneesh Bhatt</v>
      </c>
      <c r="E95" s="268" t="s">
        <v>3811</v>
      </c>
      <c r="F95" s="1" t="s">
        <v>517</v>
      </c>
      <c r="I95" t="s">
        <v>92</v>
      </c>
    </row>
    <row r="96" spans="1:9">
      <c r="A96" s="1" t="s">
        <v>593</v>
      </c>
      <c r="B96" s="1" t="s">
        <v>594</v>
      </c>
      <c r="C96" s="1" t="s">
        <v>81</v>
      </c>
      <c r="D96" s="1" t="str">
        <f t="shared" si="1"/>
        <v>Vishal Sharma</v>
      </c>
      <c r="E96" s="268" t="s">
        <v>3811</v>
      </c>
      <c r="F96" s="1" t="s">
        <v>455</v>
      </c>
      <c r="I96" t="s">
        <v>92</v>
      </c>
    </row>
    <row r="97" spans="1:9">
      <c r="A97" s="1" t="s">
        <v>595</v>
      </c>
      <c r="B97" s="1" t="s">
        <v>596</v>
      </c>
      <c r="C97" s="1" t="s">
        <v>597</v>
      </c>
      <c r="D97" s="1" t="str">
        <f t="shared" si="1"/>
        <v>Bhaskara rao yarramshetty</v>
      </c>
      <c r="E97" s="268" t="s">
        <v>3811</v>
      </c>
      <c r="F97" s="1" t="s">
        <v>480</v>
      </c>
      <c r="I97" t="s">
        <v>92</v>
      </c>
    </row>
    <row r="98" spans="1:9">
      <c r="A98" s="1" t="s">
        <v>598</v>
      </c>
      <c r="B98" s="1" t="s">
        <v>599</v>
      </c>
      <c r="C98" s="1" t="s">
        <v>30</v>
      </c>
      <c r="D98" s="1" t="str">
        <f t="shared" si="1"/>
        <v>Prem Kumar</v>
      </c>
      <c r="E98" s="268" t="s">
        <v>3811</v>
      </c>
      <c r="F98" s="1" t="s">
        <v>455</v>
      </c>
      <c r="I98" t="s">
        <v>92</v>
      </c>
    </row>
    <row r="99" spans="1:9">
      <c r="A99" s="1" t="s">
        <v>600</v>
      </c>
      <c r="B99" s="1" t="s">
        <v>601</v>
      </c>
      <c r="C99" s="1" t="s">
        <v>30</v>
      </c>
      <c r="D99" s="1" t="str">
        <f t="shared" si="1"/>
        <v>Ravi Kumar</v>
      </c>
      <c r="E99" s="268" t="s">
        <v>3811</v>
      </c>
      <c r="F99" s="1"/>
      <c r="I99" t="s">
        <v>92</v>
      </c>
    </row>
    <row r="100" spans="1:9">
      <c r="A100" s="1" t="s">
        <v>602</v>
      </c>
      <c r="B100" s="1" t="s">
        <v>603</v>
      </c>
      <c r="C100" s="1" t="s">
        <v>604</v>
      </c>
      <c r="D100" s="1" t="str">
        <f t="shared" si="1"/>
        <v>Vennapusa Maheshwara Reddy</v>
      </c>
      <c r="E100" s="268" t="s">
        <v>3814</v>
      </c>
      <c r="F100" s="1" t="s">
        <v>585</v>
      </c>
      <c r="I100" t="s">
        <v>110</v>
      </c>
    </row>
    <row r="101" spans="1:9">
      <c r="A101" s="1" t="s">
        <v>605</v>
      </c>
      <c r="B101" s="1" t="s">
        <v>606</v>
      </c>
      <c r="C101" s="1" t="s">
        <v>607</v>
      </c>
      <c r="D101" s="1" t="str">
        <f t="shared" si="1"/>
        <v>Shoib Iqbal</v>
      </c>
      <c r="E101" s="268" t="s">
        <v>3811</v>
      </c>
      <c r="F101" s="1" t="s">
        <v>458</v>
      </c>
      <c r="I101" t="s">
        <v>92</v>
      </c>
    </row>
    <row r="102" spans="1:9">
      <c r="A102" s="1" t="s">
        <v>608</v>
      </c>
      <c r="B102" s="1" t="s">
        <v>609</v>
      </c>
      <c r="C102" s="1" t="s">
        <v>610</v>
      </c>
      <c r="D102" s="1" t="str">
        <f t="shared" si="1"/>
        <v>VIkramaditya Singh Chandel</v>
      </c>
      <c r="E102" s="268" t="s">
        <v>3811</v>
      </c>
      <c r="F102" s="1" t="s">
        <v>431</v>
      </c>
      <c r="I102" t="s">
        <v>92</v>
      </c>
    </row>
    <row r="103" spans="1:9">
      <c r="A103" s="1" t="s">
        <v>611</v>
      </c>
      <c r="B103" s="1" t="s">
        <v>612</v>
      </c>
      <c r="C103" s="1" t="s">
        <v>613</v>
      </c>
      <c r="D103" s="1" t="str">
        <f t="shared" si="1"/>
        <v>Nitin Kaundal</v>
      </c>
      <c r="E103" s="268" t="s">
        <v>3811</v>
      </c>
      <c r="F103" s="1" t="s">
        <v>575</v>
      </c>
      <c r="I103" t="s">
        <v>92</v>
      </c>
    </row>
    <row r="104" spans="1:9">
      <c r="A104" s="1" t="s">
        <v>385</v>
      </c>
      <c r="B104" s="1" t="s">
        <v>386</v>
      </c>
      <c r="C104" s="1" t="s">
        <v>387</v>
      </c>
      <c r="D104" s="1" t="str">
        <f t="shared" si="1"/>
        <v>Priyanka Thareja Bibra</v>
      </c>
      <c r="E104" s="268" t="s">
        <v>3810</v>
      </c>
      <c r="F104" s="1" t="s">
        <v>399</v>
      </c>
      <c r="I104" t="s">
        <v>9</v>
      </c>
    </row>
    <row r="105" spans="1:9">
      <c r="A105" s="1" t="s">
        <v>381</v>
      </c>
      <c r="B105" s="1" t="s">
        <v>382</v>
      </c>
      <c r="C105" s="1" t="s">
        <v>383</v>
      </c>
      <c r="D105" s="1" t="str">
        <f t="shared" si="1"/>
        <v>Sankar A</v>
      </c>
      <c r="E105" s="268" t="s">
        <v>3810</v>
      </c>
      <c r="F105" s="1"/>
      <c r="I105" t="s">
        <v>9</v>
      </c>
    </row>
    <row r="106" spans="1:9">
      <c r="A106" s="1" t="s">
        <v>614</v>
      </c>
      <c r="B106" s="1" t="s">
        <v>615</v>
      </c>
      <c r="C106" s="1" t="s">
        <v>616</v>
      </c>
      <c r="D106" s="1" t="str">
        <f t="shared" si="1"/>
        <v>Ramasamy Viswanathan</v>
      </c>
      <c r="E106" s="268" t="s">
        <v>3811</v>
      </c>
      <c r="F106" s="1" t="s">
        <v>438</v>
      </c>
      <c r="I106" t="s">
        <v>92</v>
      </c>
    </row>
    <row r="107" spans="1:9">
      <c r="A107" s="1" t="s">
        <v>373</v>
      </c>
      <c r="B107" s="1" t="s">
        <v>374</v>
      </c>
      <c r="C107" s="1" t="s">
        <v>375</v>
      </c>
      <c r="D107" s="1" t="str">
        <f t="shared" si="1"/>
        <v>Daanish Varma</v>
      </c>
      <c r="E107" s="268" t="s">
        <v>3810</v>
      </c>
      <c r="F107" s="1" t="s">
        <v>398</v>
      </c>
      <c r="I107" t="s">
        <v>9</v>
      </c>
    </row>
    <row r="108" spans="1:9">
      <c r="A108" s="1" t="s">
        <v>617</v>
      </c>
      <c r="B108" s="1" t="s">
        <v>618</v>
      </c>
      <c r="C108" s="1" t="s">
        <v>619</v>
      </c>
      <c r="D108" s="1" t="str">
        <f t="shared" si="1"/>
        <v>Mallika Gulati</v>
      </c>
      <c r="E108" s="268" t="s">
        <v>3810</v>
      </c>
      <c r="F108" s="1" t="s">
        <v>621</v>
      </c>
      <c r="I108" t="s">
        <v>620</v>
      </c>
    </row>
    <row r="109" spans="1:9">
      <c r="A109" s="1" t="s">
        <v>369</v>
      </c>
      <c r="B109" s="1" t="s">
        <v>370</v>
      </c>
      <c r="C109" s="1" t="s">
        <v>371</v>
      </c>
      <c r="D109" s="1" t="str">
        <f t="shared" si="1"/>
        <v>Sanskriti Dadhich</v>
      </c>
      <c r="E109" s="268" t="s">
        <v>3810</v>
      </c>
      <c r="F109" s="1" t="s">
        <v>430</v>
      </c>
      <c r="I109" t="s">
        <v>9</v>
      </c>
    </row>
    <row r="110" spans="1:9">
      <c r="A110" s="1" t="s">
        <v>622</v>
      </c>
      <c r="B110" s="1" t="s">
        <v>594</v>
      </c>
      <c r="C110" s="1" t="s">
        <v>316</v>
      </c>
      <c r="D110" s="1" t="str">
        <f t="shared" si="1"/>
        <v>Vishal Thakur</v>
      </c>
      <c r="E110" s="268" t="s">
        <v>3811</v>
      </c>
      <c r="F110" s="1" t="s">
        <v>582</v>
      </c>
      <c r="I110" t="s">
        <v>92</v>
      </c>
    </row>
    <row r="111" spans="1:9">
      <c r="A111" s="1" t="s">
        <v>623</v>
      </c>
      <c r="B111" s="1" t="s">
        <v>624</v>
      </c>
      <c r="C111" s="1" t="s">
        <v>625</v>
      </c>
      <c r="D111" s="1" t="str">
        <f t="shared" si="1"/>
        <v>Ajay Singh Solanki</v>
      </c>
      <c r="E111" s="268" t="s">
        <v>3811</v>
      </c>
      <c r="F111" s="1" t="s">
        <v>476</v>
      </c>
      <c r="I111" t="s">
        <v>92</v>
      </c>
    </row>
    <row r="112" spans="1:9">
      <c r="A112" s="1" t="s">
        <v>626</v>
      </c>
      <c r="B112" s="1" t="s">
        <v>627</v>
      </c>
      <c r="C112" s="1" t="s">
        <v>628</v>
      </c>
      <c r="D112" s="1" t="str">
        <f t="shared" si="1"/>
        <v>Kaliraj Sankaralingam</v>
      </c>
      <c r="E112" s="268" t="s">
        <v>3812</v>
      </c>
      <c r="F112" s="1" t="s">
        <v>3684</v>
      </c>
      <c r="I112" t="s">
        <v>85</v>
      </c>
    </row>
    <row r="113" spans="1:9">
      <c r="A113" s="1" t="s">
        <v>629</v>
      </c>
      <c r="B113" s="1" t="s">
        <v>630</v>
      </c>
      <c r="C113" s="1" t="s">
        <v>631</v>
      </c>
      <c r="D113" s="1" t="str">
        <f t="shared" si="1"/>
        <v>Prabhakar Andikkalai</v>
      </c>
      <c r="E113" s="268" t="s">
        <v>3812</v>
      </c>
      <c r="F113" s="1" t="s">
        <v>3684</v>
      </c>
      <c r="I113" t="s">
        <v>85</v>
      </c>
    </row>
    <row r="114" spans="1:9">
      <c r="A114" s="1" t="s">
        <v>632</v>
      </c>
      <c r="B114" s="1" t="s">
        <v>633</v>
      </c>
      <c r="C114" s="1" t="s">
        <v>30</v>
      </c>
      <c r="D114" s="1" t="str">
        <f t="shared" si="1"/>
        <v>Joginder Kumar</v>
      </c>
      <c r="E114" s="268" t="s">
        <v>3811</v>
      </c>
      <c r="F114" s="1" t="s">
        <v>575</v>
      </c>
      <c r="I114" t="s">
        <v>92</v>
      </c>
    </row>
    <row r="115" spans="1:9">
      <c r="A115" s="1" t="s">
        <v>634</v>
      </c>
      <c r="B115" s="1" t="s">
        <v>594</v>
      </c>
      <c r="C115" s="1" t="s">
        <v>635</v>
      </c>
      <c r="D115" s="1" t="str">
        <f t="shared" si="1"/>
        <v>Vishal Ranjan</v>
      </c>
      <c r="E115" s="268" t="s">
        <v>3812</v>
      </c>
      <c r="F115" s="1" t="s">
        <v>3684</v>
      </c>
      <c r="I115" t="s">
        <v>85</v>
      </c>
    </row>
    <row r="116" spans="1:9">
      <c r="A116" s="1" t="s">
        <v>636</v>
      </c>
      <c r="B116" s="1" t="s">
        <v>637</v>
      </c>
      <c r="C116" s="1" t="s">
        <v>638</v>
      </c>
      <c r="D116" s="1" t="str">
        <f t="shared" si="1"/>
        <v>Sahil Kotwal</v>
      </c>
      <c r="E116" s="268" t="s">
        <v>3810</v>
      </c>
      <c r="F116" s="1" t="s">
        <v>401</v>
      </c>
      <c r="I116" t="s">
        <v>85</v>
      </c>
    </row>
    <row r="117" spans="1:9">
      <c r="A117" s="1" t="s">
        <v>362</v>
      </c>
      <c r="B117" s="1" t="s">
        <v>363</v>
      </c>
      <c r="C117" s="1" t="s">
        <v>364</v>
      </c>
      <c r="D117" s="1" t="str">
        <f t="shared" si="1"/>
        <v>Jyotiprakash Agarwal</v>
      </c>
      <c r="E117" s="268" t="s">
        <v>3810</v>
      </c>
      <c r="F117" s="1" t="s">
        <v>398</v>
      </c>
      <c r="I117" t="s">
        <v>9</v>
      </c>
    </row>
    <row r="118" spans="1:9">
      <c r="A118" s="1" t="s">
        <v>639</v>
      </c>
      <c r="B118" s="1" t="s">
        <v>561</v>
      </c>
      <c r="C118" s="1" t="s">
        <v>68</v>
      </c>
      <c r="D118" s="1" t="str">
        <f t="shared" ref="D118:D174" si="2">CONCATENATE(B118," ", C118)</f>
        <v>Ashish Singh</v>
      </c>
      <c r="E118" s="268" t="s">
        <v>3813</v>
      </c>
      <c r="F118" s="1" t="s">
        <v>511</v>
      </c>
      <c r="I118" t="s">
        <v>92</v>
      </c>
    </row>
    <row r="119" spans="1:9">
      <c r="A119" s="1" t="s">
        <v>356</v>
      </c>
      <c r="B119" s="1" t="s">
        <v>265</v>
      </c>
      <c r="C119" s="1" t="s">
        <v>357</v>
      </c>
      <c r="D119" s="1" t="str">
        <f t="shared" si="2"/>
        <v>Vaibhav Gupta</v>
      </c>
      <c r="E119" s="268" t="s">
        <v>3810</v>
      </c>
      <c r="F119" s="1"/>
      <c r="I119" t="s">
        <v>9</v>
      </c>
    </row>
    <row r="120" spans="1:9">
      <c r="A120" s="1" t="s">
        <v>640</v>
      </c>
      <c r="B120" s="1" t="s">
        <v>641</v>
      </c>
      <c r="C120" s="1" t="s">
        <v>642</v>
      </c>
      <c r="D120" s="1" t="str">
        <f t="shared" si="2"/>
        <v>Bharath Kumar Thotakura</v>
      </c>
      <c r="E120" s="268" t="s">
        <v>3812</v>
      </c>
      <c r="F120" s="1" t="s">
        <v>643</v>
      </c>
      <c r="I120" t="s">
        <v>85</v>
      </c>
    </row>
    <row r="121" spans="1:9">
      <c r="A121" s="1" t="s">
        <v>644</v>
      </c>
      <c r="B121" s="1" t="s">
        <v>645</v>
      </c>
      <c r="C121" s="1" t="s">
        <v>646</v>
      </c>
      <c r="D121" s="1" t="str">
        <f t="shared" si="2"/>
        <v>Abhijeet Rajendra</v>
      </c>
      <c r="E121" s="268" t="s">
        <v>3812</v>
      </c>
      <c r="F121" s="1" t="s">
        <v>643</v>
      </c>
      <c r="I121" t="s">
        <v>85</v>
      </c>
    </row>
    <row r="122" spans="1:9">
      <c r="A122" s="1" t="s">
        <v>647</v>
      </c>
      <c r="B122" s="1" t="s">
        <v>648</v>
      </c>
      <c r="C122" s="1" t="s">
        <v>30</v>
      </c>
      <c r="D122" s="1" t="str">
        <f t="shared" si="2"/>
        <v>Susheel Kumar</v>
      </c>
      <c r="E122" s="268" t="s">
        <v>3812</v>
      </c>
      <c r="F122" s="1" t="s">
        <v>3684</v>
      </c>
      <c r="I122" t="s">
        <v>85</v>
      </c>
    </row>
    <row r="123" spans="1:9">
      <c r="A123" s="1" t="s">
        <v>649</v>
      </c>
      <c r="B123" s="1" t="s">
        <v>650</v>
      </c>
      <c r="C123" s="1" t="s">
        <v>651</v>
      </c>
      <c r="D123" s="1" t="str">
        <f t="shared" si="2"/>
        <v>Yogesh Kumar Dewangan</v>
      </c>
      <c r="E123" s="268" t="s">
        <v>3811</v>
      </c>
      <c r="F123" s="1" t="s">
        <v>575</v>
      </c>
      <c r="I123" t="s">
        <v>92</v>
      </c>
    </row>
    <row r="124" spans="1:9">
      <c r="A124" s="1" t="s">
        <v>652</v>
      </c>
      <c r="B124" s="1" t="s">
        <v>653</v>
      </c>
      <c r="C124" s="1" t="s">
        <v>30</v>
      </c>
      <c r="D124" s="1" t="str">
        <f t="shared" si="2"/>
        <v>Debjyoti Kumar</v>
      </c>
      <c r="E124" s="268" t="s">
        <v>3811</v>
      </c>
      <c r="F124" s="1" t="s">
        <v>654</v>
      </c>
      <c r="I124" t="s">
        <v>92</v>
      </c>
    </row>
    <row r="125" spans="1:9">
      <c r="A125" s="1" t="s">
        <v>655</v>
      </c>
      <c r="B125" s="1" t="s">
        <v>656</v>
      </c>
      <c r="C125" s="1" t="s">
        <v>30</v>
      </c>
      <c r="D125" s="1" t="str">
        <f t="shared" si="2"/>
        <v>Naresh Kumar</v>
      </c>
      <c r="E125" s="268" t="s">
        <v>3811</v>
      </c>
      <c r="F125" s="1" t="s">
        <v>654</v>
      </c>
      <c r="I125" t="s">
        <v>92</v>
      </c>
    </row>
    <row r="126" spans="1:9">
      <c r="A126" s="1" t="s">
        <v>657</v>
      </c>
      <c r="B126" s="1" t="s">
        <v>658</v>
      </c>
      <c r="C126" s="1" t="s">
        <v>211</v>
      </c>
      <c r="D126" s="1" t="str">
        <f t="shared" si="2"/>
        <v>Ved Prakash Dubey</v>
      </c>
      <c r="E126" s="268" t="s">
        <v>3811</v>
      </c>
      <c r="F126" s="1" t="s">
        <v>438</v>
      </c>
      <c r="I126" t="s">
        <v>92</v>
      </c>
    </row>
    <row r="127" spans="1:9">
      <c r="A127" s="1" t="s">
        <v>659</v>
      </c>
      <c r="B127" s="1" t="s">
        <v>660</v>
      </c>
      <c r="C127" s="1" t="s">
        <v>661</v>
      </c>
      <c r="D127" s="1" t="str">
        <f t="shared" si="2"/>
        <v>S Julies Kingsley</v>
      </c>
      <c r="E127" s="268" t="s">
        <v>3477</v>
      </c>
      <c r="F127" s="1" t="s">
        <v>399</v>
      </c>
      <c r="I127" t="s">
        <v>110</v>
      </c>
    </row>
    <row r="128" spans="1:9">
      <c r="A128" s="1" t="s">
        <v>353</v>
      </c>
      <c r="B128" s="1" t="s">
        <v>354</v>
      </c>
      <c r="C128" s="1" t="s">
        <v>81</v>
      </c>
      <c r="D128" s="1" t="str">
        <f t="shared" si="2"/>
        <v>Pramod Kumar Sharma</v>
      </c>
      <c r="E128" s="268" t="s">
        <v>3810</v>
      </c>
      <c r="F128" s="1" t="s">
        <v>480</v>
      </c>
      <c r="I128" t="s">
        <v>9</v>
      </c>
    </row>
    <row r="129" spans="1:9">
      <c r="A129" s="1" t="s">
        <v>349</v>
      </c>
      <c r="B129" s="1" t="s">
        <v>350</v>
      </c>
      <c r="C129" s="1" t="s">
        <v>351</v>
      </c>
      <c r="D129" s="1" t="str">
        <f t="shared" si="2"/>
        <v>Sanjog Panday</v>
      </c>
      <c r="E129" s="268" t="s">
        <v>3810</v>
      </c>
      <c r="F129" s="1" t="s">
        <v>662</v>
      </c>
      <c r="I129" t="s">
        <v>9</v>
      </c>
    </row>
    <row r="130" spans="1:9">
      <c r="A130" s="1" t="s">
        <v>338</v>
      </c>
      <c r="B130" s="1" t="s">
        <v>339</v>
      </c>
      <c r="C130" s="1" t="s">
        <v>340</v>
      </c>
      <c r="D130" s="1" t="str">
        <f t="shared" si="2"/>
        <v>Nagendra Rao Atla</v>
      </c>
      <c r="E130" s="268" t="s">
        <v>3810</v>
      </c>
      <c r="F130" s="1" t="s">
        <v>399</v>
      </c>
      <c r="I130" t="s">
        <v>9</v>
      </c>
    </row>
    <row r="131" spans="1:9">
      <c r="A131" s="1" t="s">
        <v>334</v>
      </c>
      <c r="B131" s="1" t="s">
        <v>335</v>
      </c>
      <c r="C131" s="1" t="s">
        <v>336</v>
      </c>
      <c r="D131" s="1" t="str">
        <f t="shared" si="2"/>
        <v>Satish Chaturvedi</v>
      </c>
      <c r="E131" s="268" t="s">
        <v>3810</v>
      </c>
      <c r="F131" s="1" t="s">
        <v>431</v>
      </c>
      <c r="I131" t="s">
        <v>9</v>
      </c>
    </row>
    <row r="132" spans="1:9">
      <c r="A132" s="1" t="s">
        <v>330</v>
      </c>
      <c r="B132" s="1" t="s">
        <v>331</v>
      </c>
      <c r="C132" s="1" t="s">
        <v>332</v>
      </c>
      <c r="D132" s="1" t="str">
        <f t="shared" si="2"/>
        <v>Aditya Pyasi</v>
      </c>
      <c r="E132" s="268" t="s">
        <v>3810</v>
      </c>
      <c r="F132" s="1" t="s">
        <v>494</v>
      </c>
      <c r="I132" t="s">
        <v>9</v>
      </c>
    </row>
    <row r="133" spans="1:9">
      <c r="A133" s="1" t="s">
        <v>663</v>
      </c>
      <c r="B133" s="1" t="s">
        <v>664</v>
      </c>
      <c r="C133" s="1" t="s">
        <v>665</v>
      </c>
      <c r="D133" s="1" t="str">
        <f t="shared" si="2"/>
        <v>Ajit Dwivedi</v>
      </c>
      <c r="E133" s="268" t="s">
        <v>3811</v>
      </c>
      <c r="F133" s="1"/>
      <c r="I133" t="s">
        <v>92</v>
      </c>
    </row>
    <row r="134" spans="1:9">
      <c r="A134" s="1" t="s">
        <v>666</v>
      </c>
      <c r="B134" s="1" t="s">
        <v>667</v>
      </c>
      <c r="C134" s="1" t="s">
        <v>668</v>
      </c>
      <c r="D134" s="1" t="str">
        <f t="shared" si="2"/>
        <v>Umesh Saini</v>
      </c>
      <c r="E134" s="268" t="s">
        <v>3812</v>
      </c>
      <c r="F134" s="1" t="s">
        <v>643</v>
      </c>
      <c r="I134" t="s">
        <v>85</v>
      </c>
    </row>
    <row r="135" spans="1:9">
      <c r="A135" s="1" t="s">
        <v>669</v>
      </c>
      <c r="B135" s="1" t="s">
        <v>670</v>
      </c>
      <c r="C135" s="1" t="s">
        <v>671</v>
      </c>
      <c r="D135" s="1" t="str">
        <f t="shared" si="2"/>
        <v>Govind Giri</v>
      </c>
      <c r="E135" s="268" t="s">
        <v>3812</v>
      </c>
      <c r="F135" s="1" t="s">
        <v>426</v>
      </c>
      <c r="I135" t="s">
        <v>85</v>
      </c>
    </row>
    <row r="136" spans="1:9">
      <c r="A136" s="1" t="s">
        <v>672</v>
      </c>
      <c r="B136" s="1" t="s">
        <v>673</v>
      </c>
      <c r="C136" s="1" t="s">
        <v>81</v>
      </c>
      <c r="D136" s="1" t="str">
        <f t="shared" si="2"/>
        <v>Tanuj Sharma</v>
      </c>
      <c r="E136" s="268" t="s">
        <v>3811</v>
      </c>
      <c r="F136" s="1"/>
      <c r="I136" t="s">
        <v>92</v>
      </c>
    </row>
    <row r="137" spans="1:9">
      <c r="A137" s="1" t="s">
        <v>322</v>
      </c>
      <c r="B137" s="1" t="s">
        <v>323</v>
      </c>
      <c r="C137" s="1" t="s">
        <v>324</v>
      </c>
      <c r="D137" s="1" t="str">
        <f t="shared" si="2"/>
        <v>Animesh Kabra</v>
      </c>
      <c r="E137" s="268" t="s">
        <v>3810</v>
      </c>
      <c r="F137" s="1" t="s">
        <v>414</v>
      </c>
      <c r="I137" t="s">
        <v>9</v>
      </c>
    </row>
    <row r="138" spans="1:9">
      <c r="A138" s="1" t="s">
        <v>674</v>
      </c>
      <c r="B138" s="1" t="s">
        <v>675</v>
      </c>
      <c r="C138" s="1" t="s">
        <v>68</v>
      </c>
      <c r="D138" s="1" t="str">
        <f t="shared" si="2"/>
        <v>Chandan Kumar Singh</v>
      </c>
      <c r="E138" s="268" t="s">
        <v>3811</v>
      </c>
      <c r="F138" s="1" t="s">
        <v>476</v>
      </c>
      <c r="I138" t="s">
        <v>92</v>
      </c>
    </row>
    <row r="139" spans="1:9">
      <c r="A139" s="1" t="s">
        <v>676</v>
      </c>
      <c r="B139" s="1" t="s">
        <v>677</v>
      </c>
      <c r="C139" s="1" t="s">
        <v>678</v>
      </c>
      <c r="D139" s="1" t="str">
        <f t="shared" si="2"/>
        <v>Rajat Bansal</v>
      </c>
      <c r="E139" s="268" t="s">
        <v>3811</v>
      </c>
      <c r="F139" s="1"/>
      <c r="I139" t="s">
        <v>92</v>
      </c>
    </row>
    <row r="140" spans="1:9">
      <c r="A140" s="1" t="s">
        <v>679</v>
      </c>
      <c r="B140" s="1" t="s">
        <v>680</v>
      </c>
      <c r="C140" s="1" t="s">
        <v>681</v>
      </c>
      <c r="D140" s="1" t="str">
        <f t="shared" si="2"/>
        <v>Rangilal .</v>
      </c>
      <c r="E140" s="268" t="s">
        <v>3811</v>
      </c>
      <c r="F140" s="1" t="s">
        <v>654</v>
      </c>
      <c r="I140" t="s">
        <v>92</v>
      </c>
    </row>
    <row r="141" spans="1:9">
      <c r="A141" s="1" t="s">
        <v>682</v>
      </c>
      <c r="B141" s="1" t="s">
        <v>683</v>
      </c>
      <c r="C141" s="1" t="s">
        <v>68</v>
      </c>
      <c r="D141" s="1" t="str">
        <f t="shared" si="2"/>
        <v>Dharamvir Singh</v>
      </c>
      <c r="E141" s="268" t="s">
        <v>3811</v>
      </c>
      <c r="F141" s="1" t="s">
        <v>575</v>
      </c>
      <c r="I141" t="s">
        <v>92</v>
      </c>
    </row>
    <row r="142" spans="1:9">
      <c r="A142" s="1" t="s">
        <v>684</v>
      </c>
      <c r="B142" s="1" t="s">
        <v>685</v>
      </c>
      <c r="C142" s="1" t="s">
        <v>686</v>
      </c>
      <c r="D142" s="1" t="str">
        <f t="shared" si="2"/>
        <v>Muhammad Abdul Fatah Bin Shaik Fari</v>
      </c>
      <c r="E142" s="268" t="s">
        <v>3811</v>
      </c>
      <c r="F142" s="1" t="s">
        <v>438</v>
      </c>
      <c r="I142" t="s">
        <v>92</v>
      </c>
    </row>
    <row r="143" spans="1:9">
      <c r="A143" s="1" t="s">
        <v>318</v>
      </c>
      <c r="B143" s="1" t="s">
        <v>319</v>
      </c>
      <c r="C143" s="1" t="s">
        <v>320</v>
      </c>
      <c r="D143" s="1" t="str">
        <f t="shared" si="2"/>
        <v>Deepankar Bhattacharjee</v>
      </c>
      <c r="E143" s="268" t="s">
        <v>3810</v>
      </c>
      <c r="F143" s="1" t="s">
        <v>494</v>
      </c>
      <c r="I143" t="s">
        <v>9</v>
      </c>
    </row>
    <row r="144" spans="1:9">
      <c r="A144" s="1" t="s">
        <v>687</v>
      </c>
      <c r="B144" s="1" t="s">
        <v>688</v>
      </c>
      <c r="C144" s="1" t="s">
        <v>30</v>
      </c>
      <c r="D144" s="1" t="str">
        <f t="shared" si="2"/>
        <v>Sachin Kumar</v>
      </c>
      <c r="E144" s="268" t="s">
        <v>3811</v>
      </c>
      <c r="F144" s="1" t="s">
        <v>654</v>
      </c>
      <c r="I144" t="s">
        <v>92</v>
      </c>
    </row>
    <row r="145" spans="1:9">
      <c r="A145" s="1" t="s">
        <v>689</v>
      </c>
      <c r="B145" s="1" t="s">
        <v>690</v>
      </c>
      <c r="C145" s="1" t="s">
        <v>691</v>
      </c>
      <c r="D145" s="1" t="str">
        <f t="shared" si="2"/>
        <v>Jaspreet Latawa</v>
      </c>
      <c r="E145" s="268" t="s">
        <v>3812</v>
      </c>
      <c r="F145" s="1" t="s">
        <v>3684</v>
      </c>
      <c r="I145" t="s">
        <v>85</v>
      </c>
    </row>
    <row r="146" spans="1:9">
      <c r="A146" s="1" t="s">
        <v>314</v>
      </c>
      <c r="B146" s="1" t="s">
        <v>315</v>
      </c>
      <c r="C146" s="1" t="s">
        <v>316</v>
      </c>
      <c r="D146" s="1" t="str">
        <f t="shared" si="2"/>
        <v>Harish Kumar Thakur</v>
      </c>
      <c r="E146" s="268" t="s">
        <v>3810</v>
      </c>
      <c r="F146" s="1" t="s">
        <v>399</v>
      </c>
      <c r="I146" t="s">
        <v>9</v>
      </c>
    </row>
    <row r="147" spans="1:9">
      <c r="A147" s="1" t="s">
        <v>310</v>
      </c>
      <c r="B147" s="1" t="s">
        <v>311</v>
      </c>
      <c r="C147" s="1" t="s">
        <v>312</v>
      </c>
      <c r="D147" s="1" t="str">
        <f t="shared" si="2"/>
        <v>Ghanasyam P</v>
      </c>
      <c r="E147" s="268" t="s">
        <v>3810</v>
      </c>
      <c r="F147" s="1" t="s">
        <v>399</v>
      </c>
      <c r="I147" t="s">
        <v>9</v>
      </c>
    </row>
    <row r="148" spans="1:9">
      <c r="A148" s="1" t="s">
        <v>692</v>
      </c>
      <c r="B148" s="1" t="s">
        <v>454</v>
      </c>
      <c r="C148" s="1" t="s">
        <v>81</v>
      </c>
      <c r="D148" s="1" t="str">
        <f t="shared" si="2"/>
        <v>Vivek Sharma</v>
      </c>
      <c r="E148" s="268" t="s">
        <v>3810</v>
      </c>
      <c r="F148" s="1" t="s">
        <v>401</v>
      </c>
      <c r="I148" t="s">
        <v>85</v>
      </c>
    </row>
    <row r="149" spans="1:9">
      <c r="A149" s="1" t="s">
        <v>307</v>
      </c>
      <c r="B149" s="1" t="s">
        <v>308</v>
      </c>
      <c r="C149" s="1" t="s">
        <v>68</v>
      </c>
      <c r="D149" s="1" t="str">
        <f t="shared" si="2"/>
        <v>Amar Pal Singh</v>
      </c>
      <c r="E149" s="268" t="s">
        <v>3810</v>
      </c>
      <c r="F149" s="1" t="s">
        <v>399</v>
      </c>
      <c r="I149" t="s">
        <v>9</v>
      </c>
    </row>
    <row r="150" spans="1:9">
      <c r="A150" s="1" t="s">
        <v>693</v>
      </c>
      <c r="B150" s="1" t="s">
        <v>694</v>
      </c>
      <c r="C150" s="1" t="s">
        <v>695</v>
      </c>
      <c r="D150" s="1" t="str">
        <f t="shared" si="2"/>
        <v>Hari Prasath</v>
      </c>
      <c r="E150" s="268" t="s">
        <v>3812</v>
      </c>
      <c r="F150" s="1" t="s">
        <v>426</v>
      </c>
      <c r="I150" t="s">
        <v>85</v>
      </c>
    </row>
    <row r="151" spans="1:9">
      <c r="A151" s="1" t="s">
        <v>304</v>
      </c>
      <c r="B151" s="1" t="s">
        <v>305</v>
      </c>
      <c r="C151" s="1" t="s">
        <v>30</v>
      </c>
      <c r="D151" s="1" t="str">
        <f t="shared" si="2"/>
        <v>Ranjit Kumar</v>
      </c>
      <c r="E151" s="268" t="s">
        <v>3810</v>
      </c>
      <c r="F151" s="1" t="s">
        <v>662</v>
      </c>
      <c r="I151" t="s">
        <v>9</v>
      </c>
    </row>
    <row r="152" spans="1:9">
      <c r="A152" s="1" t="s">
        <v>696</v>
      </c>
      <c r="B152" s="1" t="s">
        <v>428</v>
      </c>
      <c r="C152" s="1" t="s">
        <v>375</v>
      </c>
      <c r="D152" s="1" t="str">
        <f t="shared" si="2"/>
        <v>Deepak Varma</v>
      </c>
      <c r="E152" s="268" t="s">
        <v>3811</v>
      </c>
      <c r="F152" s="1"/>
      <c r="I152" t="s">
        <v>92</v>
      </c>
    </row>
    <row r="153" spans="1:9">
      <c r="A153" s="1" t="s">
        <v>697</v>
      </c>
      <c r="B153" s="1" t="s">
        <v>698</v>
      </c>
      <c r="C153" s="1" t="s">
        <v>211</v>
      </c>
      <c r="D153" s="1" t="str">
        <f t="shared" si="2"/>
        <v>Tarun Dubey</v>
      </c>
      <c r="E153" s="268" t="s">
        <v>3811</v>
      </c>
      <c r="F153" s="1" t="s">
        <v>575</v>
      </c>
      <c r="I153" t="s">
        <v>92</v>
      </c>
    </row>
    <row r="154" spans="1:9">
      <c r="A154" s="1" t="s">
        <v>699</v>
      </c>
      <c r="B154" s="1" t="s">
        <v>265</v>
      </c>
      <c r="C154" s="1" t="s">
        <v>700</v>
      </c>
      <c r="D154" s="1" t="str">
        <f t="shared" si="2"/>
        <v>Vaibhav Vashishtha</v>
      </c>
      <c r="E154" s="268" t="s">
        <v>3812</v>
      </c>
      <c r="F154" s="1"/>
      <c r="I154" t="s">
        <v>85</v>
      </c>
    </row>
    <row r="155" spans="1:9">
      <c r="A155" s="1" t="s">
        <v>701</v>
      </c>
      <c r="B155" s="1" t="s">
        <v>702</v>
      </c>
      <c r="C155" s="1" t="s">
        <v>703</v>
      </c>
      <c r="D155" s="1" t="str">
        <f t="shared" si="2"/>
        <v>Garvit Arora</v>
      </c>
      <c r="E155" s="268" t="s">
        <v>3810</v>
      </c>
      <c r="F155" s="1" t="s">
        <v>401</v>
      </c>
      <c r="I155" t="s">
        <v>85</v>
      </c>
    </row>
    <row r="156" spans="1:9">
      <c r="A156" s="1" t="s">
        <v>296</v>
      </c>
      <c r="B156" s="1" t="s">
        <v>297</v>
      </c>
      <c r="C156" s="1" t="s">
        <v>298</v>
      </c>
      <c r="D156" s="1" t="str">
        <f t="shared" si="2"/>
        <v>Bredo Erichsen</v>
      </c>
      <c r="E156" s="268" t="s">
        <v>3810</v>
      </c>
      <c r="F156" s="1" t="s">
        <v>704</v>
      </c>
      <c r="I156" t="s">
        <v>9</v>
      </c>
    </row>
    <row r="157" spans="1:9">
      <c r="A157" s="1" t="s">
        <v>705</v>
      </c>
      <c r="B157" s="1" t="s">
        <v>706</v>
      </c>
      <c r="C157" s="1" t="s">
        <v>270</v>
      </c>
      <c r="D157" s="1" t="str">
        <f t="shared" si="2"/>
        <v>Amrendra kumar</v>
      </c>
      <c r="E157" s="268" t="s">
        <v>3812</v>
      </c>
      <c r="F157" s="1" t="s">
        <v>643</v>
      </c>
      <c r="I157" t="s">
        <v>85</v>
      </c>
    </row>
    <row r="158" spans="1:9">
      <c r="A158" s="1" t="s">
        <v>707</v>
      </c>
      <c r="B158" s="1" t="s">
        <v>708</v>
      </c>
      <c r="C158" s="1" t="s">
        <v>703</v>
      </c>
      <c r="D158" s="1" t="str">
        <f t="shared" si="2"/>
        <v>Ishant Arora</v>
      </c>
      <c r="E158" s="268" t="s">
        <v>3810</v>
      </c>
      <c r="F158" s="1" t="s">
        <v>401</v>
      </c>
      <c r="I158" t="s">
        <v>85</v>
      </c>
    </row>
    <row r="159" spans="1:9">
      <c r="A159" s="1" t="s">
        <v>292</v>
      </c>
      <c r="B159" s="1" t="s">
        <v>293</v>
      </c>
      <c r="C159" s="1" t="s">
        <v>294</v>
      </c>
      <c r="D159" s="1" t="str">
        <f t="shared" si="2"/>
        <v>Nikhil Prakash</v>
      </c>
      <c r="E159" s="268" t="s">
        <v>3810</v>
      </c>
      <c r="F159" s="1" t="s">
        <v>465</v>
      </c>
      <c r="I159" t="s">
        <v>9</v>
      </c>
    </row>
    <row r="160" spans="1:9">
      <c r="A160" s="1" t="s">
        <v>288</v>
      </c>
      <c r="B160" s="1" t="s">
        <v>289</v>
      </c>
      <c r="C160" s="1" t="s">
        <v>290</v>
      </c>
      <c r="D160" s="1" t="str">
        <f t="shared" si="2"/>
        <v>Rohit  Kalla</v>
      </c>
      <c r="E160" s="268" t="s">
        <v>3810</v>
      </c>
      <c r="F160" s="1" t="s">
        <v>465</v>
      </c>
      <c r="I160" t="s">
        <v>9</v>
      </c>
    </row>
    <row r="161" spans="1:9">
      <c r="A161" s="1" t="s">
        <v>709</v>
      </c>
      <c r="B161" s="1" t="s">
        <v>191</v>
      </c>
      <c r="C161" s="1" t="s">
        <v>710</v>
      </c>
      <c r="D161" s="1" t="str">
        <f t="shared" si="2"/>
        <v>Krishna singh shahi</v>
      </c>
      <c r="E161" s="268" t="s">
        <v>3810</v>
      </c>
      <c r="F161" s="1" t="s">
        <v>401</v>
      </c>
      <c r="I161" t="s">
        <v>85</v>
      </c>
    </row>
    <row r="162" spans="1:9">
      <c r="A162" s="1" t="s">
        <v>280</v>
      </c>
      <c r="B162" s="1" t="s">
        <v>281</v>
      </c>
      <c r="C162" s="1" t="s">
        <v>282</v>
      </c>
      <c r="D162" s="1" t="str">
        <f t="shared" si="2"/>
        <v xml:space="preserve">Alfio Gutierrez </v>
      </c>
      <c r="E162" s="268" t="s">
        <v>3810</v>
      </c>
      <c r="F162" s="1" t="s">
        <v>426</v>
      </c>
      <c r="I162" t="s">
        <v>9</v>
      </c>
    </row>
    <row r="163" spans="1:9">
      <c r="A163" s="1" t="s">
        <v>711</v>
      </c>
      <c r="B163" s="1" t="s">
        <v>712</v>
      </c>
      <c r="C163" s="1" t="s">
        <v>81</v>
      </c>
      <c r="D163" s="1" t="str">
        <f t="shared" si="2"/>
        <v>Pratinjay  Sharma</v>
      </c>
      <c r="E163" s="268" t="s">
        <v>3810</v>
      </c>
      <c r="F163" s="1" t="s">
        <v>401</v>
      </c>
      <c r="I163" t="s">
        <v>85</v>
      </c>
    </row>
    <row r="164" spans="1:9">
      <c r="A164" s="1" t="s">
        <v>713</v>
      </c>
      <c r="B164" s="1" t="s">
        <v>714</v>
      </c>
      <c r="C164" s="1" t="s">
        <v>211</v>
      </c>
      <c r="D164" s="1" t="str">
        <f t="shared" si="2"/>
        <v>Antesh Kumar Dubey</v>
      </c>
      <c r="E164" s="268" t="s">
        <v>3811</v>
      </c>
      <c r="F164" s="1" t="s">
        <v>438</v>
      </c>
      <c r="I164" t="s">
        <v>92</v>
      </c>
    </row>
    <row r="165" spans="1:9">
      <c r="A165" s="1" t="s">
        <v>715</v>
      </c>
      <c r="B165" s="1" t="s">
        <v>716</v>
      </c>
      <c r="C165" s="1" t="s">
        <v>717</v>
      </c>
      <c r="D165" s="1" t="str">
        <f t="shared" si="2"/>
        <v>Prateek  Gupta</v>
      </c>
      <c r="E165" s="268" t="s">
        <v>3812</v>
      </c>
      <c r="F165" s="1" t="s">
        <v>442</v>
      </c>
      <c r="I165" t="s">
        <v>85</v>
      </c>
    </row>
    <row r="166" spans="1:9">
      <c r="A166" s="1" t="s">
        <v>718</v>
      </c>
      <c r="B166" s="1" t="s">
        <v>719</v>
      </c>
      <c r="C166" s="1" t="s">
        <v>720</v>
      </c>
      <c r="D166" s="1" t="str">
        <f t="shared" si="2"/>
        <v>Sanjay Noel Charles</v>
      </c>
      <c r="E166" s="268" t="s">
        <v>3811</v>
      </c>
      <c r="F166" s="1" t="s">
        <v>721</v>
      </c>
      <c r="I166" t="s">
        <v>92</v>
      </c>
    </row>
    <row r="167" spans="1:9">
      <c r="A167" s="1" t="s">
        <v>268</v>
      </c>
      <c r="B167" s="1" t="s">
        <v>269</v>
      </c>
      <c r="C167" s="1" t="s">
        <v>270</v>
      </c>
      <c r="D167" s="1" t="str">
        <f t="shared" si="2"/>
        <v>Anil kumar</v>
      </c>
      <c r="E167" s="268" t="s">
        <v>3810</v>
      </c>
      <c r="F167" s="1" t="s">
        <v>398</v>
      </c>
      <c r="I167" t="s">
        <v>9</v>
      </c>
    </row>
    <row r="168" spans="1:9">
      <c r="A168" s="1" t="s">
        <v>264</v>
      </c>
      <c r="B168" s="1" t="s">
        <v>265</v>
      </c>
      <c r="C168" s="1" t="s">
        <v>266</v>
      </c>
      <c r="D168" s="1" t="str">
        <f t="shared" si="2"/>
        <v>Vaibhav Chopra</v>
      </c>
      <c r="E168" s="268" t="s">
        <v>3810</v>
      </c>
      <c r="F168" s="1" t="s">
        <v>480</v>
      </c>
      <c r="I168" t="s">
        <v>9</v>
      </c>
    </row>
    <row r="169" spans="1:9">
      <c r="A169" s="1" t="s">
        <v>260</v>
      </c>
      <c r="B169" s="1" t="s">
        <v>261</v>
      </c>
      <c r="C169" s="1" t="s">
        <v>262</v>
      </c>
      <c r="D169" s="1" t="str">
        <f t="shared" si="2"/>
        <v>Deepak  Kakkar</v>
      </c>
      <c r="E169" s="268" t="s">
        <v>3816</v>
      </c>
      <c r="F169" s="1" t="s">
        <v>411</v>
      </c>
      <c r="I169" t="s">
        <v>9</v>
      </c>
    </row>
    <row r="170" spans="1:9">
      <c r="A170" s="1" t="s">
        <v>256</v>
      </c>
      <c r="B170" s="1" t="s">
        <v>257</v>
      </c>
      <c r="C170" s="1" t="s">
        <v>258</v>
      </c>
      <c r="D170" s="1" t="str">
        <f t="shared" si="2"/>
        <v>Shuchi Trivedi</v>
      </c>
      <c r="E170" s="268" t="s">
        <v>3810</v>
      </c>
      <c r="F170" s="1" t="s">
        <v>480</v>
      </c>
      <c r="I170" t="s">
        <v>9</v>
      </c>
    </row>
    <row r="171" spans="1:9">
      <c r="A171" s="1" t="s">
        <v>244</v>
      </c>
      <c r="B171" s="1" t="s">
        <v>245</v>
      </c>
      <c r="C171" s="1" t="s">
        <v>246</v>
      </c>
      <c r="D171" s="1" t="str">
        <f t="shared" si="2"/>
        <v>Bhumika Chandra</v>
      </c>
      <c r="E171" s="268" t="s">
        <v>3810</v>
      </c>
      <c r="F171" s="1" t="s">
        <v>411</v>
      </c>
      <c r="I171" t="s">
        <v>9</v>
      </c>
    </row>
    <row r="172" spans="1:9">
      <c r="A172" s="1" t="s">
        <v>722</v>
      </c>
      <c r="B172" s="1" t="s">
        <v>723</v>
      </c>
      <c r="C172" s="1" t="s">
        <v>144</v>
      </c>
      <c r="D172" s="1" t="str">
        <f t="shared" si="2"/>
        <v>Prateek  Jain</v>
      </c>
      <c r="E172" s="268" t="s">
        <v>3810</v>
      </c>
      <c r="F172" s="1" t="s">
        <v>401</v>
      </c>
      <c r="I172" t="s">
        <v>85</v>
      </c>
    </row>
    <row r="173" spans="1:9">
      <c r="A173" s="1" t="s">
        <v>228</v>
      </c>
      <c r="B173" s="1" t="s">
        <v>229</v>
      </c>
      <c r="C173" s="1" t="s">
        <v>230</v>
      </c>
      <c r="D173" s="1" t="str">
        <f t="shared" si="2"/>
        <v>Maumita Sinhamahapatra</v>
      </c>
      <c r="E173" s="268" t="s">
        <v>3810</v>
      </c>
      <c r="F173" s="1" t="s">
        <v>398</v>
      </c>
      <c r="I173" t="s">
        <v>9</v>
      </c>
    </row>
    <row r="174" spans="1:9">
      <c r="A174" s="1" t="s">
        <v>724</v>
      </c>
      <c r="B174" s="1" t="s">
        <v>725</v>
      </c>
      <c r="C174" s="1" t="s">
        <v>726</v>
      </c>
      <c r="D174" s="1" t="str">
        <f t="shared" si="2"/>
        <v>Bipin vedwal chandra</v>
      </c>
      <c r="E174" s="268" t="s">
        <v>3811</v>
      </c>
      <c r="F174" s="1" t="s">
        <v>654</v>
      </c>
      <c r="I174" t="s">
        <v>92</v>
      </c>
    </row>
    <row r="175" spans="1:9">
      <c r="A175" s="1" t="s">
        <v>727</v>
      </c>
      <c r="B175" s="1" t="s">
        <v>728</v>
      </c>
      <c r="C175" s="1" t="s">
        <v>729</v>
      </c>
      <c r="D175" s="1" t="str">
        <f>CONCATENATE(B175," ", C175)</f>
        <v>Punit Bajaj</v>
      </c>
      <c r="E175" s="268" t="s">
        <v>3810</v>
      </c>
      <c r="F175" s="1" t="s">
        <v>401</v>
      </c>
      <c r="I175" t="s">
        <v>85</v>
      </c>
    </row>
    <row r="176" spans="1:9">
      <c r="A176" s="1" t="s">
        <v>205</v>
      </c>
      <c r="B176" s="1" t="s">
        <v>206</v>
      </c>
      <c r="C176" s="1" t="s">
        <v>207</v>
      </c>
      <c r="D176" s="1" t="str">
        <f t="shared" ref="D176:D239" si="3">CONCATENATE(B176," ", C176)</f>
        <v>Sanjay prasad Gairola</v>
      </c>
      <c r="E176" s="268" t="s">
        <v>3813</v>
      </c>
      <c r="F176" s="1" t="s">
        <v>438</v>
      </c>
      <c r="I176" t="s">
        <v>9</v>
      </c>
    </row>
    <row r="177" spans="1:9">
      <c r="A177" s="1" t="s">
        <v>201</v>
      </c>
      <c r="B177" s="1" t="s">
        <v>202</v>
      </c>
      <c r="C177" s="1" t="s">
        <v>203</v>
      </c>
      <c r="D177" s="1" t="str">
        <f t="shared" si="3"/>
        <v>Sharul  Khan</v>
      </c>
      <c r="E177" s="268" t="s">
        <v>3810</v>
      </c>
      <c r="F177" s="1" t="s">
        <v>398</v>
      </c>
      <c r="I177" t="s">
        <v>9</v>
      </c>
    </row>
    <row r="178" spans="1:9">
      <c r="A178" s="1" t="s">
        <v>730</v>
      </c>
      <c r="B178" s="1" t="s">
        <v>731</v>
      </c>
      <c r="C178" s="1" t="s">
        <v>732</v>
      </c>
      <c r="D178" s="1" t="str">
        <f t="shared" si="3"/>
        <v>Kanav Dev Sing</v>
      </c>
      <c r="E178" s="268" t="s">
        <v>3811</v>
      </c>
      <c r="F178" s="1" t="s">
        <v>733</v>
      </c>
      <c r="I178" t="s">
        <v>92</v>
      </c>
    </row>
    <row r="179" spans="1:9">
      <c r="A179" s="1" t="s">
        <v>198</v>
      </c>
      <c r="B179" s="1" t="s">
        <v>199</v>
      </c>
      <c r="C179" s="1" t="s">
        <v>41</v>
      </c>
      <c r="D179" s="1" t="str">
        <f t="shared" si="3"/>
        <v>Vidit  Dixit</v>
      </c>
      <c r="E179" s="268" t="s">
        <v>3810</v>
      </c>
      <c r="F179" s="1" t="s">
        <v>480</v>
      </c>
      <c r="I179" t="s">
        <v>9</v>
      </c>
    </row>
    <row r="180" spans="1:9">
      <c r="A180" s="1" t="s">
        <v>734</v>
      </c>
      <c r="B180" s="1" t="s">
        <v>735</v>
      </c>
      <c r="C180" s="1" t="s">
        <v>736</v>
      </c>
      <c r="D180" s="1" t="str">
        <f t="shared" si="3"/>
        <v>Abhishek  Upamanyu</v>
      </c>
      <c r="E180" s="268" t="s">
        <v>3810</v>
      </c>
      <c r="F180" s="1" t="s">
        <v>401</v>
      </c>
      <c r="I180" t="s">
        <v>85</v>
      </c>
    </row>
    <row r="181" spans="1:9">
      <c r="A181" s="1" t="s">
        <v>194</v>
      </c>
      <c r="B181" s="1" t="s">
        <v>195</v>
      </c>
      <c r="C181" s="1" t="s">
        <v>196</v>
      </c>
      <c r="D181" s="1" t="str">
        <f t="shared" si="3"/>
        <v>Rohit Gera</v>
      </c>
      <c r="E181" s="268" t="s">
        <v>3810</v>
      </c>
      <c r="F181" s="1" t="s">
        <v>494</v>
      </c>
      <c r="I181" t="s">
        <v>9</v>
      </c>
    </row>
    <row r="182" spans="1:9">
      <c r="A182" s="1" t="s">
        <v>190</v>
      </c>
      <c r="B182" s="1" t="s">
        <v>191</v>
      </c>
      <c r="C182" s="1" t="s">
        <v>192</v>
      </c>
      <c r="D182" s="1" t="str">
        <f t="shared" si="3"/>
        <v>Krishna Vamsi</v>
      </c>
      <c r="E182" s="268" t="s">
        <v>3810</v>
      </c>
      <c r="F182" s="1" t="s">
        <v>401</v>
      </c>
      <c r="I182" t="s">
        <v>9</v>
      </c>
    </row>
    <row r="183" spans="1:9">
      <c r="A183" s="1" t="s">
        <v>737</v>
      </c>
      <c r="B183" s="1" t="s">
        <v>738</v>
      </c>
      <c r="C183" s="1" t="s">
        <v>739</v>
      </c>
      <c r="D183" s="1" t="str">
        <f t="shared" si="3"/>
        <v>Kanav Dev</v>
      </c>
      <c r="E183" s="268" t="s">
        <v>3811</v>
      </c>
      <c r="F183" s="1" t="s">
        <v>458</v>
      </c>
      <c r="I183" t="s">
        <v>92</v>
      </c>
    </row>
    <row r="184" spans="1:9">
      <c r="A184" s="1" t="s">
        <v>740</v>
      </c>
      <c r="B184" s="1" t="s">
        <v>741</v>
      </c>
      <c r="C184" s="1" t="s">
        <v>316</v>
      </c>
      <c r="D184" s="1" t="str">
        <f t="shared" si="3"/>
        <v>Sunil Kumar Thakur</v>
      </c>
      <c r="E184" s="268" t="s">
        <v>3811</v>
      </c>
      <c r="F184" s="1" t="s">
        <v>742</v>
      </c>
      <c r="I184" t="s">
        <v>92</v>
      </c>
    </row>
    <row r="185" spans="1:9">
      <c r="A185" s="1" t="s">
        <v>186</v>
      </c>
      <c r="B185" s="1" t="s">
        <v>187</v>
      </c>
      <c r="C185" s="1" t="s">
        <v>188</v>
      </c>
      <c r="D185" s="1" t="str">
        <f>CONCATENATE(B185," ", C185)</f>
        <v>Prakriti  Agrawal</v>
      </c>
      <c r="E185" s="268" t="s">
        <v>3810</v>
      </c>
      <c r="F185" s="1" t="s">
        <v>399</v>
      </c>
      <c r="I185" t="s">
        <v>9</v>
      </c>
    </row>
    <row r="186" spans="1:9">
      <c r="A186" s="1" t="s">
        <v>743</v>
      </c>
      <c r="B186" s="1" t="s">
        <v>31</v>
      </c>
      <c r="C186" s="1" t="s">
        <v>68</v>
      </c>
      <c r="D186" s="1" t="str">
        <f t="shared" si="3"/>
        <v>Amit Kumar Singh</v>
      </c>
      <c r="E186" s="268" t="s">
        <v>3813</v>
      </c>
      <c r="F186" s="1" t="s">
        <v>430</v>
      </c>
      <c r="I186" t="s">
        <v>105</v>
      </c>
    </row>
    <row r="187" spans="1:9">
      <c r="A187" s="1" t="s">
        <v>744</v>
      </c>
      <c r="B187" s="1" t="s">
        <v>482</v>
      </c>
      <c r="C187" s="1" t="s">
        <v>745</v>
      </c>
      <c r="D187" s="1" t="str">
        <f t="shared" si="3"/>
        <v>Pradeep Rawat</v>
      </c>
      <c r="E187" s="268" t="s">
        <v>3813</v>
      </c>
      <c r="F187" s="1" t="s">
        <v>494</v>
      </c>
      <c r="I187" t="s">
        <v>105</v>
      </c>
    </row>
    <row r="188" spans="1:9">
      <c r="A188" s="1" t="s">
        <v>746</v>
      </c>
      <c r="B188" s="1" t="s">
        <v>747</v>
      </c>
      <c r="C188" s="1" t="s">
        <v>745</v>
      </c>
      <c r="D188" s="1" t="str">
        <f t="shared" si="3"/>
        <v>Prashant Rawat</v>
      </c>
      <c r="E188" s="268" t="s">
        <v>3813</v>
      </c>
      <c r="F188" s="1" t="s">
        <v>494</v>
      </c>
      <c r="I188" t="s">
        <v>105</v>
      </c>
    </row>
    <row r="189" spans="1:9">
      <c r="A189" s="1" t="s">
        <v>748</v>
      </c>
      <c r="B189" s="1" t="s">
        <v>749</v>
      </c>
      <c r="C189" s="1" t="s">
        <v>750</v>
      </c>
      <c r="D189" s="1" t="str">
        <f t="shared" si="3"/>
        <v>Rajesh Kumar Srivastav</v>
      </c>
      <c r="E189" s="268" t="s">
        <v>3813</v>
      </c>
      <c r="F189" s="1" t="s">
        <v>399</v>
      </c>
      <c r="I189" t="s">
        <v>105</v>
      </c>
    </row>
    <row r="190" spans="1:9">
      <c r="A190" s="1" t="s">
        <v>751</v>
      </c>
      <c r="B190" s="1" t="s">
        <v>752</v>
      </c>
      <c r="C190" s="1" t="s">
        <v>753</v>
      </c>
      <c r="D190" s="1" t="str">
        <f t="shared" si="3"/>
        <v>Virender Dahiya</v>
      </c>
      <c r="E190" s="268" t="s">
        <v>3813</v>
      </c>
      <c r="F190" s="1" t="s">
        <v>399</v>
      </c>
      <c r="I190" t="s">
        <v>105</v>
      </c>
    </row>
    <row r="191" spans="1:9">
      <c r="A191" s="1" t="s">
        <v>754</v>
      </c>
      <c r="B191" s="1" t="s">
        <v>755</v>
      </c>
      <c r="C191" s="1" t="s">
        <v>756</v>
      </c>
      <c r="D191" s="1" t="str">
        <f t="shared" si="3"/>
        <v>Gyanesh Kumar Shukla</v>
      </c>
      <c r="E191" s="268" t="s">
        <v>3813</v>
      </c>
      <c r="F191" s="1" t="s">
        <v>399</v>
      </c>
      <c r="I191" t="s">
        <v>105</v>
      </c>
    </row>
    <row r="192" spans="1:9">
      <c r="A192" s="1" t="s">
        <v>757</v>
      </c>
      <c r="B192" s="1" t="s">
        <v>758</v>
      </c>
      <c r="C192" s="1" t="s">
        <v>678</v>
      </c>
      <c r="D192" s="1" t="str">
        <f t="shared" si="3"/>
        <v>Manish Bansal</v>
      </c>
      <c r="E192" s="268" t="s">
        <v>3813</v>
      </c>
      <c r="F192" s="1" t="s">
        <v>480</v>
      </c>
      <c r="I192" t="s">
        <v>105</v>
      </c>
    </row>
    <row r="193" spans="1:9">
      <c r="A193" s="1" t="s">
        <v>759</v>
      </c>
      <c r="B193" s="1" t="s">
        <v>294</v>
      </c>
      <c r="C193" s="1" t="s">
        <v>68</v>
      </c>
      <c r="D193" s="1" t="str">
        <f t="shared" si="3"/>
        <v>Prakash Singh</v>
      </c>
      <c r="E193" s="268" t="s">
        <v>3813</v>
      </c>
      <c r="F193" s="1" t="s">
        <v>585</v>
      </c>
      <c r="I193" t="s">
        <v>105</v>
      </c>
    </row>
    <row r="194" spans="1:9">
      <c r="A194" s="1" t="s">
        <v>760</v>
      </c>
      <c r="B194" s="1" t="s">
        <v>519</v>
      </c>
      <c r="C194" s="1" t="s">
        <v>761</v>
      </c>
      <c r="D194" s="1" t="str">
        <f t="shared" si="3"/>
        <v>Rakesh Gajwan</v>
      </c>
      <c r="E194" s="268" t="s">
        <v>3813</v>
      </c>
      <c r="F194" s="1"/>
      <c r="I194" t="s">
        <v>105</v>
      </c>
    </row>
    <row r="195" spans="1:9">
      <c r="A195" s="1" t="s">
        <v>762</v>
      </c>
      <c r="B195" s="1" t="s">
        <v>269</v>
      </c>
      <c r="C195" s="1" t="s">
        <v>30</v>
      </c>
      <c r="D195" s="1" t="str">
        <f t="shared" si="3"/>
        <v>Anil Kumar</v>
      </c>
      <c r="E195" s="268" t="s">
        <v>3813</v>
      </c>
      <c r="F195" s="1" t="s">
        <v>523</v>
      </c>
      <c r="I195" t="s">
        <v>105</v>
      </c>
    </row>
    <row r="196" spans="1:9">
      <c r="A196" s="1" t="s">
        <v>763</v>
      </c>
      <c r="B196" s="1" t="s">
        <v>420</v>
      </c>
      <c r="C196" s="1" t="s">
        <v>30</v>
      </c>
      <c r="D196" s="1" t="str">
        <f t="shared" si="3"/>
        <v>Rajesh Kumar</v>
      </c>
      <c r="E196" s="268" t="s">
        <v>3813</v>
      </c>
      <c r="F196" s="1" t="s">
        <v>514</v>
      </c>
      <c r="I196" t="s">
        <v>105</v>
      </c>
    </row>
    <row r="197" spans="1:9">
      <c r="A197" s="1" t="s">
        <v>764</v>
      </c>
      <c r="B197" s="1" t="s">
        <v>765</v>
      </c>
      <c r="C197" s="1" t="s">
        <v>766</v>
      </c>
      <c r="D197" s="1" t="str">
        <f t="shared" si="3"/>
        <v>Sanchay Kumar Dey</v>
      </c>
      <c r="E197" s="268" t="s">
        <v>3813</v>
      </c>
      <c r="F197" s="1" t="s">
        <v>458</v>
      </c>
      <c r="I197" t="s">
        <v>105</v>
      </c>
    </row>
    <row r="198" spans="1:9">
      <c r="A198" s="1" t="s">
        <v>767</v>
      </c>
      <c r="B198" s="1" t="s">
        <v>768</v>
      </c>
      <c r="C198" s="1" t="s">
        <v>68</v>
      </c>
      <c r="D198" s="1" t="str">
        <f t="shared" si="3"/>
        <v>Satendra Kumar Singh</v>
      </c>
      <c r="E198" s="268" t="s">
        <v>3813</v>
      </c>
      <c r="F198" s="1" t="s">
        <v>514</v>
      </c>
      <c r="I198" t="s">
        <v>105</v>
      </c>
    </row>
    <row r="199" spans="1:9">
      <c r="A199" s="1" t="s">
        <v>769</v>
      </c>
      <c r="B199" s="1" t="s">
        <v>770</v>
      </c>
      <c r="C199" s="1" t="s">
        <v>771</v>
      </c>
      <c r="D199" s="1" t="str">
        <f t="shared" si="3"/>
        <v>MOTI KURMANCHALI</v>
      </c>
      <c r="E199" s="268" t="s">
        <v>3813</v>
      </c>
      <c r="F199" s="1" t="s">
        <v>514</v>
      </c>
      <c r="I199" t="s">
        <v>105</v>
      </c>
    </row>
    <row r="200" spans="1:9">
      <c r="A200" s="1" t="s">
        <v>182</v>
      </c>
      <c r="B200" s="1" t="s">
        <v>183</v>
      </c>
      <c r="C200" s="1" t="s">
        <v>184</v>
      </c>
      <c r="D200" s="1" t="str">
        <f t="shared" si="3"/>
        <v>Yugandhar Duvvarapu</v>
      </c>
      <c r="E200" s="268" t="s">
        <v>3813</v>
      </c>
      <c r="F200" s="1" t="s">
        <v>432</v>
      </c>
      <c r="I200" t="s">
        <v>9</v>
      </c>
    </row>
    <row r="201" spans="1:9">
      <c r="A201" s="1" t="s">
        <v>178</v>
      </c>
      <c r="B201" s="1" t="s">
        <v>179</v>
      </c>
      <c r="C201" s="1" t="s">
        <v>180</v>
      </c>
      <c r="D201" s="1" t="str">
        <f t="shared" si="3"/>
        <v>Karthikeyan  Vinothrajan</v>
      </c>
      <c r="E201" s="268" t="s">
        <v>3810</v>
      </c>
      <c r="F201" s="1"/>
      <c r="I201" t="s">
        <v>9</v>
      </c>
    </row>
    <row r="202" spans="1:9">
      <c r="A202" s="1" t="s">
        <v>174</v>
      </c>
      <c r="B202" s="1" t="s">
        <v>175</v>
      </c>
      <c r="C202" s="1" t="s">
        <v>176</v>
      </c>
      <c r="D202" s="1" t="str">
        <f t="shared" si="3"/>
        <v>Kiran .M</v>
      </c>
      <c r="E202" s="268" t="s">
        <v>3810</v>
      </c>
      <c r="F202" s="1" t="s">
        <v>465</v>
      </c>
      <c r="I202" t="s">
        <v>9</v>
      </c>
    </row>
    <row r="203" spans="1:9">
      <c r="A203" s="1" t="s">
        <v>772</v>
      </c>
      <c r="B203" s="1" t="s">
        <v>773</v>
      </c>
      <c r="C203" s="1" t="s">
        <v>68</v>
      </c>
      <c r="D203" s="1" t="str">
        <f t="shared" si="3"/>
        <v>Mayank Singh</v>
      </c>
      <c r="E203" s="268" t="s">
        <v>3810</v>
      </c>
      <c r="F203" s="1" t="s">
        <v>401</v>
      </c>
      <c r="I203" t="s">
        <v>85</v>
      </c>
    </row>
    <row r="204" spans="1:9">
      <c r="A204" s="1" t="s">
        <v>774</v>
      </c>
      <c r="B204" s="1" t="s">
        <v>775</v>
      </c>
      <c r="C204" s="1" t="s">
        <v>776</v>
      </c>
      <c r="D204" s="1" t="str">
        <f t="shared" si="3"/>
        <v>Rahul  Agarwal Audito</v>
      </c>
      <c r="E204" s="268" t="s">
        <v>3810</v>
      </c>
      <c r="F204" s="1" t="s">
        <v>432</v>
      </c>
      <c r="I204" t="s">
        <v>777</v>
      </c>
    </row>
    <row r="205" spans="1:9">
      <c r="A205" s="1" t="s">
        <v>170</v>
      </c>
      <c r="B205" s="1" t="s">
        <v>171</v>
      </c>
      <c r="C205" s="1" t="s">
        <v>172</v>
      </c>
      <c r="D205" s="1" t="str">
        <f t="shared" si="3"/>
        <v>Shivam Jain Auditor</v>
      </c>
      <c r="E205" s="268" t="s">
        <v>3810</v>
      </c>
      <c r="F205" s="1" t="s">
        <v>432</v>
      </c>
      <c r="I205" t="s">
        <v>9</v>
      </c>
    </row>
    <row r="206" spans="1:9">
      <c r="A206" s="1" t="s">
        <v>778</v>
      </c>
      <c r="B206" s="1" t="s">
        <v>779</v>
      </c>
      <c r="C206" s="1" t="s">
        <v>780</v>
      </c>
      <c r="D206" s="1" t="str">
        <f t="shared" si="3"/>
        <v>Prathvi  Singh</v>
      </c>
      <c r="E206" s="268" t="s">
        <v>3810</v>
      </c>
      <c r="F206" s="1" t="s">
        <v>401</v>
      </c>
      <c r="I206" t="s">
        <v>85</v>
      </c>
    </row>
    <row r="207" spans="1:9">
      <c r="A207" s="1" t="s">
        <v>166</v>
      </c>
      <c r="B207" s="1" t="s">
        <v>167</v>
      </c>
      <c r="C207" s="1" t="s">
        <v>168</v>
      </c>
      <c r="D207" s="1" t="str">
        <f t="shared" si="3"/>
        <v>Shankha Banerjee</v>
      </c>
      <c r="E207" s="268" t="s">
        <v>3810</v>
      </c>
      <c r="F207" s="1" t="s">
        <v>465</v>
      </c>
      <c r="I207" t="s">
        <v>9</v>
      </c>
    </row>
    <row r="208" spans="1:9">
      <c r="A208" s="1" t="s">
        <v>162</v>
      </c>
      <c r="B208" s="1" t="s">
        <v>163</v>
      </c>
      <c r="C208" s="1" t="s">
        <v>164</v>
      </c>
      <c r="D208" s="1" t="str">
        <f t="shared" si="3"/>
        <v>Shekhar jyoti Borah</v>
      </c>
      <c r="E208" s="268" t="s">
        <v>3810</v>
      </c>
      <c r="F208" s="1" t="s">
        <v>399</v>
      </c>
      <c r="I208" t="s">
        <v>9</v>
      </c>
    </row>
    <row r="209" spans="1:9">
      <c r="A209" s="1" t="s">
        <v>781</v>
      </c>
      <c r="B209" s="1" t="s">
        <v>782</v>
      </c>
      <c r="C209" s="1"/>
      <c r="D209" s="1" t="str">
        <f t="shared" si="3"/>
        <v xml:space="preserve">Shakeel </v>
      </c>
      <c r="E209" s="268" t="s">
        <v>3811</v>
      </c>
      <c r="F209" s="1" t="s">
        <v>784</v>
      </c>
      <c r="I209" t="s">
        <v>783</v>
      </c>
    </row>
    <row r="210" spans="1:9">
      <c r="A210" s="1" t="s">
        <v>785</v>
      </c>
      <c r="B210" s="1" t="s">
        <v>786</v>
      </c>
      <c r="C210" s="1" t="s">
        <v>30</v>
      </c>
      <c r="D210" s="1" t="str">
        <f t="shared" si="3"/>
        <v>satish Kumar</v>
      </c>
      <c r="E210" s="268" t="s">
        <v>3811</v>
      </c>
      <c r="F210" s="1" t="s">
        <v>476</v>
      </c>
      <c r="I210" t="s">
        <v>783</v>
      </c>
    </row>
    <row r="211" spans="1:9">
      <c r="A211" s="1" t="s">
        <v>159</v>
      </c>
      <c r="B211" s="1" t="s">
        <v>160</v>
      </c>
      <c r="C211" s="1" t="s">
        <v>30</v>
      </c>
      <c r="D211" s="1" t="str">
        <f t="shared" si="3"/>
        <v>Prince Kumar</v>
      </c>
      <c r="E211" s="268" t="s">
        <v>3813</v>
      </c>
      <c r="F211" s="1" t="s">
        <v>401</v>
      </c>
      <c r="I211" t="s">
        <v>9</v>
      </c>
    </row>
    <row r="212" spans="1:9">
      <c r="A212" s="1" t="s">
        <v>787</v>
      </c>
      <c r="B212" s="1" t="s">
        <v>788</v>
      </c>
      <c r="C212" s="1" t="s">
        <v>789</v>
      </c>
      <c r="D212" s="1" t="str">
        <f t="shared" si="3"/>
        <v>Andreas Raimud Wallschuss</v>
      </c>
      <c r="E212" s="268" t="s">
        <v>3813</v>
      </c>
      <c r="F212" s="1" t="s">
        <v>418</v>
      </c>
      <c r="I212" t="s">
        <v>105</v>
      </c>
    </row>
    <row r="213" spans="1:9">
      <c r="A213" s="1" t="s">
        <v>790</v>
      </c>
      <c r="B213" s="1" t="s">
        <v>791</v>
      </c>
      <c r="C213" s="1" t="s">
        <v>270</v>
      </c>
      <c r="D213" s="1" t="str">
        <f t="shared" si="3"/>
        <v>Gulshan kumar</v>
      </c>
      <c r="E213" s="268" t="s">
        <v>3811</v>
      </c>
      <c r="F213" s="1" t="s">
        <v>438</v>
      </c>
      <c r="I213" t="s">
        <v>92</v>
      </c>
    </row>
    <row r="214" spans="1:9">
      <c r="A214" s="1" t="s">
        <v>792</v>
      </c>
      <c r="B214" s="1" t="s">
        <v>793</v>
      </c>
      <c r="C214" s="1" t="s">
        <v>794</v>
      </c>
      <c r="D214" s="1" t="str">
        <f t="shared" si="3"/>
        <v>Gautam kumar sha</v>
      </c>
      <c r="E214" s="268" t="s">
        <v>3811</v>
      </c>
      <c r="F214" s="1" t="s">
        <v>438</v>
      </c>
      <c r="I214" t="s">
        <v>92</v>
      </c>
    </row>
    <row r="215" spans="1:9">
      <c r="A215" s="1" t="s">
        <v>795</v>
      </c>
      <c r="B215" s="1" t="s">
        <v>796</v>
      </c>
      <c r="C215" s="1" t="s">
        <v>30</v>
      </c>
      <c r="D215" s="1" t="str">
        <f t="shared" si="3"/>
        <v>Shammi Kumar</v>
      </c>
      <c r="E215" s="268" t="s">
        <v>3811</v>
      </c>
      <c r="F215" s="1" t="s">
        <v>514</v>
      </c>
      <c r="I215" t="s">
        <v>92</v>
      </c>
    </row>
    <row r="216" spans="1:9">
      <c r="A216" s="1" t="s">
        <v>797</v>
      </c>
      <c r="B216" s="1" t="s">
        <v>798</v>
      </c>
      <c r="C216" s="1" t="s">
        <v>799</v>
      </c>
      <c r="D216" s="1" t="str">
        <f t="shared" si="3"/>
        <v>Jitendra singh</v>
      </c>
      <c r="E216" s="268" t="s">
        <v>3811</v>
      </c>
      <c r="F216" s="1" t="s">
        <v>514</v>
      </c>
      <c r="I216" t="s">
        <v>92</v>
      </c>
    </row>
    <row r="217" spans="1:9">
      <c r="A217" s="1" t="s">
        <v>800</v>
      </c>
      <c r="B217" s="1" t="s">
        <v>801</v>
      </c>
      <c r="C217" s="1" t="s">
        <v>802</v>
      </c>
      <c r="D217" s="1" t="str">
        <f t="shared" si="3"/>
        <v>Zafar imam</v>
      </c>
      <c r="E217" s="268" t="s">
        <v>3811</v>
      </c>
      <c r="F217" s="1" t="s">
        <v>514</v>
      </c>
      <c r="I217" t="s">
        <v>92</v>
      </c>
    </row>
    <row r="218" spans="1:9">
      <c r="A218" s="1" t="s">
        <v>803</v>
      </c>
      <c r="B218" s="1" t="s">
        <v>804</v>
      </c>
      <c r="C218" s="1" t="s">
        <v>805</v>
      </c>
      <c r="D218" s="1" t="str">
        <f t="shared" si="3"/>
        <v>Sasntanu kumar Panda</v>
      </c>
      <c r="E218" s="268" t="s">
        <v>3811</v>
      </c>
      <c r="F218" s="1"/>
      <c r="I218" t="s">
        <v>92</v>
      </c>
    </row>
    <row r="219" spans="1:9">
      <c r="A219" s="1" t="s">
        <v>806</v>
      </c>
      <c r="B219" s="1" t="s">
        <v>807</v>
      </c>
      <c r="C219" s="1" t="s">
        <v>808</v>
      </c>
      <c r="D219" s="1" t="str">
        <f t="shared" si="3"/>
        <v>kishore chand Vishwakarma</v>
      </c>
      <c r="E219" s="268" t="s">
        <v>3811</v>
      </c>
      <c r="F219" s="1" t="s">
        <v>438</v>
      </c>
      <c r="I219" t="s">
        <v>92</v>
      </c>
    </row>
    <row r="220" spans="1:9">
      <c r="A220" s="1" t="s">
        <v>809</v>
      </c>
      <c r="B220" s="1" t="s">
        <v>810</v>
      </c>
      <c r="C220" s="1" t="s">
        <v>811</v>
      </c>
      <c r="D220" s="1" t="str">
        <f t="shared" si="3"/>
        <v xml:space="preserve">Pankaj kumar singh </v>
      </c>
      <c r="E220" s="268" t="s">
        <v>3811</v>
      </c>
      <c r="F220" s="1"/>
      <c r="I220" t="s">
        <v>92</v>
      </c>
    </row>
    <row r="221" spans="1:9">
      <c r="A221" s="1" t="s">
        <v>812</v>
      </c>
      <c r="B221" s="1" t="s">
        <v>813</v>
      </c>
      <c r="C221" s="1" t="s">
        <v>133</v>
      </c>
      <c r="D221" s="1" t="str">
        <f t="shared" si="3"/>
        <v>Syam sunder sharma</v>
      </c>
      <c r="E221" s="268" t="s">
        <v>3811</v>
      </c>
      <c r="F221" s="1" t="s">
        <v>438</v>
      </c>
      <c r="I221" t="s">
        <v>92</v>
      </c>
    </row>
    <row r="222" spans="1:9">
      <c r="A222" s="1" t="s">
        <v>155</v>
      </c>
      <c r="B222" s="1" t="s">
        <v>156</v>
      </c>
      <c r="C222" s="1" t="s">
        <v>157</v>
      </c>
      <c r="D222" s="1" t="str">
        <f t="shared" si="3"/>
        <v>Amit kumar Soni</v>
      </c>
      <c r="E222" s="268" t="s">
        <v>3814</v>
      </c>
      <c r="F222" s="1" t="s">
        <v>399</v>
      </c>
      <c r="I222" t="s">
        <v>814</v>
      </c>
    </row>
    <row r="223" spans="1:9">
      <c r="A223" s="1" t="s">
        <v>131</v>
      </c>
      <c r="B223" s="1" t="s">
        <v>132</v>
      </c>
      <c r="C223" s="1" t="s">
        <v>133</v>
      </c>
      <c r="D223" s="1" t="str">
        <f t="shared" si="3"/>
        <v>Prabhat  sharma</v>
      </c>
      <c r="E223" s="268" t="s">
        <v>3810</v>
      </c>
      <c r="F223" s="1" t="s">
        <v>400</v>
      </c>
      <c r="I223" t="s">
        <v>9</v>
      </c>
    </row>
    <row r="224" spans="1:9">
      <c r="A224" s="1" t="s">
        <v>127</v>
      </c>
      <c r="B224" s="1" t="s">
        <v>128</v>
      </c>
      <c r="C224" s="1" t="s">
        <v>129</v>
      </c>
      <c r="D224" s="1" t="str">
        <f t="shared" si="3"/>
        <v>Priya Rozario</v>
      </c>
      <c r="E224" s="268" t="s">
        <v>3810</v>
      </c>
      <c r="F224" s="1" t="s">
        <v>430</v>
      </c>
      <c r="I224" t="s">
        <v>9</v>
      </c>
    </row>
    <row r="225" spans="1:9">
      <c r="A225" s="1" t="s">
        <v>111</v>
      </c>
      <c r="B225" s="1" t="s">
        <v>112</v>
      </c>
      <c r="C225" s="1" t="s">
        <v>113</v>
      </c>
      <c r="D225" s="1" t="str">
        <f t="shared" si="3"/>
        <v>Ritika Pillai</v>
      </c>
      <c r="E225" s="268" t="s">
        <v>3810</v>
      </c>
      <c r="F225" s="1" t="s">
        <v>430</v>
      </c>
      <c r="I225" t="s">
        <v>9</v>
      </c>
    </row>
    <row r="226" spans="1:9">
      <c r="A226" s="1" t="s">
        <v>815</v>
      </c>
      <c r="B226" s="1" t="s">
        <v>816</v>
      </c>
      <c r="C226" s="1" t="s">
        <v>817</v>
      </c>
      <c r="D226" s="1" t="str">
        <f t="shared" si="3"/>
        <v>Jyotish Kumar Singh</v>
      </c>
      <c r="E226" s="268" t="s">
        <v>3813</v>
      </c>
      <c r="F226" s="1" t="s">
        <v>438</v>
      </c>
      <c r="I226" t="s">
        <v>105</v>
      </c>
    </row>
    <row r="227" spans="1:9">
      <c r="A227" s="1" t="s">
        <v>818</v>
      </c>
      <c r="B227" s="1" t="s">
        <v>819</v>
      </c>
      <c r="C227" s="1" t="s">
        <v>270</v>
      </c>
      <c r="D227" s="1" t="str">
        <f t="shared" si="3"/>
        <v>Suresh kumar</v>
      </c>
      <c r="E227" s="268" t="s">
        <v>3811</v>
      </c>
      <c r="F227" s="1"/>
      <c r="I227" t="s">
        <v>92</v>
      </c>
    </row>
    <row r="228" spans="1:9">
      <c r="A228" s="1" t="s">
        <v>820</v>
      </c>
      <c r="B228" s="1" t="s">
        <v>821</v>
      </c>
      <c r="C228" s="1" t="s">
        <v>30</v>
      </c>
      <c r="D228" s="1" t="str">
        <f t="shared" si="3"/>
        <v>Sharve Kumar</v>
      </c>
      <c r="E228" s="268" t="s">
        <v>3810</v>
      </c>
      <c r="F228" s="1" t="s">
        <v>401</v>
      </c>
      <c r="I228" t="s">
        <v>85</v>
      </c>
    </row>
    <row r="229" spans="1:9">
      <c r="A229" s="1" t="s">
        <v>822</v>
      </c>
      <c r="B229" s="1" t="s">
        <v>823</v>
      </c>
      <c r="C229" s="1" t="s">
        <v>30</v>
      </c>
      <c r="D229" s="1" t="str">
        <f t="shared" si="3"/>
        <v>Anup  Kumar</v>
      </c>
      <c r="E229" s="268" t="s">
        <v>3811</v>
      </c>
      <c r="F229" s="1" t="s">
        <v>430</v>
      </c>
      <c r="I229" t="s">
        <v>92</v>
      </c>
    </row>
    <row r="230" spans="1:9">
      <c r="A230" s="1" t="s">
        <v>824</v>
      </c>
      <c r="B230" s="1" t="s">
        <v>825</v>
      </c>
      <c r="C230" s="1" t="s">
        <v>68</v>
      </c>
      <c r="D230" s="1" t="str">
        <f t="shared" si="3"/>
        <v>Harpreet  Singh</v>
      </c>
      <c r="E230" s="268" t="s">
        <v>3811</v>
      </c>
      <c r="F230" s="1" t="s">
        <v>514</v>
      </c>
      <c r="I230" t="s">
        <v>92</v>
      </c>
    </row>
    <row r="231" spans="1:9">
      <c r="A231" s="1" t="s">
        <v>826</v>
      </c>
      <c r="B231" s="1" t="s">
        <v>827</v>
      </c>
      <c r="C231" s="1" t="s">
        <v>30</v>
      </c>
      <c r="D231" s="1" t="str">
        <f t="shared" si="3"/>
        <v>Manjeet  Kumar</v>
      </c>
      <c r="E231" s="268" t="s">
        <v>3811</v>
      </c>
      <c r="F231" s="1" t="s">
        <v>514</v>
      </c>
      <c r="I231" t="s">
        <v>92</v>
      </c>
    </row>
    <row r="232" spans="1:9">
      <c r="A232" s="1" t="s">
        <v>828</v>
      </c>
      <c r="B232" s="1" t="s">
        <v>829</v>
      </c>
      <c r="C232" s="1" t="s">
        <v>830</v>
      </c>
      <c r="D232" s="1" t="str">
        <f t="shared" si="3"/>
        <v>Stock  in IT</v>
      </c>
      <c r="E232" s="268" t="s">
        <v>3863</v>
      </c>
      <c r="F232" s="1" t="s">
        <v>832</v>
      </c>
      <c r="I232" t="s">
        <v>831</v>
      </c>
    </row>
    <row r="233" spans="1:9">
      <c r="A233" s="1" t="s">
        <v>106</v>
      </c>
      <c r="B233" s="1" t="s">
        <v>107</v>
      </c>
      <c r="C233" s="1" t="s">
        <v>108</v>
      </c>
      <c r="D233" s="1" t="str">
        <f t="shared" si="3"/>
        <v xml:space="preserve">Himanshu Sah </v>
      </c>
      <c r="E233" s="268" t="s">
        <v>3810</v>
      </c>
      <c r="F233" s="1" t="s">
        <v>438</v>
      </c>
      <c r="I233" t="s">
        <v>9</v>
      </c>
    </row>
    <row r="234" spans="1:9">
      <c r="A234" s="1" t="s">
        <v>833</v>
      </c>
      <c r="B234" s="1" t="s">
        <v>834</v>
      </c>
      <c r="C234" s="1" t="s">
        <v>108</v>
      </c>
      <c r="D234" s="1" t="str">
        <f t="shared" si="3"/>
        <v xml:space="preserve">Sumant Sah </v>
      </c>
      <c r="E234" s="268" t="s">
        <v>3811</v>
      </c>
      <c r="F234" s="1" t="s">
        <v>514</v>
      </c>
      <c r="I234" t="s">
        <v>92</v>
      </c>
    </row>
    <row r="235" spans="1:9">
      <c r="A235" s="1" t="s">
        <v>100</v>
      </c>
      <c r="B235" s="1" t="s">
        <v>101</v>
      </c>
      <c r="C235" s="1" t="s">
        <v>102</v>
      </c>
      <c r="D235" s="1" t="str">
        <f t="shared" si="3"/>
        <v xml:space="preserve">Pushkal Patidar </v>
      </c>
      <c r="E235" s="268" t="s">
        <v>3810</v>
      </c>
      <c r="F235" s="1" t="s">
        <v>465</v>
      </c>
      <c r="I235" t="s">
        <v>9</v>
      </c>
    </row>
    <row r="236" spans="1:9">
      <c r="A236" s="1" t="s">
        <v>93</v>
      </c>
      <c r="B236" s="1" t="s">
        <v>94</v>
      </c>
      <c r="C236" s="1" t="s">
        <v>95</v>
      </c>
      <c r="D236" s="1" t="str">
        <f t="shared" si="3"/>
        <v>Siddharth Verma</v>
      </c>
      <c r="E236" s="268" t="s">
        <v>3810</v>
      </c>
      <c r="F236" s="1" t="s">
        <v>401</v>
      </c>
      <c r="I236" t="s">
        <v>9</v>
      </c>
    </row>
    <row r="237" spans="1:9">
      <c r="A237" s="1" t="s">
        <v>835</v>
      </c>
      <c r="B237" s="1" t="s">
        <v>836</v>
      </c>
      <c r="C237" s="1" t="s">
        <v>81</v>
      </c>
      <c r="D237" s="1" t="str">
        <f t="shared" si="3"/>
        <v>Babloo Sharma</v>
      </c>
      <c r="E237" s="268" t="s">
        <v>3814</v>
      </c>
      <c r="F237" s="1" t="s">
        <v>399</v>
      </c>
      <c r="I237" t="s">
        <v>814</v>
      </c>
    </row>
    <row r="238" spans="1:9">
      <c r="A238" s="1" t="s">
        <v>837</v>
      </c>
      <c r="B238" s="1" t="s">
        <v>838</v>
      </c>
      <c r="C238" s="1" t="s">
        <v>839</v>
      </c>
      <c r="D238" s="1" t="str">
        <f t="shared" si="3"/>
        <v>Thailaikumar v</v>
      </c>
      <c r="E238" s="268" t="s">
        <v>3814</v>
      </c>
      <c r="F238" s="1" t="s">
        <v>399</v>
      </c>
      <c r="I238" t="s">
        <v>814</v>
      </c>
    </row>
    <row r="239" spans="1:9">
      <c r="A239" s="1" t="s">
        <v>86</v>
      </c>
      <c r="B239" s="1" t="s">
        <v>87</v>
      </c>
      <c r="C239" s="1" t="s">
        <v>68</v>
      </c>
      <c r="D239" s="1" t="str">
        <f t="shared" si="3"/>
        <v>Vishal  Singh</v>
      </c>
      <c r="E239" s="268" t="s">
        <v>3810</v>
      </c>
      <c r="F239" s="1" t="s">
        <v>494</v>
      </c>
      <c r="I239" t="s">
        <v>9</v>
      </c>
    </row>
    <row r="240" spans="1:9">
      <c r="A240" s="1" t="s">
        <v>840</v>
      </c>
      <c r="B240" s="1" t="s">
        <v>841</v>
      </c>
      <c r="C240" s="1" t="s">
        <v>842</v>
      </c>
      <c r="D240" s="1" t="str">
        <f t="shared" ref="D240:D276" si="4">CONCATENATE(B240," ", C240)</f>
        <v>Barbaros Bozkut</v>
      </c>
      <c r="E240" s="268" t="s">
        <v>3811</v>
      </c>
      <c r="F240" s="1" t="s">
        <v>843</v>
      </c>
      <c r="I240" t="s">
        <v>92</v>
      </c>
    </row>
    <row r="241" spans="1:9">
      <c r="A241" s="1" t="s">
        <v>79</v>
      </c>
      <c r="B241" s="1" t="s">
        <v>80</v>
      </c>
      <c r="C241" s="1" t="s">
        <v>81</v>
      </c>
      <c r="D241" s="1" t="str">
        <f t="shared" si="4"/>
        <v>Bharat Sharma</v>
      </c>
      <c r="E241" s="268" t="s">
        <v>3812</v>
      </c>
      <c r="F241" s="1" t="s">
        <v>429</v>
      </c>
      <c r="I241" t="s">
        <v>9</v>
      </c>
    </row>
    <row r="242" spans="1:9">
      <c r="A242" s="1" t="s">
        <v>844</v>
      </c>
      <c r="B242" s="1" t="s">
        <v>845</v>
      </c>
      <c r="C242" s="1" t="s">
        <v>357</v>
      </c>
      <c r="D242" s="1" t="str">
        <f t="shared" si="4"/>
        <v>Komal Gupta</v>
      </c>
      <c r="E242" s="268" t="s">
        <v>3810</v>
      </c>
      <c r="F242" s="1" t="s">
        <v>401</v>
      </c>
      <c r="I242" t="s">
        <v>85</v>
      </c>
    </row>
    <row r="243" spans="1:9">
      <c r="A243" s="1" t="s">
        <v>73</v>
      </c>
      <c r="B243" s="1" t="s">
        <v>74</v>
      </c>
      <c r="C243" s="1" t="s">
        <v>75</v>
      </c>
      <c r="D243" s="1" t="str">
        <f t="shared" si="4"/>
        <v>Digamber Kukreti</v>
      </c>
      <c r="E243" s="268" t="s">
        <v>3810</v>
      </c>
      <c r="F243" s="1" t="s">
        <v>432</v>
      </c>
      <c r="I243" t="s">
        <v>9</v>
      </c>
    </row>
    <row r="244" spans="1:9">
      <c r="A244" s="1" t="s">
        <v>846</v>
      </c>
      <c r="B244" s="1" t="s">
        <v>531</v>
      </c>
      <c r="C244" s="1" t="s">
        <v>847</v>
      </c>
      <c r="D244" s="1" t="str">
        <f t="shared" si="4"/>
        <v>Kuldeep Raj</v>
      </c>
      <c r="E244" s="268" t="s">
        <v>3813</v>
      </c>
      <c r="F244" s="1" t="s">
        <v>480</v>
      </c>
      <c r="I244" t="s">
        <v>105</v>
      </c>
    </row>
    <row r="245" spans="1:9">
      <c r="A245" s="1" t="s">
        <v>61</v>
      </c>
      <c r="B245" s="1" t="s">
        <v>62</v>
      </c>
      <c r="C245" s="1" t="s">
        <v>63</v>
      </c>
      <c r="D245" s="1" t="str">
        <f t="shared" si="4"/>
        <v>Manohar Potnuru</v>
      </c>
      <c r="E245" s="268" t="s">
        <v>3810</v>
      </c>
      <c r="F245" s="1" t="s">
        <v>399</v>
      </c>
      <c r="I245" t="s">
        <v>9</v>
      </c>
    </row>
    <row r="246" spans="1:9">
      <c r="A246" s="1" t="s">
        <v>848</v>
      </c>
      <c r="B246" s="1" t="s">
        <v>849</v>
      </c>
      <c r="C246" s="1" t="s">
        <v>68</v>
      </c>
      <c r="D246" s="1" t="str">
        <f t="shared" si="4"/>
        <v>Devender Singh</v>
      </c>
      <c r="E246" s="268" t="s">
        <v>3813</v>
      </c>
      <c r="F246" s="1" t="s">
        <v>514</v>
      </c>
      <c r="I246" t="s">
        <v>105</v>
      </c>
    </row>
    <row r="247" spans="1:9">
      <c r="A247" s="1" t="s">
        <v>850</v>
      </c>
      <c r="B247" s="1" t="s">
        <v>107</v>
      </c>
      <c r="C247" s="1" t="s">
        <v>851</v>
      </c>
      <c r="D247" s="1" t="str">
        <f t="shared" si="4"/>
        <v>Himanshu Masiwal</v>
      </c>
      <c r="E247" s="268" t="s">
        <v>3811</v>
      </c>
      <c r="F247" s="1" t="s">
        <v>430</v>
      </c>
      <c r="I247" t="s">
        <v>92</v>
      </c>
    </row>
    <row r="248" spans="1:9">
      <c r="A248" s="1" t="s">
        <v>852</v>
      </c>
      <c r="B248" s="1" t="s">
        <v>853</v>
      </c>
      <c r="C248" s="1" t="s">
        <v>854</v>
      </c>
      <c r="D248" s="1" t="str">
        <f t="shared" si="4"/>
        <v>Vikas  Dhiman</v>
      </c>
      <c r="E248" s="268" t="s">
        <v>3811</v>
      </c>
      <c r="F248" s="1" t="s">
        <v>438</v>
      </c>
      <c r="I248" t="s">
        <v>92</v>
      </c>
    </row>
    <row r="249" spans="1:9">
      <c r="A249" s="1" t="s">
        <v>855</v>
      </c>
      <c r="B249" s="1" t="s">
        <v>856</v>
      </c>
      <c r="C249" s="1" t="s">
        <v>857</v>
      </c>
      <c r="D249" s="1" t="str">
        <f t="shared" si="4"/>
        <v>Aravinth a</v>
      </c>
      <c r="E249" s="268" t="s">
        <v>3814</v>
      </c>
      <c r="F249" s="1" t="s">
        <v>399</v>
      </c>
      <c r="I249" t="s">
        <v>814</v>
      </c>
    </row>
    <row r="250" spans="1:9">
      <c r="A250" s="1" t="s">
        <v>55</v>
      </c>
      <c r="B250" s="1" t="s">
        <v>56</v>
      </c>
      <c r="C250" s="1" t="s">
        <v>57</v>
      </c>
      <c r="D250" s="1" t="str">
        <f t="shared" si="4"/>
        <v>Bhawna Wadhwa</v>
      </c>
      <c r="E250" s="268" t="s">
        <v>3810</v>
      </c>
      <c r="F250" s="1" t="s">
        <v>621</v>
      </c>
      <c r="I250" t="s">
        <v>858</v>
      </c>
    </row>
    <row r="251" spans="1:9">
      <c r="A251" s="1" t="s">
        <v>859</v>
      </c>
      <c r="B251" s="1" t="s">
        <v>34</v>
      </c>
      <c r="C251" s="1" t="s">
        <v>860</v>
      </c>
      <c r="D251" s="1" t="str">
        <f t="shared" si="4"/>
        <v>Rahul Kernathia</v>
      </c>
      <c r="E251" s="268" t="s">
        <v>3811</v>
      </c>
      <c r="F251" s="1" t="s">
        <v>406</v>
      </c>
      <c r="H251" s="22"/>
      <c r="I251" t="s">
        <v>92</v>
      </c>
    </row>
    <row r="252" spans="1:9">
      <c r="A252" s="1" t="s">
        <v>861</v>
      </c>
      <c r="B252" s="1" t="s">
        <v>862</v>
      </c>
      <c r="C252" s="1" t="s">
        <v>863</v>
      </c>
      <c r="D252" s="1" t="str">
        <f t="shared" si="4"/>
        <v>Shubham kumar Ojha</v>
      </c>
      <c r="E252" s="268" t="s">
        <v>3811</v>
      </c>
      <c r="F252" s="1" t="s">
        <v>438</v>
      </c>
      <c r="I252" t="s">
        <v>92</v>
      </c>
    </row>
    <row r="253" spans="1:9">
      <c r="A253" s="1" t="s">
        <v>864</v>
      </c>
      <c r="B253" s="1" t="s">
        <v>775</v>
      </c>
      <c r="C253" s="1" t="s">
        <v>81</v>
      </c>
      <c r="D253" s="1" t="str">
        <f t="shared" si="4"/>
        <v>Rahul  Sharma</v>
      </c>
      <c r="E253" s="268" t="s">
        <v>3814</v>
      </c>
      <c r="F253" s="1" t="s">
        <v>431</v>
      </c>
      <c r="I253" t="s">
        <v>814</v>
      </c>
    </row>
    <row r="254" spans="1:9">
      <c r="A254" s="16" t="s">
        <v>50</v>
      </c>
      <c r="B254" s="18" t="s">
        <v>51</v>
      </c>
      <c r="C254" s="18" t="s">
        <v>52</v>
      </c>
      <c r="D254" s="18" t="s">
        <v>53</v>
      </c>
      <c r="E254" s="268" t="s">
        <v>3810</v>
      </c>
      <c r="F254" s="1" t="s">
        <v>432</v>
      </c>
      <c r="I254" t="s">
        <v>9</v>
      </c>
    </row>
    <row r="255" spans="1:9">
      <c r="A255" s="19" t="s">
        <v>44</v>
      </c>
      <c r="B255" s="17" t="s">
        <v>45</v>
      </c>
      <c r="C255" s="17" t="s">
        <v>46</v>
      </c>
      <c r="D255" s="17" t="s">
        <v>47</v>
      </c>
      <c r="E255" s="268" t="s">
        <v>3810</v>
      </c>
      <c r="F255" s="1" t="s">
        <v>621</v>
      </c>
      <c r="I255" t="s">
        <v>9</v>
      </c>
    </row>
    <row r="256" spans="1:9">
      <c r="A256" s="19" t="s">
        <v>39</v>
      </c>
      <c r="B256" s="17" t="s">
        <v>40</v>
      </c>
      <c r="C256" s="17" t="s">
        <v>41</v>
      </c>
      <c r="D256" s="17" t="s">
        <v>42</v>
      </c>
      <c r="E256" s="268" t="s">
        <v>3810</v>
      </c>
      <c r="F256" s="1" t="s">
        <v>662</v>
      </c>
      <c r="I256" t="s">
        <v>9</v>
      </c>
    </row>
    <row r="257" spans="1:9">
      <c r="A257" s="22" t="s">
        <v>865</v>
      </c>
      <c r="B257" s="17" t="s">
        <v>866</v>
      </c>
      <c r="C257" s="17" t="s">
        <v>867</v>
      </c>
      <c r="D257" s="1" t="str">
        <f t="shared" si="4"/>
        <v>Samudrala Sampath</v>
      </c>
      <c r="E257" s="268" t="s">
        <v>3814</v>
      </c>
      <c r="F257" s="1" t="s">
        <v>438</v>
      </c>
      <c r="I257" t="s">
        <v>814</v>
      </c>
    </row>
    <row r="258" spans="1:9" ht="15.6">
      <c r="A258" s="99" t="s">
        <v>868</v>
      </c>
      <c r="B258" s="1" t="s">
        <v>599</v>
      </c>
      <c r="C258" s="1" t="s">
        <v>869</v>
      </c>
      <c r="D258" s="1" t="str">
        <f t="shared" si="4"/>
        <v>Prem reception</v>
      </c>
      <c r="E258" s="268" t="s">
        <v>3810</v>
      </c>
      <c r="F258" s="1" t="s">
        <v>400</v>
      </c>
      <c r="I258" t="s">
        <v>9</v>
      </c>
    </row>
    <row r="259" spans="1:9">
      <c r="A259" s="1" t="s">
        <v>870</v>
      </c>
      <c r="B259" s="1" t="s">
        <v>677</v>
      </c>
      <c r="C259" s="1" t="s">
        <v>871</v>
      </c>
      <c r="D259" s="1" t="str">
        <f t="shared" si="4"/>
        <v>Rajat Goel</v>
      </c>
      <c r="E259" s="268" t="s">
        <v>3810</v>
      </c>
      <c r="F259" s="1" t="s">
        <v>432</v>
      </c>
      <c r="I259" t="s">
        <v>9</v>
      </c>
    </row>
    <row r="260" spans="1:9">
      <c r="A260" s="1" t="s">
        <v>872</v>
      </c>
      <c r="B260" s="1" t="s">
        <v>873</v>
      </c>
      <c r="C260" s="1" t="s">
        <v>874</v>
      </c>
      <c r="D260" s="1" t="str">
        <f t="shared" si="4"/>
        <v>Nikola Gluic</v>
      </c>
      <c r="E260" s="268" t="s">
        <v>3813</v>
      </c>
      <c r="F260" s="1" t="s">
        <v>875</v>
      </c>
      <c r="I260" t="s">
        <v>105</v>
      </c>
    </row>
    <row r="261" spans="1:9">
      <c r="A261" s="1" t="s">
        <v>876</v>
      </c>
      <c r="B261" s="1" t="s">
        <v>877</v>
      </c>
      <c r="C261" s="1" t="s">
        <v>68</v>
      </c>
      <c r="D261" s="1" t="str">
        <f t="shared" si="4"/>
        <v>Naveen  Singh</v>
      </c>
      <c r="E261" s="268" t="s">
        <v>3813</v>
      </c>
      <c r="F261" s="1" t="s">
        <v>517</v>
      </c>
      <c r="I261" t="s">
        <v>105</v>
      </c>
    </row>
    <row r="262" spans="1:9">
      <c r="A262" s="1" t="s">
        <v>878</v>
      </c>
      <c r="B262" s="1" t="s">
        <v>265</v>
      </c>
      <c r="C262" s="1" t="s">
        <v>879</v>
      </c>
      <c r="D262" s="1" t="str">
        <f t="shared" si="4"/>
        <v>Vaibhav Juneja</v>
      </c>
      <c r="E262" s="268" t="s">
        <v>3810</v>
      </c>
      <c r="F262" s="1" t="s">
        <v>621</v>
      </c>
      <c r="I262" t="s">
        <v>9</v>
      </c>
    </row>
    <row r="263" spans="1:9">
      <c r="A263" s="1" t="s">
        <v>880</v>
      </c>
      <c r="B263" s="1" t="s">
        <v>677</v>
      </c>
      <c r="C263" s="1" t="s">
        <v>30</v>
      </c>
      <c r="D263" s="1" t="str">
        <f t="shared" si="4"/>
        <v>Rajat Kumar</v>
      </c>
      <c r="E263" s="268" t="s">
        <v>3814</v>
      </c>
      <c r="F263" s="1" t="s">
        <v>431</v>
      </c>
      <c r="I263" t="s">
        <v>814</v>
      </c>
    </row>
    <row r="264" spans="1:9">
      <c r="A264" s="1" t="s">
        <v>881</v>
      </c>
      <c r="B264" s="1" t="s">
        <v>882</v>
      </c>
      <c r="C264" s="1" t="s">
        <v>883</v>
      </c>
      <c r="D264" s="1" t="str">
        <f t="shared" si="4"/>
        <v>Tima iyer Utne</v>
      </c>
      <c r="E264" s="268" t="s">
        <v>3815</v>
      </c>
      <c r="F264" s="1" t="s">
        <v>884</v>
      </c>
      <c r="I264" t="s">
        <v>9</v>
      </c>
    </row>
    <row r="265" spans="1:9">
      <c r="A265" s="1" t="s">
        <v>885</v>
      </c>
      <c r="B265" s="1" t="s">
        <v>34</v>
      </c>
      <c r="C265" s="1" t="s">
        <v>886</v>
      </c>
      <c r="D265" s="1" t="str">
        <f t="shared" si="4"/>
        <v>Rahul Thapa</v>
      </c>
      <c r="E265" s="268" t="s">
        <v>3813</v>
      </c>
      <c r="F265" s="1" t="s">
        <v>887</v>
      </c>
      <c r="I265" t="s">
        <v>105</v>
      </c>
    </row>
    <row r="266" spans="1:9">
      <c r="A266" s="1" t="s">
        <v>888</v>
      </c>
      <c r="B266" s="1" t="s">
        <v>889</v>
      </c>
      <c r="C266" s="1" t="s">
        <v>890</v>
      </c>
      <c r="D266" s="1" t="str">
        <f t="shared" si="4"/>
        <v>Satender Pandit</v>
      </c>
      <c r="E266" s="268" t="s">
        <v>3813</v>
      </c>
      <c r="F266" s="1" t="s">
        <v>891</v>
      </c>
      <c r="I266" t="s">
        <v>105</v>
      </c>
    </row>
    <row r="267" spans="1:9">
      <c r="A267" s="1" t="s">
        <v>892</v>
      </c>
      <c r="B267" s="1" t="s">
        <v>893</v>
      </c>
      <c r="C267" s="1" t="s">
        <v>68</v>
      </c>
      <c r="D267" s="1" t="str">
        <f t="shared" si="4"/>
        <v>Chandra Bhushan Singh</v>
      </c>
      <c r="E267" s="268" t="s">
        <v>3811</v>
      </c>
      <c r="F267" s="1" t="s">
        <v>438</v>
      </c>
      <c r="I267" t="s">
        <v>783</v>
      </c>
    </row>
    <row r="268" spans="1:9">
      <c r="A268" s="1" t="s">
        <v>894</v>
      </c>
      <c r="B268" s="1" t="s">
        <v>895</v>
      </c>
      <c r="C268" s="1" t="s">
        <v>30</v>
      </c>
      <c r="D268" s="1" t="str">
        <f t="shared" si="4"/>
        <v>Sunil Kumar</v>
      </c>
      <c r="E268" s="268" t="s">
        <v>3811</v>
      </c>
      <c r="F268" s="1" t="s">
        <v>438</v>
      </c>
      <c r="I268" t="s">
        <v>92</v>
      </c>
    </row>
    <row r="269" spans="1:9">
      <c r="A269" s="102" t="s">
        <v>896</v>
      </c>
      <c r="B269" s="1" t="s">
        <v>897</v>
      </c>
      <c r="C269" s="1" t="s">
        <v>30</v>
      </c>
      <c r="D269" s="1" t="str">
        <f t="shared" si="4"/>
        <v>Vipan Kumar</v>
      </c>
      <c r="E269" s="268" t="s">
        <v>3811</v>
      </c>
      <c r="F269" s="1" t="s">
        <v>514</v>
      </c>
      <c r="I269" t="s">
        <v>92</v>
      </c>
    </row>
    <row r="270" spans="1:9" ht="15.6">
      <c r="A270" s="99" t="s">
        <v>898</v>
      </c>
      <c r="B270" s="1" t="s">
        <v>899</v>
      </c>
      <c r="C270" s="1" t="s">
        <v>900</v>
      </c>
      <c r="D270" s="1" t="str">
        <f t="shared" si="4"/>
        <v xml:space="preserve">Secretary Priyanka </v>
      </c>
      <c r="E270" s="268" t="s">
        <v>3810</v>
      </c>
      <c r="F270" s="1" t="s">
        <v>411</v>
      </c>
      <c r="I270" t="s">
        <v>9</v>
      </c>
    </row>
    <row r="271" spans="1:9">
      <c r="A271" s="1" t="s">
        <v>901</v>
      </c>
      <c r="B271" s="1" t="s">
        <v>902</v>
      </c>
      <c r="C271" s="1" t="s">
        <v>92</v>
      </c>
      <c r="D271" s="1" t="str">
        <f t="shared" si="4"/>
        <v>Spare IT Tidong</v>
      </c>
      <c r="E271" s="268" t="s">
        <v>3811</v>
      </c>
      <c r="F271" s="1" t="s">
        <v>903</v>
      </c>
      <c r="I271" t="s">
        <v>92</v>
      </c>
    </row>
    <row r="272" spans="1:9">
      <c r="A272" s="1" t="s">
        <v>904</v>
      </c>
      <c r="B272" s="1" t="s">
        <v>905</v>
      </c>
      <c r="C272" s="1" t="s">
        <v>906</v>
      </c>
      <c r="D272" s="1" t="str">
        <f t="shared" si="4"/>
        <v>Nidhi Malik Dhingra</v>
      </c>
      <c r="E272" s="268" t="s">
        <v>3810</v>
      </c>
      <c r="F272" s="1" t="s">
        <v>430</v>
      </c>
      <c r="I272" t="s">
        <v>9</v>
      </c>
    </row>
    <row r="273" spans="1:9">
      <c r="A273" s="1" t="s">
        <v>907</v>
      </c>
      <c r="B273" s="1" t="s">
        <v>908</v>
      </c>
      <c r="C273" s="1" t="s">
        <v>68</v>
      </c>
      <c r="D273" s="1" t="str">
        <f t="shared" si="4"/>
        <v>Lakhan  Singh</v>
      </c>
      <c r="E273" s="268" t="s">
        <v>3810</v>
      </c>
      <c r="F273" s="1" t="s">
        <v>465</v>
      </c>
      <c r="I273" t="s">
        <v>9</v>
      </c>
    </row>
    <row r="274" spans="1:9">
      <c r="A274" s="1" t="s">
        <v>909</v>
      </c>
      <c r="B274" s="1" t="s">
        <v>910</v>
      </c>
      <c r="C274" s="1" t="s">
        <v>290</v>
      </c>
      <c r="D274" s="1" t="str">
        <f t="shared" si="4"/>
        <v>Dinesh Kalla</v>
      </c>
      <c r="E274" s="268" t="s">
        <v>3814</v>
      </c>
      <c r="F274" s="1" t="s">
        <v>465</v>
      </c>
      <c r="I274" t="s">
        <v>814</v>
      </c>
    </row>
    <row r="275" spans="1:9">
      <c r="A275" s="1" t="s">
        <v>911</v>
      </c>
      <c r="B275" s="1" t="s">
        <v>758</v>
      </c>
      <c r="C275" s="1" t="s">
        <v>912</v>
      </c>
      <c r="D275" s="1" t="str">
        <f t="shared" si="4"/>
        <v>Manish Mittal</v>
      </c>
      <c r="E275" s="268" t="s">
        <v>3810</v>
      </c>
      <c r="F275" s="1" t="s">
        <v>432</v>
      </c>
      <c r="I275" t="s">
        <v>9</v>
      </c>
    </row>
    <row r="276" spans="1:9">
      <c r="A276" s="207" t="s">
        <v>913</v>
      </c>
      <c r="B276" s="207" t="s">
        <v>914</v>
      </c>
      <c r="C276" s="207" t="s">
        <v>915</v>
      </c>
      <c r="D276" s="207" t="str">
        <f t="shared" si="4"/>
        <v>Mohit Uniyal</v>
      </c>
      <c r="E276" s="268" t="s">
        <v>3810</v>
      </c>
      <c r="F276" s="207" t="s">
        <v>432</v>
      </c>
      <c r="I276" t="s">
        <v>9</v>
      </c>
    </row>
    <row r="277" spans="1:9">
      <c r="A277" s="207" t="s">
        <v>916</v>
      </c>
      <c r="B277" s="207" t="s">
        <v>420</v>
      </c>
      <c r="C277" s="207" t="s">
        <v>30</v>
      </c>
      <c r="D277" s="207" t="str">
        <f>CONCATENATE(B277," ", C277)</f>
        <v>Rajesh Kumar</v>
      </c>
      <c r="E277" s="268" t="s">
        <v>3810</v>
      </c>
      <c r="F277" s="207" t="s">
        <v>431</v>
      </c>
      <c r="I277" t="s">
        <v>9</v>
      </c>
    </row>
    <row r="278" spans="1:9">
      <c r="A278" s="207" t="s">
        <v>3685</v>
      </c>
      <c r="B278" s="207" t="s">
        <v>426</v>
      </c>
      <c r="C278" s="207" t="s">
        <v>85</v>
      </c>
      <c r="D278" s="207" t="str">
        <f>CONCATENATE(B278," ", C278)</f>
        <v>Operation SKM</v>
      </c>
      <c r="E278" s="268" t="s">
        <v>3812</v>
      </c>
      <c r="F278" s="1" t="s">
        <v>3684</v>
      </c>
      <c r="I278" t="s">
        <v>85</v>
      </c>
    </row>
    <row r="279" spans="1:9">
      <c r="A279" s="337" t="s">
        <v>3701</v>
      </c>
      <c r="B279" s="207" t="s">
        <v>601</v>
      </c>
      <c r="C279" s="207" t="s">
        <v>30</v>
      </c>
      <c r="D279" s="207" t="str">
        <f>CONCATENATE(B279," ", C279)</f>
        <v>Ravi Kumar</v>
      </c>
      <c r="E279" s="268" t="s">
        <v>3811</v>
      </c>
      <c r="F279" s="207" t="s">
        <v>430</v>
      </c>
      <c r="I279" t="s">
        <v>92</v>
      </c>
    </row>
    <row r="280" spans="1:9">
      <c r="A280" s="207" t="s">
        <v>3703</v>
      </c>
      <c r="B280" s="207" t="s">
        <v>3704</v>
      </c>
      <c r="C280" s="207" t="s">
        <v>3705</v>
      </c>
      <c r="D280" s="207" t="str">
        <f>CONCATENATE(B280," ", C280)</f>
        <v>Aryan Kapur</v>
      </c>
      <c r="E280" s="268" t="s">
        <v>3810</v>
      </c>
      <c r="F280" s="207" t="s">
        <v>3706</v>
      </c>
      <c r="I280" t="s">
        <v>9</v>
      </c>
    </row>
  </sheetData>
  <conditionalFormatting sqref="A163:A167 C167:C169">
    <cfRule type="expression" dxfId="109" priority="17">
      <formula>$K163="Expiring Soon"</formula>
    </cfRule>
    <cfRule type="expression" dxfId="108" priority="18">
      <formula>$K163="Warranty"</formula>
    </cfRule>
  </conditionalFormatting>
  <conditionalFormatting sqref="A170:A172 A174 C170:C172 C174:C185">
    <cfRule type="expression" dxfId="107" priority="20">
      <formula>#REF!="Warranty"</formula>
    </cfRule>
  </conditionalFormatting>
  <conditionalFormatting sqref="A170:A172 C170:C172 A174 C174 C176:C185">
    <cfRule type="expression" dxfId="106" priority="21">
      <formula>#REF!="Expiring Soon"</formula>
    </cfRule>
  </conditionalFormatting>
  <conditionalFormatting sqref="A174 A163:A167 A170:A172">
    <cfRule type="duplicateValues" dxfId="105" priority="16"/>
  </conditionalFormatting>
  <conditionalFormatting sqref="A174">
    <cfRule type="duplicateValues" dxfId="104" priority="14"/>
    <cfRule type="duplicateValues" dxfId="103" priority="15"/>
  </conditionalFormatting>
  <conditionalFormatting sqref="A186:A232 A1:A184 A236:A247 A251:A253 A258:A269 A271:A276">
    <cfRule type="duplicateValues" dxfId="102" priority="11"/>
  </conditionalFormatting>
  <conditionalFormatting sqref="A233:A235">
    <cfRule type="duplicateValues" dxfId="101" priority="8"/>
    <cfRule type="duplicateValues" dxfId="100" priority="9"/>
  </conditionalFormatting>
  <conditionalFormatting sqref="A236:A247 A1:A232 A251:A253 A258:A269 A271:A276">
    <cfRule type="duplicateValues" dxfId="99" priority="10"/>
  </conditionalFormatting>
  <conditionalFormatting sqref="A248:A250">
    <cfRule type="duplicateValues" dxfId="98" priority="6"/>
    <cfRule type="duplicateValues" dxfId="97" priority="7"/>
  </conditionalFormatting>
  <conditionalFormatting sqref="A270">
    <cfRule type="duplicateValues" dxfId="96" priority="5"/>
  </conditionalFormatting>
  <conditionalFormatting sqref="A279">
    <cfRule type="duplicateValues" dxfId="95" priority="1"/>
  </conditionalFormatting>
  <conditionalFormatting sqref="C174:C185 C167:C172">
    <cfRule type="duplicateValues" dxfId="94" priority="269"/>
  </conditionalFormatting>
  <conditionalFormatting sqref="C175">
    <cfRule type="duplicateValues" dxfId="93" priority="266"/>
    <cfRule type="duplicateValues" dxfId="92" priority="267"/>
    <cfRule type="expression" dxfId="91" priority="268">
      <formula>#REF!="Expiring Soon"</formula>
    </cfRule>
  </conditionalFormatting>
  <conditionalFormatting sqref="J1">
    <cfRule type="duplicateValues" dxfId="90" priority="2"/>
  </conditionalFormatting>
  <conditionalFormatting sqref="K35">
    <cfRule type="duplicateValues" dxfId="89" priority="3"/>
    <cfRule type="duplicateValues" dxfId="88" priority="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5"/>
  <sheetViews>
    <sheetView tabSelected="1" topLeftCell="B1" workbookViewId="0">
      <pane ySplit="1" topLeftCell="A261" activePane="bottomLeft" state="frozen"/>
      <selection pane="bottomLeft" activeCell="G266" sqref="G266"/>
    </sheetView>
  </sheetViews>
  <sheetFormatPr defaultRowHeight="15" customHeight="1"/>
  <cols>
    <col min="1" max="1" width="10.6640625" bestFit="1" customWidth="1"/>
    <col min="2" max="2" width="18.5546875" style="7" bestFit="1" customWidth="1"/>
    <col min="3" max="3" width="22.109375" customWidth="1"/>
    <col min="4" max="4" width="27.44140625" customWidth="1"/>
    <col min="5" max="5" width="29.44140625" customWidth="1"/>
    <col min="6" max="6" width="26.109375" bestFit="1" customWidth="1"/>
    <col min="7" max="7" width="39.33203125" customWidth="1"/>
    <col min="8" max="8" width="16.5546875" bestFit="1" customWidth="1"/>
    <col min="9" max="9" width="24" bestFit="1" customWidth="1"/>
    <col min="10" max="10" width="9.88671875" bestFit="1" customWidth="1"/>
    <col min="11" max="11" width="25.88671875" bestFit="1" customWidth="1"/>
    <col min="12" max="12" width="16.33203125" bestFit="1" customWidth="1"/>
    <col min="13" max="13" width="12.33203125" bestFit="1" customWidth="1"/>
    <col min="14" max="14" width="28.44140625" style="7" customWidth="1"/>
    <col min="15" max="15" width="22.5546875" style="7" bestFit="1" customWidth="1"/>
    <col min="16" max="16" width="16.109375" style="225" bestFit="1" customWidth="1"/>
    <col min="17" max="17" width="29.5546875" style="177" bestFit="1" customWidth="1"/>
    <col min="18" max="18" width="17.88671875" style="225" customWidth="1"/>
    <col min="19" max="19" width="27.6640625" bestFit="1" customWidth="1"/>
    <col min="20" max="20" width="18.5546875" style="122" bestFit="1" customWidth="1"/>
    <col min="21" max="21" width="28.33203125" bestFit="1" customWidth="1"/>
    <col min="22" max="22" width="33.5546875" style="7" bestFit="1" customWidth="1"/>
  </cols>
  <sheetData>
    <row r="1" spans="1:22" ht="17.399999999999999">
      <c r="A1" s="87" t="s">
        <v>149</v>
      </c>
      <c r="B1" s="98" t="s">
        <v>0</v>
      </c>
      <c r="C1" s="98" t="s">
        <v>917</v>
      </c>
      <c r="D1" s="98" t="s">
        <v>918</v>
      </c>
      <c r="E1" s="98" t="s">
        <v>919</v>
      </c>
      <c r="F1" s="98" t="s">
        <v>920</v>
      </c>
      <c r="G1" s="98" t="s">
        <v>3861</v>
      </c>
      <c r="H1" s="98" t="s">
        <v>921</v>
      </c>
      <c r="I1" s="98" t="s">
        <v>922</v>
      </c>
      <c r="J1" s="98" t="s">
        <v>923</v>
      </c>
      <c r="K1" s="98" t="s">
        <v>924</v>
      </c>
      <c r="L1" s="98" t="s">
        <v>925</v>
      </c>
      <c r="M1" s="98" t="s">
        <v>926</v>
      </c>
      <c r="N1" s="105" t="s">
        <v>927</v>
      </c>
      <c r="O1" s="107" t="s">
        <v>928</v>
      </c>
      <c r="P1" s="226" t="s">
        <v>929</v>
      </c>
      <c r="Q1" s="176" t="s">
        <v>930</v>
      </c>
      <c r="R1" s="226" t="s">
        <v>3862</v>
      </c>
      <c r="S1" s="113" t="s">
        <v>931</v>
      </c>
      <c r="T1" s="113" t="s">
        <v>932</v>
      </c>
      <c r="U1" s="266" t="s">
        <v>933</v>
      </c>
      <c r="V1" s="266" t="s">
        <v>397</v>
      </c>
    </row>
    <row r="2" spans="1:22" ht="14.4">
      <c r="A2" s="81" t="s">
        <v>98</v>
      </c>
      <c r="B2" s="78" t="s">
        <v>934</v>
      </c>
      <c r="C2" s="78" t="str">
        <f>IFERROR(VLOOKUP(B2,'Employee details '!$A$2:$E$1000,4,0),"Spare")</f>
        <v>Erind Rroko</v>
      </c>
      <c r="D2" s="78" t="s">
        <v>935</v>
      </c>
      <c r="E2" s="78" t="str">
        <f>VLOOKUP('New Laptop and Desktop details '!B2,'Employee details '!A:E,5,0)</f>
        <v>Tidong Power Gen Pvt Ltd</v>
      </c>
      <c r="F2" s="78" t="s">
        <v>92</v>
      </c>
      <c r="G2" s="78" t="str">
        <f>E2&amp;"_"&amp;F2</f>
        <v>Tidong Power Gen Pvt Ltd_Tidong</v>
      </c>
      <c r="H2" s="78" t="s">
        <v>936</v>
      </c>
      <c r="I2" s="78" t="s">
        <v>937</v>
      </c>
      <c r="J2" s="78" t="s">
        <v>938</v>
      </c>
      <c r="K2" s="78" t="s">
        <v>939</v>
      </c>
      <c r="L2" s="78" t="s">
        <v>940</v>
      </c>
      <c r="M2" s="103" t="s">
        <v>941</v>
      </c>
      <c r="N2" s="6" t="s">
        <v>942</v>
      </c>
      <c r="O2" s="108" t="s">
        <v>943</v>
      </c>
      <c r="P2" s="224">
        <v>43279</v>
      </c>
      <c r="Q2" s="305">
        <v>45834</v>
      </c>
      <c r="R2" s="348">
        <f>YEAR(Q2)</f>
        <v>2025</v>
      </c>
      <c r="S2" s="1" t="e">
        <v>#N/A</v>
      </c>
      <c r="T2" s="123"/>
      <c r="U2" s="268"/>
      <c r="V2" s="6" t="str">
        <f>VLOOKUP(B2,'Employee details '!$A$2:$F$584,6,0)</f>
        <v>Document Controller</v>
      </c>
    </row>
    <row r="3" spans="1:22" ht="14.4">
      <c r="A3" s="81" t="s">
        <v>98</v>
      </c>
      <c r="B3" s="78" t="s">
        <v>828</v>
      </c>
      <c r="C3" s="78" t="str">
        <f>IFERROR(VLOOKUP(B3,'Employee details '!$A$2:$E$1000,4,0),"Spare")</f>
        <v>Stock  in IT</v>
      </c>
      <c r="D3" s="78" t="s">
        <v>944</v>
      </c>
      <c r="E3" s="78" t="str">
        <f>VLOOKUP('New Laptop and Desktop details '!B3,'Employee details '!A:E,5,0)</f>
        <v>Delhi Office Spare</v>
      </c>
      <c r="F3" s="78" t="s">
        <v>92</v>
      </c>
      <c r="G3" s="78" t="str">
        <f t="shared" ref="G3:G66" si="0">E3&amp;"_"&amp;F3</f>
        <v>Delhi Office Spare_Tidong</v>
      </c>
      <c r="H3" s="78" t="s">
        <v>936</v>
      </c>
      <c r="I3" s="78" t="s">
        <v>945</v>
      </c>
      <c r="J3" s="78" t="s">
        <v>938</v>
      </c>
      <c r="K3" s="78" t="s">
        <v>939</v>
      </c>
      <c r="L3" s="78" t="s">
        <v>946</v>
      </c>
      <c r="M3" s="103" t="s">
        <v>947</v>
      </c>
      <c r="N3" s="6" t="s">
        <v>942</v>
      </c>
      <c r="O3" s="108" t="s">
        <v>943</v>
      </c>
      <c r="P3" s="224">
        <v>43279</v>
      </c>
      <c r="Q3" s="305">
        <v>45834</v>
      </c>
      <c r="R3" s="348">
        <f t="shared" ref="R3:R66" si="1">YEAR(Q3)</f>
        <v>2025</v>
      </c>
      <c r="S3" s="1" t="e">
        <v>#N/A</v>
      </c>
      <c r="T3" s="123"/>
      <c r="U3" s="268"/>
      <c r="V3" s="6" t="str">
        <f>VLOOKUP(B3,'Employee details '!$A$2:$F$584,6,0)</f>
        <v>Stock In IT</v>
      </c>
    </row>
    <row r="4" spans="1:22" ht="14.4">
      <c r="A4" s="81" t="s">
        <v>84</v>
      </c>
      <c r="B4" s="78" t="s">
        <v>948</v>
      </c>
      <c r="C4" s="78" t="str">
        <f>IFERROR(VLOOKUP(B4,'Employee details '!$A$2:$E$1000,4,0),"Spare")</f>
        <v>Rohit Sharma</v>
      </c>
      <c r="D4" s="78" t="s">
        <v>949</v>
      </c>
      <c r="E4" s="78" t="str">
        <f>VLOOKUP('New Laptop and Desktop details '!B4,'Employee details '!A:E,5,0)</f>
        <v>Tidong Power Gen Pvt Ltd</v>
      </c>
      <c r="F4" s="78" t="s">
        <v>85</v>
      </c>
      <c r="G4" s="78" t="str">
        <f t="shared" si="0"/>
        <v>Tidong Power Gen Pvt Ltd_SKM</v>
      </c>
      <c r="H4" s="78" t="s">
        <v>936</v>
      </c>
      <c r="I4" s="78" t="s">
        <v>950</v>
      </c>
      <c r="J4" s="78" t="s">
        <v>938</v>
      </c>
      <c r="K4" s="78" t="s">
        <v>951</v>
      </c>
      <c r="L4" s="78" t="s">
        <v>952</v>
      </c>
      <c r="M4" s="103" t="s">
        <v>953</v>
      </c>
      <c r="N4" s="6">
        <v>4500270192</v>
      </c>
      <c r="O4" s="108" t="s">
        <v>954</v>
      </c>
      <c r="P4" s="224">
        <v>43980</v>
      </c>
      <c r="Q4" s="305">
        <v>45819</v>
      </c>
      <c r="R4" s="348">
        <f t="shared" si="1"/>
        <v>2025</v>
      </c>
      <c r="S4" s="1" t="s">
        <v>955</v>
      </c>
      <c r="T4" s="123">
        <v>90091</v>
      </c>
      <c r="U4" s="268" t="s">
        <v>956</v>
      </c>
      <c r="V4" s="6" t="str">
        <f>VLOOKUP(B4,'Employee details '!$A$2:$F$584,6,0)</f>
        <v>Regulatory and License &amp; Permits</v>
      </c>
    </row>
    <row r="5" spans="1:22" ht="16.5" customHeight="1">
      <c r="A5" s="81" t="s">
        <v>84</v>
      </c>
      <c r="B5" s="78" t="s">
        <v>957</v>
      </c>
      <c r="C5" s="78" t="str">
        <f>IFERROR(VLOOKUP(B5,'Employee details '!$A$2:$E$1000,4,0),"Spare")</f>
        <v>Nishtha Marwaha</v>
      </c>
      <c r="D5" s="78" t="s">
        <v>958</v>
      </c>
      <c r="E5" s="78" t="str">
        <f>VLOOKUP('New Laptop and Desktop details '!B5,'Employee details '!A:E,5,0)</f>
        <v>Statkraft Markets Private Ltd</v>
      </c>
      <c r="F5" s="78" t="s">
        <v>85</v>
      </c>
      <c r="G5" s="78" t="str">
        <f t="shared" si="0"/>
        <v>Statkraft Markets Private Ltd_SKM</v>
      </c>
      <c r="H5" s="78" t="s">
        <v>936</v>
      </c>
      <c r="I5" s="78" t="s">
        <v>959</v>
      </c>
      <c r="J5" s="78" t="s">
        <v>938</v>
      </c>
      <c r="K5" s="78" t="s">
        <v>951</v>
      </c>
      <c r="L5" s="78" t="s">
        <v>960</v>
      </c>
      <c r="M5" s="103" t="s">
        <v>947</v>
      </c>
      <c r="N5" s="6">
        <v>4500270192</v>
      </c>
      <c r="O5" s="108" t="s">
        <v>954</v>
      </c>
      <c r="P5" s="224">
        <v>43980</v>
      </c>
      <c r="Q5" s="305">
        <v>45819</v>
      </c>
      <c r="R5" s="348">
        <f t="shared" si="1"/>
        <v>2025</v>
      </c>
      <c r="S5" s="1" t="s">
        <v>955</v>
      </c>
      <c r="T5" s="123">
        <v>90091</v>
      </c>
      <c r="U5" s="268" t="s">
        <v>961</v>
      </c>
      <c r="V5" s="6" t="str">
        <f>VLOOKUP(B5,'Employee details '!$A$2:$F$584,6,0)</f>
        <v>HR</v>
      </c>
    </row>
    <row r="6" spans="1:22" ht="14.25" customHeight="1">
      <c r="A6" s="81" t="s">
        <v>84</v>
      </c>
      <c r="B6" s="78" t="s">
        <v>962</v>
      </c>
      <c r="C6" s="78" t="str">
        <f>IFERROR(VLOOKUP(B6,'Employee details '!$A$2:$E$1000,4,0),"Spare")</f>
        <v>Prabhakar Andikkalai</v>
      </c>
      <c r="D6" s="78" t="s">
        <v>963</v>
      </c>
      <c r="E6" s="78" t="str">
        <f>VLOOKUP('New Laptop and Desktop details '!B6,'Employee details '!A:E,5,0)</f>
        <v>Statkraft Markets Private Ltd</v>
      </c>
      <c r="F6" s="78" t="s">
        <v>85</v>
      </c>
      <c r="G6" s="78" t="str">
        <f t="shared" si="0"/>
        <v>Statkraft Markets Private Ltd_SKM</v>
      </c>
      <c r="H6" s="78" t="s">
        <v>936</v>
      </c>
      <c r="I6" s="78" t="s">
        <v>964</v>
      </c>
      <c r="J6" s="78" t="s">
        <v>938</v>
      </c>
      <c r="K6" s="78" t="s">
        <v>951</v>
      </c>
      <c r="L6" s="78" t="s">
        <v>965</v>
      </c>
      <c r="M6" s="103" t="s">
        <v>947</v>
      </c>
      <c r="N6" s="6">
        <v>4500270192</v>
      </c>
      <c r="O6" s="108" t="s">
        <v>954</v>
      </c>
      <c r="P6" s="224">
        <v>43980</v>
      </c>
      <c r="Q6" s="305">
        <v>45819</v>
      </c>
      <c r="R6" s="348">
        <f t="shared" si="1"/>
        <v>2025</v>
      </c>
      <c r="S6" s="1" t="s">
        <v>955</v>
      </c>
      <c r="T6" s="123">
        <v>90091</v>
      </c>
      <c r="U6" s="268" t="s">
        <v>966</v>
      </c>
      <c r="V6" s="6" t="str">
        <f>VLOOKUP(B6,'Employee details '!$A$2:$F$584,6,0)</f>
        <v>Market Operation</v>
      </c>
    </row>
    <row r="7" spans="1:22" ht="14.4">
      <c r="A7" s="81" t="s">
        <v>78</v>
      </c>
      <c r="B7" s="78" t="s">
        <v>828</v>
      </c>
      <c r="C7" s="78" t="str">
        <f>IFERROR(VLOOKUP(B7,'Employee details '!$A$2:$E$1000,4,0),"Spare")</f>
        <v>Stock  in IT</v>
      </c>
      <c r="D7" s="78" t="s">
        <v>749</v>
      </c>
      <c r="E7" s="78" t="str">
        <f>VLOOKUP('New Laptop and Desktop details '!B7,'Employee details '!A:E,5,0)</f>
        <v>Delhi Office Spare</v>
      </c>
      <c r="F7" s="78" t="s">
        <v>85</v>
      </c>
      <c r="G7" s="78" t="str">
        <f t="shared" si="0"/>
        <v>Delhi Office Spare_SKM</v>
      </c>
      <c r="H7" s="78" t="s">
        <v>936</v>
      </c>
      <c r="I7" s="78" t="s">
        <v>967</v>
      </c>
      <c r="J7" s="78" t="s">
        <v>938</v>
      </c>
      <c r="K7" s="78" t="s">
        <v>951</v>
      </c>
      <c r="L7" s="78" t="s">
        <v>968</v>
      </c>
      <c r="M7" s="103" t="s">
        <v>947</v>
      </c>
      <c r="N7" s="6">
        <v>4500270192</v>
      </c>
      <c r="O7" s="108" t="s">
        <v>954</v>
      </c>
      <c r="P7" s="224">
        <v>43980</v>
      </c>
      <c r="Q7" s="305">
        <v>45819</v>
      </c>
      <c r="R7" s="348">
        <f t="shared" si="1"/>
        <v>2025</v>
      </c>
      <c r="S7" s="1" t="s">
        <v>955</v>
      </c>
      <c r="T7" s="123">
        <v>90091</v>
      </c>
      <c r="U7" s="268" t="s">
        <v>969</v>
      </c>
      <c r="V7" s="6" t="str">
        <f>VLOOKUP(B7,'Employee details '!$A$2:$F$584,6,0)</f>
        <v>Stock In IT</v>
      </c>
    </row>
    <row r="8" spans="1:22" ht="14.4">
      <c r="A8" s="81" t="s">
        <v>84</v>
      </c>
      <c r="B8" s="78" t="s">
        <v>970</v>
      </c>
      <c r="C8" s="78" t="str">
        <f>IFERROR(VLOOKUP(B8,'Employee details '!$A$2:$E$1000,4,0),"Spare")</f>
        <v>Kaliraj Sankaralingam</v>
      </c>
      <c r="D8" s="78" t="s">
        <v>971</v>
      </c>
      <c r="E8" s="78" t="str">
        <f>VLOOKUP('New Laptop and Desktop details '!B8,'Employee details '!A:E,5,0)</f>
        <v>Statkraft Markets Private Ltd</v>
      </c>
      <c r="F8" s="78" t="s">
        <v>85</v>
      </c>
      <c r="G8" s="78" t="str">
        <f t="shared" si="0"/>
        <v>Statkraft Markets Private Ltd_SKM</v>
      </c>
      <c r="H8" s="78" t="s">
        <v>936</v>
      </c>
      <c r="I8" s="78" t="s">
        <v>972</v>
      </c>
      <c r="J8" s="78" t="s">
        <v>938</v>
      </c>
      <c r="K8" s="78" t="s">
        <v>951</v>
      </c>
      <c r="L8" s="78" t="s">
        <v>973</v>
      </c>
      <c r="M8" s="103" t="s">
        <v>947</v>
      </c>
      <c r="N8" s="6">
        <v>4500270192</v>
      </c>
      <c r="O8" s="108" t="s">
        <v>954</v>
      </c>
      <c r="P8" s="224">
        <v>43980</v>
      </c>
      <c r="Q8" s="305">
        <v>45819</v>
      </c>
      <c r="R8" s="348">
        <f t="shared" si="1"/>
        <v>2025</v>
      </c>
      <c r="S8" s="1" t="s">
        <v>955</v>
      </c>
      <c r="T8" s="123">
        <v>90091</v>
      </c>
      <c r="U8" s="268" t="s">
        <v>974</v>
      </c>
      <c r="V8" s="6" t="str">
        <f>VLOOKUP(B8,'Employee details '!$A$2:$F$584,6,0)</f>
        <v>Market Operation</v>
      </c>
    </row>
    <row r="9" spans="1:22" ht="14.4">
      <c r="A9" s="81" t="s">
        <v>84</v>
      </c>
      <c r="B9" s="78" t="s">
        <v>170</v>
      </c>
      <c r="C9" s="78" t="str">
        <f>IFERROR(VLOOKUP(B9,'Employee details '!$A$2:$E$1000,4,0),"Spare")</f>
        <v>Shivam Jain Auditor</v>
      </c>
      <c r="D9" s="78" t="s">
        <v>975</v>
      </c>
      <c r="E9" s="78" t="str">
        <f>VLOOKUP('New Laptop and Desktop details '!B9,'Employee details '!A:E,5,0)</f>
        <v>Statkraft India Private Ltd</v>
      </c>
      <c r="F9" s="78" t="s">
        <v>85</v>
      </c>
      <c r="G9" s="78" t="str">
        <f t="shared" si="0"/>
        <v>Statkraft India Private Ltd_SKM</v>
      </c>
      <c r="H9" s="78" t="s">
        <v>936</v>
      </c>
      <c r="I9" s="78" t="s">
        <v>976</v>
      </c>
      <c r="J9" s="78" t="s">
        <v>938</v>
      </c>
      <c r="K9" s="78" t="s">
        <v>977</v>
      </c>
      <c r="L9" s="78" t="s">
        <v>978</v>
      </c>
      <c r="M9" s="103" t="s">
        <v>947</v>
      </c>
      <c r="N9" s="6">
        <v>4500310417</v>
      </c>
      <c r="O9" s="108" t="s">
        <v>979</v>
      </c>
      <c r="P9" s="222">
        <v>44258</v>
      </c>
      <c r="Q9" s="305">
        <v>46081</v>
      </c>
      <c r="R9" s="348">
        <f t="shared" si="1"/>
        <v>2026</v>
      </c>
      <c r="S9" s="1" t="s">
        <v>955</v>
      </c>
      <c r="T9" s="123">
        <v>108392</v>
      </c>
      <c r="U9" s="268" t="s">
        <v>980</v>
      </c>
      <c r="V9" s="6" t="str">
        <f>VLOOKUP(B9,'Employee details '!$A$2:$F$584,6,0)</f>
        <v>Finance</v>
      </c>
    </row>
    <row r="10" spans="1:22" ht="14.4">
      <c r="A10" s="81" t="s">
        <v>84</v>
      </c>
      <c r="B10" s="78" t="s">
        <v>718</v>
      </c>
      <c r="C10" s="78" t="str">
        <f>IFERROR(VLOOKUP(B10,'Employee details '!$A$2:$E$1000,4,0),"Spare")</f>
        <v>Sanjay Noel Charles</v>
      </c>
      <c r="D10" s="78" t="s">
        <v>981</v>
      </c>
      <c r="E10" s="78" t="str">
        <f>VLOOKUP('New Laptop and Desktop details '!B10,'Employee details '!A:E,5,0)</f>
        <v>Tidong Power Gen Pvt Ltd</v>
      </c>
      <c r="F10" s="78" t="s">
        <v>92</v>
      </c>
      <c r="G10" s="78" t="str">
        <f t="shared" si="0"/>
        <v>Tidong Power Gen Pvt Ltd_Tidong</v>
      </c>
      <c r="H10" s="78" t="s">
        <v>936</v>
      </c>
      <c r="I10" s="78" t="s">
        <v>982</v>
      </c>
      <c r="J10" s="78" t="s">
        <v>938</v>
      </c>
      <c r="K10" s="78" t="s">
        <v>977</v>
      </c>
      <c r="L10" s="78" t="s">
        <v>983</v>
      </c>
      <c r="M10" s="103" t="s">
        <v>92</v>
      </c>
      <c r="N10" s="6">
        <v>4500297965</v>
      </c>
      <c r="O10" s="108" t="s">
        <v>984</v>
      </c>
      <c r="P10" s="224">
        <v>44158</v>
      </c>
      <c r="Q10" s="305">
        <v>45998</v>
      </c>
      <c r="R10" s="348">
        <f t="shared" si="1"/>
        <v>2025</v>
      </c>
      <c r="S10" s="1" t="s">
        <v>985</v>
      </c>
      <c r="T10" s="123">
        <v>104500</v>
      </c>
      <c r="U10" s="268" t="s">
        <v>3689</v>
      </c>
      <c r="V10" s="6" t="str">
        <f>VLOOKUP(B10,'Employee details '!$A$2:$F$584,6,0)</f>
        <v>Paramedical</v>
      </c>
    </row>
    <row r="11" spans="1:22" ht="14.4">
      <c r="A11" s="81" t="s">
        <v>84</v>
      </c>
      <c r="B11" s="78" t="s">
        <v>426</v>
      </c>
      <c r="C11" s="78" t="s">
        <v>3819</v>
      </c>
      <c r="D11" s="78" t="s">
        <v>426</v>
      </c>
      <c r="E11" s="78" t="s">
        <v>3812</v>
      </c>
      <c r="F11" s="78" t="s">
        <v>85</v>
      </c>
      <c r="G11" s="78" t="str">
        <f t="shared" si="0"/>
        <v>Statkraft Markets Private Ltd_SKM</v>
      </c>
      <c r="H11" s="78" t="s">
        <v>986</v>
      </c>
      <c r="I11" s="78" t="s">
        <v>987</v>
      </c>
      <c r="J11" s="78" t="s">
        <v>988</v>
      </c>
      <c r="K11" s="78" t="s">
        <v>989</v>
      </c>
      <c r="L11" s="78" t="s">
        <v>990</v>
      </c>
      <c r="M11" s="103" t="s">
        <v>947</v>
      </c>
      <c r="N11" s="6">
        <v>4500261017</v>
      </c>
      <c r="O11" s="108" t="s">
        <v>991</v>
      </c>
      <c r="P11" s="224">
        <v>43747</v>
      </c>
      <c r="Q11" s="305">
        <v>44857</v>
      </c>
      <c r="R11" s="348">
        <f t="shared" si="1"/>
        <v>2022</v>
      </c>
      <c r="S11" s="1" t="s">
        <v>992</v>
      </c>
      <c r="T11" s="123">
        <v>176000</v>
      </c>
      <c r="U11" s="268" t="s">
        <v>993</v>
      </c>
      <c r="V11" s="6" t="s">
        <v>426</v>
      </c>
    </row>
    <row r="12" spans="1:22" ht="15.6">
      <c r="A12" s="81" t="s">
        <v>84</v>
      </c>
      <c r="B12" s="99" t="s">
        <v>264</v>
      </c>
      <c r="C12" s="78" t="str">
        <f>IFERROR(VLOOKUP(B12,'Employee details '!$A$2:$E$1000,4,0),"Spare")</f>
        <v>Vaibhav Chopra</v>
      </c>
      <c r="D12" s="78" t="s">
        <v>267</v>
      </c>
      <c r="E12" s="78" t="str">
        <f>VLOOKUP('New Laptop and Desktop details '!B12,'Employee details '!A:E,5,0)</f>
        <v>Statkraft India Private Ltd</v>
      </c>
      <c r="F12" s="78" t="s">
        <v>85</v>
      </c>
      <c r="G12" s="78" t="str">
        <f t="shared" si="0"/>
        <v>Statkraft India Private Ltd_SKM</v>
      </c>
      <c r="H12" s="78" t="s">
        <v>936</v>
      </c>
      <c r="I12" s="78" t="s">
        <v>994</v>
      </c>
      <c r="J12" s="78" t="s">
        <v>938</v>
      </c>
      <c r="K12" s="78" t="s">
        <v>951</v>
      </c>
      <c r="L12" s="78" t="s">
        <v>995</v>
      </c>
      <c r="M12" s="103" t="s">
        <v>947</v>
      </c>
      <c r="N12" s="6">
        <v>4500288863</v>
      </c>
      <c r="O12" s="108" t="s">
        <v>996</v>
      </c>
      <c r="P12" s="224">
        <v>44040</v>
      </c>
      <c r="Q12" s="305">
        <v>45875</v>
      </c>
      <c r="R12" s="348">
        <f t="shared" si="1"/>
        <v>2025</v>
      </c>
      <c r="S12" s="1" t="s">
        <v>997</v>
      </c>
      <c r="T12" s="123">
        <v>98403</v>
      </c>
      <c r="U12" s="268" t="s">
        <v>998</v>
      </c>
      <c r="V12" s="6" t="str">
        <f>VLOOKUP(B12,'Employee details '!$A$2:$F$584,6,0)</f>
        <v xml:space="preserve">Procurement </v>
      </c>
    </row>
    <row r="13" spans="1:22" ht="15.6">
      <c r="A13" s="81" t="s">
        <v>84</v>
      </c>
      <c r="B13" s="99" t="s">
        <v>880</v>
      </c>
      <c r="C13" s="78" t="str">
        <f>IFERROR(VLOOKUP(B13,'Employee details '!$A$2:$E$1000,4,0),"Spare")</f>
        <v>Rajat Kumar</v>
      </c>
      <c r="D13" s="78" t="s">
        <v>999</v>
      </c>
      <c r="E13" s="78" t="str">
        <f>VLOOKUP('New Laptop and Desktop details '!B13,'Employee details '!A:E,5,0)</f>
        <v>Khidrat Renewable Energy Ltd</v>
      </c>
      <c r="F13" s="78" t="s">
        <v>9</v>
      </c>
      <c r="G13" s="78" t="str">
        <f t="shared" si="0"/>
        <v>Khidrat Renewable Energy Ltd_SKI</v>
      </c>
      <c r="H13" s="78" t="s">
        <v>936</v>
      </c>
      <c r="I13" s="78" t="s">
        <v>1000</v>
      </c>
      <c r="J13" s="78" t="s">
        <v>938</v>
      </c>
      <c r="K13" s="78" t="s">
        <v>951</v>
      </c>
      <c r="L13" s="78" t="s">
        <v>1001</v>
      </c>
      <c r="M13" s="103" t="s">
        <v>947</v>
      </c>
      <c r="N13" s="6">
        <v>4500288861</v>
      </c>
      <c r="O13" s="108" t="s">
        <v>1002</v>
      </c>
      <c r="P13" s="224">
        <v>44040</v>
      </c>
      <c r="Q13" s="305">
        <v>45875</v>
      </c>
      <c r="R13" s="348">
        <f t="shared" si="1"/>
        <v>2025</v>
      </c>
      <c r="S13" s="1" t="s">
        <v>997</v>
      </c>
      <c r="T13" s="123">
        <v>98403</v>
      </c>
      <c r="U13" s="268" t="s">
        <v>1003</v>
      </c>
      <c r="V13" s="6" t="str">
        <f>VLOOKUP(B13,'Employee details '!$A$2:$F$584,6,0)</f>
        <v>Sustainability</v>
      </c>
    </row>
    <row r="14" spans="1:22" ht="15.6">
      <c r="A14" s="81" t="s">
        <v>84</v>
      </c>
      <c r="B14" s="99" t="s">
        <v>707</v>
      </c>
      <c r="C14" s="78" t="str">
        <f>IFERROR(VLOOKUP(B14,'Employee details '!$A$2:$E$1000,4,0),"Spare")</f>
        <v>Ishant Arora</v>
      </c>
      <c r="D14" s="78" t="s">
        <v>1004</v>
      </c>
      <c r="E14" s="78" t="str">
        <f>VLOOKUP('New Laptop and Desktop details '!B14,'Employee details '!A:E,5,0)</f>
        <v>Statkraft India Private Ltd</v>
      </c>
      <c r="F14" s="78" t="s">
        <v>85</v>
      </c>
      <c r="G14" s="78" t="str">
        <f t="shared" si="0"/>
        <v>Statkraft India Private Ltd_SKM</v>
      </c>
      <c r="H14" s="78" t="s">
        <v>936</v>
      </c>
      <c r="I14" s="78" t="s">
        <v>1005</v>
      </c>
      <c r="J14" s="78" t="s">
        <v>938</v>
      </c>
      <c r="K14" s="78" t="s">
        <v>951</v>
      </c>
      <c r="L14" s="78" t="s">
        <v>1006</v>
      </c>
      <c r="M14" s="103" t="s">
        <v>947</v>
      </c>
      <c r="N14" s="6">
        <v>4500288863</v>
      </c>
      <c r="O14" s="108" t="s">
        <v>996</v>
      </c>
      <c r="P14" s="224">
        <v>44040</v>
      </c>
      <c r="Q14" s="305">
        <v>45875</v>
      </c>
      <c r="R14" s="348">
        <f t="shared" si="1"/>
        <v>2025</v>
      </c>
      <c r="S14" s="1" t="s">
        <v>997</v>
      </c>
      <c r="T14" s="123">
        <v>98403</v>
      </c>
      <c r="U14" s="268"/>
      <c r="V14" s="6" t="str">
        <f>VLOOKUP(B14,'Employee details '!$A$2:$F$584,6,0)</f>
        <v>IT</v>
      </c>
    </row>
    <row r="15" spans="1:22" ht="15.6">
      <c r="A15" s="81" t="s">
        <v>84</v>
      </c>
      <c r="B15" s="99" t="s">
        <v>1007</v>
      </c>
      <c r="C15" s="78" t="str">
        <f>IFERROR(VLOOKUP(B15,'Employee details '!$A$2:$E$1000,4,0),"Spare")</f>
        <v>Manoj Kumar</v>
      </c>
      <c r="D15" s="78" t="s">
        <v>1008</v>
      </c>
      <c r="E15" s="78" t="str">
        <f>VLOOKUP('New Laptop and Desktop details '!B15,'Employee details '!A:E,5,0)</f>
        <v>Tidong Power Gen Pvt Ltd</v>
      </c>
      <c r="F15" s="78" t="s">
        <v>92</v>
      </c>
      <c r="G15" s="78" t="str">
        <f t="shared" si="0"/>
        <v>Tidong Power Gen Pvt Ltd_Tidong</v>
      </c>
      <c r="H15" s="78" t="s">
        <v>936</v>
      </c>
      <c r="I15" s="78" t="s">
        <v>1009</v>
      </c>
      <c r="J15" s="78" t="s">
        <v>938</v>
      </c>
      <c r="K15" s="78" t="s">
        <v>951</v>
      </c>
      <c r="L15" s="78" t="s">
        <v>1010</v>
      </c>
      <c r="M15" s="103" t="s">
        <v>92</v>
      </c>
      <c r="N15" s="6">
        <v>4500288861</v>
      </c>
      <c r="O15" s="108" t="s">
        <v>1002</v>
      </c>
      <c r="P15" s="224">
        <v>44040</v>
      </c>
      <c r="Q15" s="305">
        <v>45875</v>
      </c>
      <c r="R15" s="348">
        <f t="shared" si="1"/>
        <v>2025</v>
      </c>
      <c r="S15" s="1" t="s">
        <v>997</v>
      </c>
      <c r="T15" s="123">
        <v>98403</v>
      </c>
      <c r="U15" s="268" t="s">
        <v>1011</v>
      </c>
      <c r="V15" s="6" t="str">
        <f>VLOOKUP(B15,'Employee details '!$A$2:$F$584,6,0)</f>
        <v>Plant Opearation</v>
      </c>
    </row>
    <row r="16" spans="1:22" ht="15.6">
      <c r="A16" s="81" t="s">
        <v>84</v>
      </c>
      <c r="B16" s="99" t="s">
        <v>1012</v>
      </c>
      <c r="C16" s="78" t="str">
        <f>IFERROR(VLOOKUP(B16,'Employee details '!$A$2:$E$1000,4,0),"Spare")</f>
        <v>Gauri Shankar Mishra</v>
      </c>
      <c r="D16" s="78" t="s">
        <v>413</v>
      </c>
      <c r="E16" s="78" t="str">
        <f>VLOOKUP('New Laptop and Desktop details '!B16,'Employee details '!A:E,5,0)</f>
        <v>Statkraft India Private Ltd</v>
      </c>
      <c r="F16" s="78" t="s">
        <v>85</v>
      </c>
      <c r="G16" s="78" t="str">
        <f t="shared" si="0"/>
        <v>Statkraft India Private Ltd_SKM</v>
      </c>
      <c r="H16" s="78" t="s">
        <v>936</v>
      </c>
      <c r="I16" s="78" t="s">
        <v>1013</v>
      </c>
      <c r="J16" s="78" t="s">
        <v>938</v>
      </c>
      <c r="K16" s="78" t="s">
        <v>951</v>
      </c>
      <c r="L16" s="78" t="s">
        <v>1014</v>
      </c>
      <c r="M16" s="103" t="s">
        <v>947</v>
      </c>
      <c r="N16" s="6">
        <v>4500288863</v>
      </c>
      <c r="O16" s="108" t="s">
        <v>996</v>
      </c>
      <c r="P16" s="224">
        <v>44040</v>
      </c>
      <c r="Q16" s="305">
        <v>45875</v>
      </c>
      <c r="R16" s="348">
        <f t="shared" si="1"/>
        <v>2025</v>
      </c>
      <c r="S16" s="1" t="s">
        <v>997</v>
      </c>
      <c r="T16" s="123">
        <v>98403</v>
      </c>
      <c r="U16" s="268" t="s">
        <v>1015</v>
      </c>
      <c r="V16" s="6" t="str">
        <f>VLOOKUP(B16,'Employee details '!$A$2:$F$584,6,0)</f>
        <v>Legal</v>
      </c>
    </row>
    <row r="17" spans="1:22" ht="15.6">
      <c r="A17" s="81" t="s">
        <v>84</v>
      </c>
      <c r="B17" s="99" t="s">
        <v>131</v>
      </c>
      <c r="C17" s="78" t="str">
        <f>IFERROR(VLOOKUP(B17,'Employee details '!$A$2:$E$1000,4,0),"Spare")</f>
        <v>Prabhat  sharma</v>
      </c>
      <c r="D17" s="78" t="s">
        <v>1016</v>
      </c>
      <c r="E17" s="78" t="str">
        <f>VLOOKUP('New Laptop and Desktop details '!B17,'Employee details '!A:E,5,0)</f>
        <v>Statkraft India Private Ltd</v>
      </c>
      <c r="F17" s="78" t="s">
        <v>9</v>
      </c>
      <c r="G17" s="78" t="str">
        <f t="shared" si="0"/>
        <v>Statkraft India Private Ltd_SKI</v>
      </c>
      <c r="H17" s="78" t="s">
        <v>936</v>
      </c>
      <c r="I17" s="78" t="s">
        <v>1017</v>
      </c>
      <c r="J17" s="78" t="s">
        <v>938</v>
      </c>
      <c r="K17" s="78" t="s">
        <v>951</v>
      </c>
      <c r="L17" s="78" t="s">
        <v>1018</v>
      </c>
      <c r="M17" s="103" t="s">
        <v>947</v>
      </c>
      <c r="N17" s="6">
        <v>4500288861</v>
      </c>
      <c r="O17" s="108" t="s">
        <v>1002</v>
      </c>
      <c r="P17" s="224">
        <v>44040</v>
      </c>
      <c r="Q17" s="305">
        <v>45875</v>
      </c>
      <c r="R17" s="348">
        <f t="shared" si="1"/>
        <v>2025</v>
      </c>
      <c r="S17" s="1" t="s">
        <v>997</v>
      </c>
      <c r="T17" s="123">
        <v>98403</v>
      </c>
      <c r="U17" s="268" t="s">
        <v>1019</v>
      </c>
      <c r="V17" s="6" t="str">
        <f>VLOOKUP(B17,'Employee details '!$A$2:$F$584,6,0)</f>
        <v>HR admin</v>
      </c>
    </row>
    <row r="18" spans="1:22" ht="15" customHeight="1">
      <c r="A18" s="81" t="s">
        <v>84</v>
      </c>
      <c r="B18" s="99" t="s">
        <v>86</v>
      </c>
      <c r="C18" s="78" t="str">
        <f>IFERROR(VLOOKUP(B18,'Employee details '!$A$2:$E$1000,4,0),"Spare")</f>
        <v>Vishal  Singh</v>
      </c>
      <c r="D18" s="78" t="s">
        <v>1020</v>
      </c>
      <c r="E18" s="78" t="str">
        <f>VLOOKUP('New Laptop and Desktop details '!B18,'Employee details '!A:E,5,0)</f>
        <v>Statkraft India Private Ltd</v>
      </c>
      <c r="F18" s="78" t="s">
        <v>85</v>
      </c>
      <c r="G18" s="78" t="str">
        <f t="shared" si="0"/>
        <v>Statkraft India Private Ltd_SKM</v>
      </c>
      <c r="H18" s="78" t="s">
        <v>936</v>
      </c>
      <c r="I18" s="78" t="s">
        <v>1021</v>
      </c>
      <c r="J18" s="78" t="s">
        <v>938</v>
      </c>
      <c r="K18" s="78" t="s">
        <v>951</v>
      </c>
      <c r="L18" s="78" t="s">
        <v>1022</v>
      </c>
      <c r="M18" s="103" t="s">
        <v>3821</v>
      </c>
      <c r="N18" s="6">
        <v>4500288863</v>
      </c>
      <c r="O18" s="108" t="s">
        <v>996</v>
      </c>
      <c r="P18" s="224">
        <v>44040</v>
      </c>
      <c r="Q18" s="305">
        <v>45895</v>
      </c>
      <c r="R18" s="348">
        <f t="shared" si="1"/>
        <v>2025</v>
      </c>
      <c r="S18" s="1" t="s">
        <v>997</v>
      </c>
      <c r="T18" s="123">
        <v>98403</v>
      </c>
      <c r="U18" s="268" t="s">
        <v>1023</v>
      </c>
      <c r="V18" s="6" t="str">
        <f>VLOOKUP(B18,'Employee details '!$A$2:$F$584,6,0)</f>
        <v>Regulatory and License &amp; Permits</v>
      </c>
    </row>
    <row r="19" spans="1:22" ht="15.6">
      <c r="A19" s="81" t="s">
        <v>84</v>
      </c>
      <c r="B19" s="99" t="s">
        <v>898</v>
      </c>
      <c r="C19" s="78" t="str">
        <f>IFERROR(VLOOKUP(B19,'Employee details '!$A$2:$E$1000,4,0),"Spare")</f>
        <v xml:space="preserve">Secretary Priyanka </v>
      </c>
      <c r="D19" s="78" t="s">
        <v>1024</v>
      </c>
      <c r="E19" s="78" t="str">
        <f>VLOOKUP('New Laptop and Desktop details '!B19,'Employee details '!A:E,5,0)</f>
        <v>Statkraft India Private Ltd</v>
      </c>
      <c r="F19" s="78" t="s">
        <v>85</v>
      </c>
      <c r="G19" s="78" t="str">
        <f t="shared" si="0"/>
        <v>Statkraft India Private Ltd_SKM</v>
      </c>
      <c r="H19" s="78" t="s">
        <v>936</v>
      </c>
      <c r="I19" s="78" t="s">
        <v>1025</v>
      </c>
      <c r="J19" s="78" t="s">
        <v>938</v>
      </c>
      <c r="K19" s="78" t="s">
        <v>951</v>
      </c>
      <c r="L19" s="78" t="s">
        <v>1026</v>
      </c>
      <c r="M19" s="103" t="s">
        <v>947</v>
      </c>
      <c r="N19" s="6">
        <v>4500288863</v>
      </c>
      <c r="O19" s="108" t="s">
        <v>996</v>
      </c>
      <c r="P19" s="224">
        <v>44040</v>
      </c>
      <c r="Q19" s="305">
        <v>45895</v>
      </c>
      <c r="R19" s="348">
        <f t="shared" si="1"/>
        <v>2025</v>
      </c>
      <c r="S19" s="1" t="s">
        <v>997</v>
      </c>
      <c r="T19" s="123">
        <v>98403</v>
      </c>
      <c r="U19" s="268" t="s">
        <v>1027</v>
      </c>
      <c r="V19" s="6" t="s">
        <v>411</v>
      </c>
    </row>
    <row r="20" spans="1:22" ht="15.6">
      <c r="A20" s="81" t="s">
        <v>84</v>
      </c>
      <c r="B20" s="99" t="s">
        <v>1028</v>
      </c>
      <c r="C20" s="78" t="str">
        <f>IFERROR(VLOOKUP(B20,'Employee details '!$A$2:$E$1000,4,0),"Spare")</f>
        <v>Jyotiprakash Agarwal</v>
      </c>
      <c r="D20" s="78" t="s">
        <v>1029</v>
      </c>
      <c r="E20" s="78" t="str">
        <f>VLOOKUP('New Laptop and Desktop details '!B20,'Employee details '!A:E,5,0)</f>
        <v>Statkraft India Private Ltd</v>
      </c>
      <c r="F20" s="78" t="s">
        <v>85</v>
      </c>
      <c r="G20" s="78" t="str">
        <f t="shared" si="0"/>
        <v>Statkraft India Private Ltd_SKM</v>
      </c>
      <c r="H20" s="78" t="s">
        <v>936</v>
      </c>
      <c r="I20" s="78" t="s">
        <v>1030</v>
      </c>
      <c r="J20" s="78" t="s">
        <v>938</v>
      </c>
      <c r="K20" s="78" t="s">
        <v>951</v>
      </c>
      <c r="L20" s="78" t="s">
        <v>1031</v>
      </c>
      <c r="M20" s="103" t="s">
        <v>947</v>
      </c>
      <c r="N20" s="6">
        <v>4500288863</v>
      </c>
      <c r="O20" s="108" t="s">
        <v>996</v>
      </c>
      <c r="P20" s="224">
        <v>44040</v>
      </c>
      <c r="Q20" s="305">
        <v>45895</v>
      </c>
      <c r="R20" s="348">
        <f t="shared" si="1"/>
        <v>2025</v>
      </c>
      <c r="S20" s="1" t="s">
        <v>997</v>
      </c>
      <c r="T20" s="123">
        <v>98403</v>
      </c>
      <c r="U20" s="268" t="s">
        <v>1032</v>
      </c>
      <c r="V20" s="6" t="str">
        <f>VLOOKUP(B20,'Employee details '!$A$2:$F$584,6,0)</f>
        <v>BD</v>
      </c>
    </row>
    <row r="21" spans="1:22" ht="15.6">
      <c r="A21" s="81" t="s">
        <v>84</v>
      </c>
      <c r="B21" s="99" t="s">
        <v>778</v>
      </c>
      <c r="C21" s="78" t="str">
        <f>IFERROR(VLOOKUP(B21,'Employee details '!$A$2:$E$1000,4,0),"Spare")</f>
        <v>Prathvi  Singh</v>
      </c>
      <c r="D21" s="78" t="s">
        <v>1033</v>
      </c>
      <c r="E21" s="78" t="str">
        <f>VLOOKUP('New Laptop and Desktop details '!B21,'Employee details '!A:E,5,0)</f>
        <v>Statkraft India Private Ltd</v>
      </c>
      <c r="F21" s="78" t="s">
        <v>85</v>
      </c>
      <c r="G21" s="78" t="str">
        <f t="shared" si="0"/>
        <v>Statkraft India Private Ltd_SKM</v>
      </c>
      <c r="H21" s="78" t="s">
        <v>936</v>
      </c>
      <c r="I21" s="78" t="s">
        <v>1034</v>
      </c>
      <c r="J21" s="78" t="s">
        <v>938</v>
      </c>
      <c r="K21" s="78" t="s">
        <v>951</v>
      </c>
      <c r="L21" s="78" t="s">
        <v>1035</v>
      </c>
      <c r="M21" s="103" t="s">
        <v>947</v>
      </c>
      <c r="N21" s="6">
        <v>4500288863</v>
      </c>
      <c r="O21" s="108" t="s">
        <v>996</v>
      </c>
      <c r="P21" s="224">
        <v>44040</v>
      </c>
      <c r="Q21" s="305">
        <v>45895</v>
      </c>
      <c r="R21" s="348">
        <f t="shared" si="1"/>
        <v>2025</v>
      </c>
      <c r="S21" s="1" t="s">
        <v>997</v>
      </c>
      <c r="T21" s="123">
        <v>98403</v>
      </c>
      <c r="U21" s="268" t="s">
        <v>1036</v>
      </c>
      <c r="V21" s="6" t="str">
        <f>VLOOKUP(B21,'Employee details '!$A$2:$F$584,6,0)</f>
        <v>IT</v>
      </c>
    </row>
    <row r="22" spans="1:22" ht="15.6">
      <c r="A22" s="81" t="s">
        <v>84</v>
      </c>
      <c r="B22" s="99" t="s">
        <v>1037</v>
      </c>
      <c r="C22" s="78" t="str">
        <f>IFERROR(VLOOKUP(B22,'Employee details '!$A$2:$E$1000,4,0),"Spare")</f>
        <v>Mandeep Singh</v>
      </c>
      <c r="D22" s="78" t="s">
        <v>1038</v>
      </c>
      <c r="E22" s="78" t="str">
        <f>VLOOKUP('New Laptop and Desktop details '!B22,'Employee details '!A:E,5,0)</f>
        <v>Statkraft India Private Ltd</v>
      </c>
      <c r="F22" s="78" t="s">
        <v>9</v>
      </c>
      <c r="G22" s="78" t="str">
        <f t="shared" si="0"/>
        <v>Statkraft India Private Ltd_SKI</v>
      </c>
      <c r="H22" s="78" t="s">
        <v>936</v>
      </c>
      <c r="I22" s="78" t="s">
        <v>1039</v>
      </c>
      <c r="J22" s="78" t="s">
        <v>938</v>
      </c>
      <c r="K22" s="78" t="s">
        <v>951</v>
      </c>
      <c r="L22" s="78" t="s">
        <v>1040</v>
      </c>
      <c r="M22" s="103" t="s">
        <v>947</v>
      </c>
      <c r="N22" s="6">
        <v>4500288861</v>
      </c>
      <c r="O22" s="108" t="s">
        <v>1002</v>
      </c>
      <c r="P22" s="224">
        <v>44040</v>
      </c>
      <c r="Q22" s="305">
        <v>45895</v>
      </c>
      <c r="R22" s="348">
        <f t="shared" si="1"/>
        <v>2025</v>
      </c>
      <c r="S22" s="1" t="s">
        <v>997</v>
      </c>
      <c r="T22" s="123">
        <v>98403</v>
      </c>
      <c r="U22" s="268" t="s">
        <v>3690</v>
      </c>
      <c r="V22" s="6" t="str">
        <f>VLOOKUP(B22,'Employee details '!$A$2:$F$584,6,0)</f>
        <v>Finance</v>
      </c>
    </row>
    <row r="23" spans="1:22" ht="14.4">
      <c r="A23" s="81" t="s">
        <v>84</v>
      </c>
      <c r="B23" t="s">
        <v>911</v>
      </c>
      <c r="C23" s="78" t="str">
        <f>IFERROR(VLOOKUP(B23,'Employee details '!$A$2:$E$1000,4,0),"Spare")</f>
        <v>Manish Mittal</v>
      </c>
      <c r="D23" s="78" t="s">
        <v>3818</v>
      </c>
      <c r="E23" s="78" t="str">
        <f>VLOOKUP('New Laptop and Desktop details '!B23,'Employee details '!A:E,5,0)</f>
        <v>Statkraft India Private Ltd</v>
      </c>
      <c r="F23" s="78" t="s">
        <v>85</v>
      </c>
      <c r="G23" s="78" t="str">
        <f t="shared" si="0"/>
        <v>Statkraft India Private Ltd_SKM</v>
      </c>
      <c r="H23" s="78" t="s">
        <v>936</v>
      </c>
      <c r="I23" s="78" t="s">
        <v>1043</v>
      </c>
      <c r="J23" s="78" t="s">
        <v>938</v>
      </c>
      <c r="K23" s="78" t="s">
        <v>951</v>
      </c>
      <c r="L23" s="78" t="s">
        <v>1044</v>
      </c>
      <c r="M23" s="103" t="s">
        <v>947</v>
      </c>
      <c r="N23" s="6">
        <v>4500288863</v>
      </c>
      <c r="O23" s="108" t="s">
        <v>996</v>
      </c>
      <c r="P23" s="224">
        <v>44040</v>
      </c>
      <c r="Q23" s="305">
        <v>45895</v>
      </c>
      <c r="R23" s="348">
        <f t="shared" si="1"/>
        <v>2025</v>
      </c>
      <c r="S23" s="1" t="s">
        <v>997</v>
      </c>
      <c r="T23" s="123">
        <v>98403</v>
      </c>
      <c r="U23" s="268" t="s">
        <v>1045</v>
      </c>
      <c r="V23" s="6" t="s">
        <v>401</v>
      </c>
    </row>
    <row r="24" spans="1:22" ht="15.6">
      <c r="A24" s="81" t="s">
        <v>84</v>
      </c>
      <c r="B24" s="99" t="s">
        <v>1046</v>
      </c>
      <c r="C24" s="78" t="str">
        <f>IFERROR(VLOOKUP(B24,'Employee details '!$A$2:$E$1000,4,0),"Spare")</f>
        <v>Priyanka Singh</v>
      </c>
      <c r="D24" s="78" t="s">
        <v>1047</v>
      </c>
      <c r="E24" s="78" t="str">
        <f>VLOOKUP('New Laptop and Desktop details '!B24,'Employee details '!A:E,5,0)</f>
        <v>Statkraft India Private Ltd</v>
      </c>
      <c r="F24" s="78" t="s">
        <v>9</v>
      </c>
      <c r="G24" s="78" t="str">
        <f t="shared" si="0"/>
        <v>Statkraft India Private Ltd_SKI</v>
      </c>
      <c r="H24" s="78" t="s">
        <v>936</v>
      </c>
      <c r="I24" s="78" t="s">
        <v>1048</v>
      </c>
      <c r="J24" s="78" t="s">
        <v>938</v>
      </c>
      <c r="K24" s="78" t="s">
        <v>951</v>
      </c>
      <c r="L24" s="78" t="s">
        <v>1049</v>
      </c>
      <c r="M24" s="103" t="s">
        <v>947</v>
      </c>
      <c r="N24" s="6">
        <v>4500288861</v>
      </c>
      <c r="O24" s="108" t="s">
        <v>1002</v>
      </c>
      <c r="P24" s="224">
        <v>44040</v>
      </c>
      <c r="Q24" s="305">
        <v>45895</v>
      </c>
      <c r="R24" s="348">
        <f t="shared" si="1"/>
        <v>2025</v>
      </c>
      <c r="S24" s="1" t="s">
        <v>997</v>
      </c>
      <c r="T24" s="123">
        <v>98403</v>
      </c>
      <c r="U24" s="268" t="s">
        <v>1050</v>
      </c>
      <c r="V24" s="6" t="str">
        <f>VLOOKUP(B24,'Employee details '!$A$2:$F$584,6,0)</f>
        <v>Company secretary</v>
      </c>
    </row>
    <row r="25" spans="1:22" ht="15.6">
      <c r="A25" s="81" t="s">
        <v>84</v>
      </c>
      <c r="B25" s="99" t="s">
        <v>106</v>
      </c>
      <c r="C25" s="78" t="str">
        <f>IFERROR(VLOOKUP(B25,'Employee details '!$A$2:$E$1000,4,0),"Spare")</f>
        <v xml:space="preserve">Himanshu Sah </v>
      </c>
      <c r="D25" s="78" t="s">
        <v>1051</v>
      </c>
      <c r="E25" s="78" t="str">
        <f>VLOOKUP('New Laptop and Desktop details '!B25,'Employee details '!A:E,5,0)</f>
        <v>Statkraft India Private Ltd</v>
      </c>
      <c r="F25" s="78" t="s">
        <v>9</v>
      </c>
      <c r="G25" s="78" t="str">
        <f t="shared" si="0"/>
        <v>Statkraft India Private Ltd_SKI</v>
      </c>
      <c r="H25" s="78" t="s">
        <v>936</v>
      </c>
      <c r="I25" s="78" t="s">
        <v>1052</v>
      </c>
      <c r="J25" s="78" t="s">
        <v>938</v>
      </c>
      <c r="K25" s="78" t="s">
        <v>951</v>
      </c>
      <c r="L25" s="78" t="s">
        <v>1053</v>
      </c>
      <c r="M25" s="103" t="s">
        <v>947</v>
      </c>
      <c r="N25" s="6">
        <v>4500288861</v>
      </c>
      <c r="O25" s="108" t="s">
        <v>1002</v>
      </c>
      <c r="P25" s="224">
        <v>44040</v>
      </c>
      <c r="Q25" s="305">
        <v>45895</v>
      </c>
      <c r="R25" s="348">
        <f t="shared" si="1"/>
        <v>2025</v>
      </c>
      <c r="S25" s="1" t="s">
        <v>997</v>
      </c>
      <c r="T25" s="123">
        <v>98403</v>
      </c>
      <c r="U25" s="268" t="s">
        <v>1054</v>
      </c>
      <c r="V25" s="6" t="str">
        <f>VLOOKUP(B25,'Employee details '!$A$2:$F$584,6,0)</f>
        <v>HSS</v>
      </c>
    </row>
    <row r="26" spans="1:22" ht="15.6">
      <c r="A26" s="81" t="s">
        <v>84</v>
      </c>
      <c r="B26" s="99" t="s">
        <v>909</v>
      </c>
      <c r="C26" s="78" t="str">
        <f>IFERROR(VLOOKUP(B26,'Employee details '!$A$2:$E$1000,4,0),"Spare")</f>
        <v>Dinesh Kalla</v>
      </c>
      <c r="D26" s="78" t="s">
        <v>1055</v>
      </c>
      <c r="E26" s="78" t="str">
        <f>VLOOKUP('New Laptop and Desktop details '!B26,'Employee details '!A:E,5,0)</f>
        <v>Khidrat Renewable Energy Ltd</v>
      </c>
      <c r="F26" s="78" t="s">
        <v>9</v>
      </c>
      <c r="G26" s="78" t="str">
        <f t="shared" si="0"/>
        <v>Khidrat Renewable Energy Ltd_SKI</v>
      </c>
      <c r="H26" s="78" t="s">
        <v>936</v>
      </c>
      <c r="I26" s="78" t="s">
        <v>1056</v>
      </c>
      <c r="J26" s="78" t="s">
        <v>938</v>
      </c>
      <c r="K26" s="78" t="s">
        <v>951</v>
      </c>
      <c r="L26" s="78" t="s">
        <v>1057</v>
      </c>
      <c r="M26" s="103" t="s">
        <v>1058</v>
      </c>
      <c r="N26" s="6">
        <v>4500288861</v>
      </c>
      <c r="O26" s="108" t="s">
        <v>1002</v>
      </c>
      <c r="P26" s="224">
        <v>44040</v>
      </c>
      <c r="Q26" s="305">
        <v>45895</v>
      </c>
      <c r="R26" s="348">
        <f t="shared" si="1"/>
        <v>2025</v>
      </c>
      <c r="S26" s="1" t="s">
        <v>997</v>
      </c>
      <c r="T26" s="123">
        <v>98403</v>
      </c>
      <c r="U26" s="268" t="s">
        <v>3691</v>
      </c>
      <c r="V26" s="6" t="str">
        <f>VLOOKUP(B26,'Employee details '!$A$2:$F$584,6,0)</f>
        <v>Land,license &amp; permit</v>
      </c>
    </row>
    <row r="27" spans="1:22" ht="15.6">
      <c r="A27" s="81" t="s">
        <v>84</v>
      </c>
      <c r="B27" s="99" t="s">
        <v>39</v>
      </c>
      <c r="C27" s="78" t="str">
        <f>IFERROR(VLOOKUP(B27,'Employee details '!$A$2:$E$1000,4,0),"Spare")</f>
        <v>Sunny Dixit</v>
      </c>
      <c r="D27" s="78" t="s">
        <v>42</v>
      </c>
      <c r="E27" s="78" t="str">
        <f>VLOOKUP('New Laptop and Desktop details '!B27,'Employee details '!A:E,5,0)</f>
        <v>Statkraft India Private Ltd</v>
      </c>
      <c r="F27" s="78" t="s">
        <v>9</v>
      </c>
      <c r="G27" s="78" t="str">
        <f t="shared" si="0"/>
        <v>Statkraft India Private Ltd_SKI</v>
      </c>
      <c r="H27" s="78" t="s">
        <v>936</v>
      </c>
      <c r="I27" s="78" t="s">
        <v>1059</v>
      </c>
      <c r="J27" s="78" t="s">
        <v>938</v>
      </c>
      <c r="K27" s="78" t="s">
        <v>951</v>
      </c>
      <c r="L27" s="78" t="s">
        <v>1060</v>
      </c>
      <c r="M27" s="103" t="s">
        <v>947</v>
      </c>
      <c r="N27" s="6">
        <v>4500288861</v>
      </c>
      <c r="O27" s="108" t="s">
        <v>1002</v>
      </c>
      <c r="P27" s="224">
        <v>44040</v>
      </c>
      <c r="Q27" s="305">
        <v>45895</v>
      </c>
      <c r="R27" s="348">
        <f t="shared" si="1"/>
        <v>2025</v>
      </c>
      <c r="S27" s="1" t="s">
        <v>997</v>
      </c>
      <c r="T27" s="123">
        <v>98403</v>
      </c>
      <c r="U27" s="268" t="s">
        <v>1061</v>
      </c>
      <c r="V27" s="6" t="str">
        <f>VLOOKUP(B27,'Employee details '!$A$2:$F$584,6,0)</f>
        <v>document controller</v>
      </c>
    </row>
    <row r="28" spans="1:22" ht="15.6">
      <c r="A28" s="81" t="s">
        <v>84</v>
      </c>
      <c r="B28" s="99" t="s">
        <v>3621</v>
      </c>
      <c r="C28" s="78" t="str">
        <f>IFERROR(VLOOKUP(B28,'Employee details '!$A$2:$E$1000,4,0),"Spare")</f>
        <v>Garvit Arora</v>
      </c>
      <c r="D28" s="78" t="s">
        <v>1062</v>
      </c>
      <c r="E28" s="78" t="str">
        <f>VLOOKUP('New Laptop and Desktop details '!B28,'Employee details '!A:E,5,0)</f>
        <v>Statkraft India Private Ltd</v>
      </c>
      <c r="F28" s="78" t="s">
        <v>85</v>
      </c>
      <c r="G28" s="78" t="str">
        <f t="shared" si="0"/>
        <v>Statkraft India Private Ltd_SKM</v>
      </c>
      <c r="H28" s="78" t="s">
        <v>936</v>
      </c>
      <c r="I28" s="78" t="s">
        <v>1063</v>
      </c>
      <c r="J28" s="78" t="s">
        <v>938</v>
      </c>
      <c r="K28" s="78" t="s">
        <v>951</v>
      </c>
      <c r="L28" s="78" t="s">
        <v>1064</v>
      </c>
      <c r="M28" s="103" t="s">
        <v>947</v>
      </c>
      <c r="N28" s="6">
        <v>4500288863</v>
      </c>
      <c r="O28" s="108" t="s">
        <v>996</v>
      </c>
      <c r="P28" s="224">
        <v>44040</v>
      </c>
      <c r="Q28" s="305">
        <v>45977</v>
      </c>
      <c r="R28" s="348">
        <f t="shared" si="1"/>
        <v>2025</v>
      </c>
      <c r="S28" s="1" t="s">
        <v>997</v>
      </c>
      <c r="T28" s="123">
        <v>98403</v>
      </c>
      <c r="U28" s="268" t="s">
        <v>1065</v>
      </c>
      <c r="V28" s="6" t="str">
        <f>VLOOKUP(B28,'Employee details '!$A$2:$F$584,6,0)</f>
        <v>IT</v>
      </c>
    </row>
    <row r="29" spans="1:22" ht="15.6">
      <c r="A29" s="81" t="s">
        <v>84</v>
      </c>
      <c r="B29" s="99" t="s">
        <v>1066</v>
      </c>
      <c r="C29" s="78" t="str">
        <f>IFERROR(VLOOKUP(B29,'Employee details '!$A$2:$E$1000,4,0),"Spare")</f>
        <v>Abhijeet Rajendra</v>
      </c>
      <c r="D29" s="78" t="s">
        <v>1067</v>
      </c>
      <c r="E29" s="78" t="str">
        <f>VLOOKUP('New Laptop and Desktop details '!B29,'Employee details '!A:E,5,0)</f>
        <v>Statkraft Markets Private Ltd</v>
      </c>
      <c r="F29" s="78" t="s">
        <v>85</v>
      </c>
      <c r="G29" s="78" t="str">
        <f t="shared" si="0"/>
        <v>Statkraft Markets Private Ltd_SKM</v>
      </c>
      <c r="H29" s="78" t="s">
        <v>936</v>
      </c>
      <c r="I29" s="78" t="s">
        <v>1068</v>
      </c>
      <c r="J29" s="78" t="s">
        <v>938</v>
      </c>
      <c r="K29" s="78" t="s">
        <v>951</v>
      </c>
      <c r="L29" s="78" t="s">
        <v>1069</v>
      </c>
      <c r="M29" s="103" t="s">
        <v>947</v>
      </c>
      <c r="N29" s="6">
        <v>4500288863</v>
      </c>
      <c r="O29" s="108" t="s">
        <v>996</v>
      </c>
      <c r="P29" s="224">
        <v>44040</v>
      </c>
      <c r="Q29" s="305">
        <v>45977</v>
      </c>
      <c r="R29" s="348">
        <f t="shared" si="1"/>
        <v>2025</v>
      </c>
      <c r="S29" s="1" t="s">
        <v>997</v>
      </c>
      <c r="T29" s="123">
        <v>98403</v>
      </c>
      <c r="U29" s="268" t="s">
        <v>1070</v>
      </c>
      <c r="V29" s="6" t="str">
        <f>VLOOKUP(B29,'Employee details '!$A$2:$F$584,6,0)</f>
        <v xml:space="preserve">Market operation </v>
      </c>
    </row>
    <row r="30" spans="1:22" ht="15.6">
      <c r="A30" s="81" t="s">
        <v>84</v>
      </c>
      <c r="B30" s="99" t="s">
        <v>186</v>
      </c>
      <c r="C30" s="78" t="str">
        <f>IFERROR(VLOOKUP(B30,'Employee details '!$A$2:$E$1000,4,0),"Spare")</f>
        <v>Prakriti  Agrawal</v>
      </c>
      <c r="D30" s="78" t="s">
        <v>1071</v>
      </c>
      <c r="E30" s="78" t="str">
        <f>VLOOKUP('New Laptop and Desktop details '!B30,'Employee details '!A:E,5,0)</f>
        <v>Statkraft India Private Ltd</v>
      </c>
      <c r="F30" s="78" t="s">
        <v>85</v>
      </c>
      <c r="G30" s="78" t="str">
        <f t="shared" si="0"/>
        <v>Statkraft India Private Ltd_SKM</v>
      </c>
      <c r="H30" s="78" t="s">
        <v>936</v>
      </c>
      <c r="I30" s="78" t="s">
        <v>1072</v>
      </c>
      <c r="J30" s="78" t="s">
        <v>938</v>
      </c>
      <c r="K30" s="78" t="s">
        <v>951</v>
      </c>
      <c r="L30" s="78" t="s">
        <v>1073</v>
      </c>
      <c r="M30" s="103" t="s">
        <v>947</v>
      </c>
      <c r="N30" s="6">
        <v>4500288863</v>
      </c>
      <c r="O30" s="108" t="s">
        <v>996</v>
      </c>
      <c r="P30" s="224">
        <v>44040</v>
      </c>
      <c r="Q30" s="305">
        <v>45983</v>
      </c>
      <c r="R30" s="348">
        <f t="shared" si="1"/>
        <v>2025</v>
      </c>
      <c r="S30" s="1" t="s">
        <v>997</v>
      </c>
      <c r="T30" s="123">
        <v>98403</v>
      </c>
      <c r="U30" s="268" t="s">
        <v>1074</v>
      </c>
      <c r="V30" s="6" t="str">
        <f>VLOOKUP(B30,'Employee details '!$A$2:$F$584,6,0)</f>
        <v>Technical &amp; Project</v>
      </c>
    </row>
    <row r="31" spans="1:22" ht="15.6">
      <c r="A31" s="81" t="s">
        <v>84</v>
      </c>
      <c r="B31" s="99" t="s">
        <v>870</v>
      </c>
      <c r="C31" s="78" t="str">
        <f>IFERROR(VLOOKUP(B31,'Employee details '!$A$2:$E$1000,4,0),"Spare")</f>
        <v>Rajat Goel</v>
      </c>
      <c r="D31" s="78" t="s">
        <v>1075</v>
      </c>
      <c r="E31" s="78" t="str">
        <f>VLOOKUP('New Laptop and Desktop details '!B31,'Employee details '!A:E,5,0)</f>
        <v>Statkraft India Private Ltd</v>
      </c>
      <c r="F31" s="78" t="s">
        <v>85</v>
      </c>
      <c r="G31" s="78" t="str">
        <f t="shared" si="0"/>
        <v>Statkraft India Private Ltd_SKM</v>
      </c>
      <c r="H31" s="78" t="s">
        <v>936</v>
      </c>
      <c r="I31" s="78" t="s">
        <v>1076</v>
      </c>
      <c r="J31" s="78" t="s">
        <v>938</v>
      </c>
      <c r="K31" s="78" t="s">
        <v>951</v>
      </c>
      <c r="L31" s="78" t="s">
        <v>1077</v>
      </c>
      <c r="M31" s="103" t="s">
        <v>947</v>
      </c>
      <c r="N31" s="6">
        <v>4500288863</v>
      </c>
      <c r="O31" s="108" t="s">
        <v>996</v>
      </c>
      <c r="P31" s="224">
        <v>44040</v>
      </c>
      <c r="Q31" s="305">
        <v>45983</v>
      </c>
      <c r="R31" s="348">
        <f t="shared" si="1"/>
        <v>2025</v>
      </c>
      <c r="S31" s="1" t="s">
        <v>997</v>
      </c>
      <c r="T31" s="123">
        <v>98403</v>
      </c>
      <c r="U31" s="268" t="s">
        <v>1078</v>
      </c>
      <c r="V31" s="6" t="str">
        <f>VLOOKUP(B31,'Employee details '!$A$2:$F$584,6,0)</f>
        <v>Finance</v>
      </c>
    </row>
    <row r="32" spans="1:22" ht="15.6">
      <c r="A32" s="81" t="s">
        <v>84</v>
      </c>
      <c r="B32" s="99" t="s">
        <v>1079</v>
      </c>
      <c r="C32" s="78" t="str">
        <f>IFERROR(VLOOKUP(B32,'Employee details '!$A$2:$E$1000,4,0),"Spare")</f>
        <v>S Julies Kingsley</v>
      </c>
      <c r="D32" s="78" t="s">
        <v>1080</v>
      </c>
      <c r="E32" s="78" t="str">
        <f>VLOOKUP('New Laptop and Desktop details '!B32,'Employee details '!A:E,5,0)</f>
        <v>Nellai Renewables Pvt. Ltd</v>
      </c>
      <c r="F32" s="78" t="s">
        <v>85</v>
      </c>
      <c r="G32" s="78" t="str">
        <f t="shared" si="0"/>
        <v>Nellai Renewables Pvt. Ltd_SKM</v>
      </c>
      <c r="H32" s="78" t="s">
        <v>936</v>
      </c>
      <c r="I32" s="78" t="s">
        <v>1081</v>
      </c>
      <c r="J32" s="78" t="s">
        <v>938</v>
      </c>
      <c r="K32" s="78" t="s">
        <v>951</v>
      </c>
      <c r="L32" s="78" t="s">
        <v>1082</v>
      </c>
      <c r="M32" s="103" t="s">
        <v>1083</v>
      </c>
      <c r="N32" s="6">
        <v>4500288863</v>
      </c>
      <c r="O32" s="108" t="s">
        <v>996</v>
      </c>
      <c r="P32" s="224">
        <v>44040</v>
      </c>
      <c r="Q32" s="305">
        <v>45983</v>
      </c>
      <c r="R32" s="348">
        <f t="shared" si="1"/>
        <v>2025</v>
      </c>
      <c r="S32" s="1" t="s">
        <v>997</v>
      </c>
      <c r="T32" s="123">
        <v>98403</v>
      </c>
      <c r="U32" s="268" t="s">
        <v>1084</v>
      </c>
      <c r="V32" s="6" t="str">
        <f>VLOOKUP(B32,'Employee details '!$A$2:$F$584,6,0)</f>
        <v>Technical &amp; Project</v>
      </c>
    </row>
    <row r="33" spans="1:22" ht="15.6">
      <c r="A33" s="81" t="s">
        <v>84</v>
      </c>
      <c r="B33" s="99" t="s">
        <v>1085</v>
      </c>
      <c r="C33" s="78" t="str">
        <f>IFERROR(VLOOKUP(B33,'Employee details '!$A$2:$E$1000,4,0),"Spare")</f>
        <v>Deepak Khanna</v>
      </c>
      <c r="D33" s="78" t="s">
        <v>1086</v>
      </c>
      <c r="E33" s="78" t="str">
        <f>VLOOKUP('New Laptop and Desktop details '!B33,'Employee details '!A:E,5,0)</f>
        <v>Statkraft Markets Private Ltd</v>
      </c>
      <c r="F33" s="78" t="s">
        <v>85</v>
      </c>
      <c r="G33" s="78" t="str">
        <f t="shared" si="0"/>
        <v>Statkraft Markets Private Ltd_SKM</v>
      </c>
      <c r="H33" s="78" t="s">
        <v>936</v>
      </c>
      <c r="I33" s="78" t="s">
        <v>1087</v>
      </c>
      <c r="J33" s="78" t="s">
        <v>938</v>
      </c>
      <c r="K33" s="78" t="s">
        <v>951</v>
      </c>
      <c r="L33" s="78" t="s">
        <v>1088</v>
      </c>
      <c r="M33" s="103" t="s">
        <v>947</v>
      </c>
      <c r="N33" s="6">
        <v>4500288863</v>
      </c>
      <c r="O33" s="108" t="s">
        <v>996</v>
      </c>
      <c r="P33" s="224">
        <v>44040</v>
      </c>
      <c r="Q33" s="305">
        <v>45983</v>
      </c>
      <c r="R33" s="348">
        <f t="shared" si="1"/>
        <v>2025</v>
      </c>
      <c r="S33" s="1" t="s">
        <v>997</v>
      </c>
      <c r="T33" s="123">
        <v>98403</v>
      </c>
      <c r="U33" s="268" t="s">
        <v>1089</v>
      </c>
      <c r="V33" s="6" t="str">
        <f>VLOOKUP(B33,'Employee details '!$A$2:$F$584,6,0)</f>
        <v>Back Office</v>
      </c>
    </row>
    <row r="34" spans="1:22" ht="15.6">
      <c r="A34" s="81" t="s">
        <v>84</v>
      </c>
      <c r="B34" s="99" t="s">
        <v>868</v>
      </c>
      <c r="C34" s="78" t="str">
        <f>IFERROR(VLOOKUP(B34,'Employee details '!$A$2:$E$1000,4,0),"Spare")</f>
        <v>Prem reception</v>
      </c>
      <c r="D34" s="78" t="s">
        <v>1090</v>
      </c>
      <c r="E34" s="78" t="str">
        <f>VLOOKUP('New Laptop and Desktop details '!B34,'Employee details '!A:E,5,0)</f>
        <v>Statkraft India Private Ltd</v>
      </c>
      <c r="F34" s="78" t="s">
        <v>85</v>
      </c>
      <c r="G34" s="78" t="str">
        <f t="shared" si="0"/>
        <v>Statkraft India Private Ltd_SKM</v>
      </c>
      <c r="H34" s="78" t="s">
        <v>936</v>
      </c>
      <c r="I34" s="78" t="s">
        <v>1091</v>
      </c>
      <c r="J34" s="78" t="s">
        <v>938</v>
      </c>
      <c r="K34" s="78" t="s">
        <v>951</v>
      </c>
      <c r="L34" s="78" t="s">
        <v>1092</v>
      </c>
      <c r="M34" s="103" t="s">
        <v>947</v>
      </c>
      <c r="N34" s="6">
        <v>4500288863</v>
      </c>
      <c r="O34" s="108" t="s">
        <v>996</v>
      </c>
      <c r="P34" s="224">
        <v>44040</v>
      </c>
      <c r="Q34" s="305">
        <v>45983</v>
      </c>
      <c r="R34" s="348">
        <f t="shared" si="1"/>
        <v>2025</v>
      </c>
      <c r="S34" s="1" t="s">
        <v>997</v>
      </c>
      <c r="T34" s="123">
        <v>98403</v>
      </c>
      <c r="U34" s="268"/>
      <c r="V34" s="6" t="str">
        <f>VLOOKUP(B34,'Employee details '!$A$2:$F$584,6,0)</f>
        <v>HR admin</v>
      </c>
    </row>
    <row r="35" spans="1:22" ht="15.6">
      <c r="A35" s="81" t="s">
        <v>84</v>
      </c>
      <c r="B35" s="99" t="s">
        <v>1093</v>
      </c>
      <c r="C35" s="78" t="str">
        <f>IFERROR(VLOOKUP(B35,'Employee details '!$A$2:$E$1000,4,0),"Spare")</f>
        <v>Monika Sharma</v>
      </c>
      <c r="D35" s="78" t="s">
        <v>1094</v>
      </c>
      <c r="E35" s="78" t="str">
        <f>VLOOKUP('New Laptop and Desktop details '!B35,'Employee details '!A:E,5,0)</f>
        <v>Statkraft Markets Private Ltd</v>
      </c>
      <c r="F35" s="78" t="s">
        <v>9</v>
      </c>
      <c r="G35" s="78" t="str">
        <f t="shared" si="0"/>
        <v>Statkraft Markets Private Ltd_SKI</v>
      </c>
      <c r="H35" s="78" t="s">
        <v>936</v>
      </c>
      <c r="I35" s="78" t="s">
        <v>1095</v>
      </c>
      <c r="J35" s="78" t="s">
        <v>938</v>
      </c>
      <c r="K35" s="78" t="s">
        <v>951</v>
      </c>
      <c r="L35" s="78" t="s">
        <v>1096</v>
      </c>
      <c r="M35" s="103" t="s">
        <v>947</v>
      </c>
      <c r="N35" s="6">
        <v>4500288861</v>
      </c>
      <c r="O35" s="108" t="s">
        <v>1002</v>
      </c>
      <c r="P35" s="224">
        <v>44040</v>
      </c>
      <c r="Q35" s="305">
        <v>45983</v>
      </c>
      <c r="R35" s="348">
        <f t="shared" si="1"/>
        <v>2025</v>
      </c>
      <c r="S35" s="1" t="s">
        <v>997</v>
      </c>
      <c r="T35" s="123">
        <v>98403</v>
      </c>
      <c r="U35" s="268" t="s">
        <v>1097</v>
      </c>
      <c r="V35" s="6" t="str">
        <f>VLOOKUP(B35,'Employee details '!$A$2:$F$584,6,0)</f>
        <v>Finance</v>
      </c>
    </row>
    <row r="36" spans="1:22" ht="15.6">
      <c r="A36" s="81" t="s">
        <v>84</v>
      </c>
      <c r="B36" s="99" t="s">
        <v>1098</v>
      </c>
      <c r="C36" s="78" t="str">
        <f>IFERROR(VLOOKUP(B36,'Employee details '!$A$2:$E$1000,4,0),"Spare")</f>
        <v>Dipanjan Nath</v>
      </c>
      <c r="D36" s="78" t="s">
        <v>392</v>
      </c>
      <c r="E36" s="78" t="str">
        <f>VLOOKUP('New Laptop and Desktop details '!B36,'Employee details '!A:E,5,0)</f>
        <v>Statkraft India Private Ltd</v>
      </c>
      <c r="F36" s="78" t="s">
        <v>9</v>
      </c>
      <c r="G36" s="78" t="str">
        <f t="shared" si="0"/>
        <v>Statkraft India Private Ltd_SKI</v>
      </c>
      <c r="H36" s="78" t="s">
        <v>936</v>
      </c>
      <c r="I36" s="78" t="s">
        <v>1099</v>
      </c>
      <c r="J36" s="78" t="s">
        <v>938</v>
      </c>
      <c r="K36" s="78" t="s">
        <v>951</v>
      </c>
      <c r="L36" s="78" t="s">
        <v>1100</v>
      </c>
      <c r="M36" s="103" t="s">
        <v>1101</v>
      </c>
      <c r="N36" s="6">
        <v>4500288861</v>
      </c>
      <c r="O36" s="108" t="s">
        <v>1002</v>
      </c>
      <c r="P36" s="224">
        <v>44040</v>
      </c>
      <c r="Q36" s="305">
        <v>45983</v>
      </c>
      <c r="R36" s="348">
        <f t="shared" si="1"/>
        <v>2025</v>
      </c>
      <c r="S36" s="1" t="s">
        <v>997</v>
      </c>
      <c r="T36" s="123">
        <v>98403</v>
      </c>
      <c r="U36" s="268" t="s">
        <v>1102</v>
      </c>
      <c r="V36" s="6" t="str">
        <f>VLOOKUP(B36,'Employee details '!$A$2:$F$584,6,0)</f>
        <v>Technical &amp; Project</v>
      </c>
    </row>
    <row r="37" spans="1:22" ht="15.6">
      <c r="A37" s="81" t="s">
        <v>84</v>
      </c>
      <c r="B37" s="99" t="s">
        <v>1103</v>
      </c>
      <c r="C37" s="78" t="str">
        <f>IFERROR(VLOOKUP(B37,'Employee details '!$A$2:$E$1000,4,0),"Spare")</f>
        <v>Asesh Kumar Nayak</v>
      </c>
      <c r="D37" s="78" t="s">
        <v>1104</v>
      </c>
      <c r="E37" s="78" t="str">
        <f>VLOOKUP('New Laptop and Desktop details '!B37,'Employee details '!A:E,5,0)</f>
        <v>Statkraft India Private Ltd</v>
      </c>
      <c r="F37" s="78" t="s">
        <v>9</v>
      </c>
      <c r="G37" s="78" t="str">
        <f t="shared" si="0"/>
        <v>Statkraft India Private Ltd_SKI</v>
      </c>
      <c r="H37" s="78" t="s">
        <v>936</v>
      </c>
      <c r="I37" s="78" t="s">
        <v>1105</v>
      </c>
      <c r="J37" s="78" t="s">
        <v>938</v>
      </c>
      <c r="K37" s="78" t="s">
        <v>951</v>
      </c>
      <c r="L37" s="78" t="s">
        <v>1106</v>
      </c>
      <c r="M37" s="103" t="s">
        <v>947</v>
      </c>
      <c r="N37" s="6">
        <v>4500288861</v>
      </c>
      <c r="O37" s="108" t="s">
        <v>1002</v>
      </c>
      <c r="P37" s="224">
        <v>44040</v>
      </c>
      <c r="Q37" s="305">
        <v>45983</v>
      </c>
      <c r="R37" s="348">
        <f t="shared" si="1"/>
        <v>2025</v>
      </c>
      <c r="S37" s="1" t="s">
        <v>997</v>
      </c>
      <c r="T37" s="123">
        <v>98403</v>
      </c>
      <c r="U37" s="268" t="s">
        <v>1107</v>
      </c>
      <c r="V37" s="6" t="str">
        <f>VLOOKUP(B37,'Employee details '!$A$2:$F$584,6,0)</f>
        <v>Technical &amp; Project</v>
      </c>
    </row>
    <row r="38" spans="1:22" ht="14.4">
      <c r="A38" s="81" t="s">
        <v>78</v>
      </c>
      <c r="B38" s="78" t="s">
        <v>828</v>
      </c>
      <c r="C38" s="78" t="str">
        <f>IFERROR(VLOOKUP(B38,'Employee details '!$A$2:$E$1000,4,0),"Spare")</f>
        <v>Stock  in IT</v>
      </c>
      <c r="D38" s="78" t="s">
        <v>271</v>
      </c>
      <c r="E38" s="78" t="str">
        <f>VLOOKUP('New Laptop and Desktop details '!B38,'Employee details '!A:E,5,0)</f>
        <v>Delhi Office Spare</v>
      </c>
      <c r="F38" s="78" t="s">
        <v>9</v>
      </c>
      <c r="G38" s="78" t="str">
        <f t="shared" si="0"/>
        <v>Delhi Office Spare_SKI</v>
      </c>
      <c r="H38" s="78" t="s">
        <v>936</v>
      </c>
      <c r="I38" s="78" t="s">
        <v>1108</v>
      </c>
      <c r="J38" s="78" t="s">
        <v>938</v>
      </c>
      <c r="K38" s="78" t="s">
        <v>951</v>
      </c>
      <c r="L38" s="78" t="s">
        <v>1109</v>
      </c>
      <c r="M38" s="103" t="s">
        <v>947</v>
      </c>
      <c r="N38" s="6">
        <v>4500288861</v>
      </c>
      <c r="O38" s="108" t="s">
        <v>1002</v>
      </c>
      <c r="P38" s="224">
        <v>44040</v>
      </c>
      <c r="Q38" s="305">
        <v>45983</v>
      </c>
      <c r="R38" s="348">
        <f t="shared" si="1"/>
        <v>2025</v>
      </c>
      <c r="S38" s="1" t="s">
        <v>997</v>
      </c>
      <c r="T38" s="123">
        <v>98403</v>
      </c>
      <c r="U38" s="336" t="s">
        <v>3692</v>
      </c>
      <c r="V38" s="6" t="str">
        <f>VLOOKUP(B38,'Employee details '!$A$2:$F$584,6,0)</f>
        <v>Stock In IT</v>
      </c>
    </row>
    <row r="39" spans="1:22" ht="15.6">
      <c r="A39" s="81" t="s">
        <v>84</v>
      </c>
      <c r="B39" s="99" t="s">
        <v>1110</v>
      </c>
      <c r="C39" s="78" t="str">
        <f>IFERROR(VLOOKUP(B39,'Employee details '!$A$2:$E$1000,4,0),"Spare")</f>
        <v>Deepak  Kakkar</v>
      </c>
      <c r="D39" s="78" t="s">
        <v>1111</v>
      </c>
      <c r="E39" s="78" t="str">
        <f>VLOOKUP('New Laptop and Desktop details '!B39,'Employee details '!A:E,5,0)</f>
        <v>Statkraft As</v>
      </c>
      <c r="F39" s="78" t="s">
        <v>9</v>
      </c>
      <c r="G39" s="78" t="str">
        <f t="shared" si="0"/>
        <v>Statkraft As_SKI</v>
      </c>
      <c r="H39" s="78" t="s">
        <v>936</v>
      </c>
      <c r="I39" s="78" t="s">
        <v>1112</v>
      </c>
      <c r="J39" s="78" t="s">
        <v>938</v>
      </c>
      <c r="K39" s="78" t="s">
        <v>951</v>
      </c>
      <c r="L39" s="78" t="s">
        <v>1113</v>
      </c>
      <c r="M39" s="103" t="s">
        <v>1114</v>
      </c>
      <c r="N39" s="6">
        <v>4500288861</v>
      </c>
      <c r="O39" s="108" t="s">
        <v>1002</v>
      </c>
      <c r="P39" s="224">
        <v>44040</v>
      </c>
      <c r="Q39" s="305">
        <v>45983</v>
      </c>
      <c r="R39" s="348">
        <f t="shared" si="1"/>
        <v>2025</v>
      </c>
      <c r="S39" s="1" t="s">
        <v>997</v>
      </c>
      <c r="T39" s="123">
        <v>98403</v>
      </c>
      <c r="U39" s="268"/>
      <c r="V39" s="6" t="str">
        <f>VLOOKUP(B39,'Employee details '!$A$2:$F$584,6,0)</f>
        <v>Company secretary</v>
      </c>
    </row>
    <row r="40" spans="1:22" ht="15.6">
      <c r="A40" s="81" t="s">
        <v>84</v>
      </c>
      <c r="B40" s="99" t="s">
        <v>1115</v>
      </c>
      <c r="C40" s="78" t="str">
        <f>IFERROR(VLOOKUP(B40,'Employee details '!$A$2:$E$1000,4,0),"Spare")</f>
        <v>Alok Singh</v>
      </c>
      <c r="D40" s="78" t="s">
        <v>1116</v>
      </c>
      <c r="E40" s="78" t="str">
        <f>VLOOKUP('New Laptop and Desktop details '!B40,'Employee details '!A:E,5,0)</f>
        <v>Statkraft India Private Ltd</v>
      </c>
      <c r="F40" s="78" t="s">
        <v>9</v>
      </c>
      <c r="G40" s="78" t="str">
        <f t="shared" si="0"/>
        <v>Statkraft India Private Ltd_SKI</v>
      </c>
      <c r="H40" s="78" t="s">
        <v>936</v>
      </c>
      <c r="I40" s="78" t="s">
        <v>1117</v>
      </c>
      <c r="J40" s="78" t="s">
        <v>938</v>
      </c>
      <c r="K40" s="78" t="s">
        <v>951</v>
      </c>
      <c r="L40" s="78" t="s">
        <v>1118</v>
      </c>
      <c r="M40" s="103" t="s">
        <v>947</v>
      </c>
      <c r="N40" s="6">
        <v>4500288861</v>
      </c>
      <c r="O40" s="108" t="s">
        <v>1002</v>
      </c>
      <c r="P40" s="224">
        <v>44040</v>
      </c>
      <c r="Q40" s="305">
        <v>45983</v>
      </c>
      <c r="R40" s="348">
        <f t="shared" si="1"/>
        <v>2025</v>
      </c>
      <c r="S40" s="1" t="s">
        <v>997</v>
      </c>
      <c r="T40" s="123">
        <v>98403</v>
      </c>
      <c r="U40" s="336" t="s">
        <v>3693</v>
      </c>
      <c r="V40" s="6" t="str">
        <f>VLOOKUP(B40,'Employee details '!$A$2:$F$584,6,0)</f>
        <v>Finance</v>
      </c>
    </row>
    <row r="41" spans="1:22" ht="15.6">
      <c r="A41" s="81" t="s">
        <v>84</v>
      </c>
      <c r="B41" s="99" t="s">
        <v>1119</v>
      </c>
      <c r="C41" s="78" t="str">
        <f>IFERROR(VLOOKUP(B41,'Employee details '!$A$2:$E$1000,4,0),"Spare")</f>
        <v>Mallika Gulati</v>
      </c>
      <c r="D41" s="78" t="s">
        <v>1120</v>
      </c>
      <c r="E41" s="78" t="str">
        <f>VLOOKUP('New Laptop and Desktop details '!B41,'Employee details '!A:E,5,0)</f>
        <v>Statkraft India Private Ltd</v>
      </c>
      <c r="F41" s="78" t="s">
        <v>9</v>
      </c>
      <c r="G41" s="78" t="str">
        <f t="shared" si="0"/>
        <v>Statkraft India Private Ltd_SKI</v>
      </c>
      <c r="H41" s="78" t="s">
        <v>936</v>
      </c>
      <c r="I41" s="78" t="s">
        <v>1121</v>
      </c>
      <c r="J41" s="78" t="s">
        <v>938</v>
      </c>
      <c r="K41" s="78" t="s">
        <v>951</v>
      </c>
      <c r="L41" s="78" t="s">
        <v>1122</v>
      </c>
      <c r="M41" s="103" t="s">
        <v>947</v>
      </c>
      <c r="N41" s="6">
        <v>4500288861</v>
      </c>
      <c r="O41" s="108" t="s">
        <v>1002</v>
      </c>
      <c r="P41" s="224">
        <v>44040</v>
      </c>
      <c r="Q41" s="305">
        <v>45983</v>
      </c>
      <c r="R41" s="348">
        <f t="shared" si="1"/>
        <v>2025</v>
      </c>
      <c r="S41" s="1" t="s">
        <v>997</v>
      </c>
      <c r="T41" s="123">
        <v>98403</v>
      </c>
      <c r="U41" s="336" t="s">
        <v>3694</v>
      </c>
      <c r="V41" s="6" t="str">
        <f>VLOOKUP(B41,'Employee details '!$A$2:$F$584,6,0)</f>
        <v>Compliance</v>
      </c>
    </row>
    <row r="42" spans="1:22" ht="15.6">
      <c r="A42" s="81" t="s">
        <v>84</v>
      </c>
      <c r="B42" s="99" t="s">
        <v>155</v>
      </c>
      <c r="C42" s="78" t="str">
        <f>IFERROR(VLOOKUP(B42,'Employee details '!$A$2:$E$1000,4,0),"Spare")</f>
        <v>Amit kumar Soni</v>
      </c>
      <c r="D42" s="78" t="s">
        <v>1123</v>
      </c>
      <c r="E42" s="78" t="str">
        <f>VLOOKUP('New Laptop and Desktop details '!B42,'Employee details '!A:E,5,0)</f>
        <v>Khidrat Renewable Energy Ltd</v>
      </c>
      <c r="F42" s="78" t="s">
        <v>9</v>
      </c>
      <c r="G42" s="78" t="str">
        <f t="shared" si="0"/>
        <v>Khidrat Renewable Energy Ltd_SKI</v>
      </c>
      <c r="H42" s="78" t="s">
        <v>936</v>
      </c>
      <c r="I42" s="78" t="s">
        <v>1124</v>
      </c>
      <c r="J42" s="78" t="s">
        <v>938</v>
      </c>
      <c r="K42" s="78" t="s">
        <v>977</v>
      </c>
      <c r="L42" s="78" t="s">
        <v>1125</v>
      </c>
      <c r="M42" s="103" t="s">
        <v>1058</v>
      </c>
      <c r="N42" s="6">
        <v>4500310419</v>
      </c>
      <c r="O42" s="108" t="s">
        <v>1126</v>
      </c>
      <c r="P42" s="222">
        <v>44258</v>
      </c>
      <c r="Q42" s="305">
        <v>46102</v>
      </c>
      <c r="R42" s="348">
        <f t="shared" si="1"/>
        <v>2026</v>
      </c>
      <c r="S42" s="1" t="s">
        <v>955</v>
      </c>
      <c r="T42" s="123">
        <v>108392</v>
      </c>
      <c r="U42" s="268" t="s">
        <v>1127</v>
      </c>
      <c r="V42" s="6" t="str">
        <f>VLOOKUP(B42,'Employee details '!$A$2:$F$584,6,0)</f>
        <v>Technical &amp; Project</v>
      </c>
    </row>
    <row r="43" spans="1:22" ht="14.4">
      <c r="A43" s="81" t="s">
        <v>84</v>
      </c>
      <c r="B43" s="78" t="s">
        <v>1128</v>
      </c>
      <c r="C43" s="78" t="str">
        <f>IFERROR(VLOOKUP(B43,'Employee details '!$A$2:$E$1000,4,0),"Spare")</f>
        <v>Deepak Kumar</v>
      </c>
      <c r="D43" s="78" t="s">
        <v>1129</v>
      </c>
      <c r="E43" s="78" t="str">
        <f>VLOOKUP('New Laptop and Desktop details '!B43,'Employee details '!A:E,5,0)</f>
        <v>Tidong Power Gen Pvt Ltd</v>
      </c>
      <c r="F43" s="78" t="s">
        <v>85</v>
      </c>
      <c r="G43" s="78" t="str">
        <f t="shared" si="0"/>
        <v>Tidong Power Gen Pvt Ltd_SKM</v>
      </c>
      <c r="H43" s="78" t="s">
        <v>936</v>
      </c>
      <c r="I43" s="78" t="s">
        <v>1130</v>
      </c>
      <c r="J43" s="78" t="s">
        <v>938</v>
      </c>
      <c r="K43" s="78" t="s">
        <v>977</v>
      </c>
      <c r="L43" s="78" t="s">
        <v>1131</v>
      </c>
      <c r="M43" s="103" t="s">
        <v>947</v>
      </c>
      <c r="N43" s="6">
        <v>4500310417</v>
      </c>
      <c r="O43" s="108" t="s">
        <v>979</v>
      </c>
      <c r="P43" s="222">
        <v>44258</v>
      </c>
      <c r="Q43" s="305">
        <v>46105</v>
      </c>
      <c r="R43" s="348">
        <f t="shared" si="1"/>
        <v>2026</v>
      </c>
      <c r="S43" s="1" t="s">
        <v>955</v>
      </c>
      <c r="T43" s="123">
        <v>108392</v>
      </c>
      <c r="U43" s="268" t="s">
        <v>1132</v>
      </c>
      <c r="V43" s="6" t="str">
        <f>VLOOKUP(B43,'Employee details '!$A$2:$F$584,6,0)</f>
        <v>IT</v>
      </c>
    </row>
    <row r="44" spans="1:22" ht="15.6">
      <c r="A44" s="81" t="s">
        <v>84</v>
      </c>
      <c r="B44" s="99" t="s">
        <v>1133</v>
      </c>
      <c r="C44" s="78" t="str">
        <f>IFERROR(VLOOKUP(B44,'Employee details '!$A$2:$E$1000,4,0),"Spare")</f>
        <v>Yashpal Singh Negi</v>
      </c>
      <c r="D44" s="78" t="s">
        <v>1134</v>
      </c>
      <c r="E44" s="78" t="str">
        <f>VLOOKUP('New Laptop and Desktop details '!B44,'Employee details '!A:E,5,0)</f>
        <v>Mandakini Jal Urja Pvt Ltd</v>
      </c>
      <c r="F44" s="78" t="s">
        <v>92</v>
      </c>
      <c r="G44" s="78" t="str">
        <f t="shared" si="0"/>
        <v>Mandakini Jal Urja Pvt Ltd_Tidong</v>
      </c>
      <c r="H44" s="78" t="s">
        <v>936</v>
      </c>
      <c r="I44" s="78" t="s">
        <v>1135</v>
      </c>
      <c r="J44" s="78" t="s">
        <v>938</v>
      </c>
      <c r="K44" s="78" t="s">
        <v>977</v>
      </c>
      <c r="L44" s="78" t="s">
        <v>1136</v>
      </c>
      <c r="M44" s="103" t="s">
        <v>105</v>
      </c>
      <c r="N44" s="6">
        <v>4500297965</v>
      </c>
      <c r="O44" s="108" t="s">
        <v>984</v>
      </c>
      <c r="P44" s="224">
        <v>44158</v>
      </c>
      <c r="Q44" s="305">
        <v>46110</v>
      </c>
      <c r="R44" s="348">
        <f t="shared" si="1"/>
        <v>2026</v>
      </c>
      <c r="S44" s="1" t="s">
        <v>985</v>
      </c>
      <c r="T44" s="123">
        <v>104500</v>
      </c>
      <c r="U44" s="268" t="s">
        <v>1137</v>
      </c>
      <c r="V44" s="6" t="str">
        <f>VLOOKUP(B44,'Employee details '!$A$2:$F$584,6,0)</f>
        <v>HR</v>
      </c>
    </row>
    <row r="45" spans="1:22" ht="15.6">
      <c r="A45" s="81" t="s">
        <v>84</v>
      </c>
      <c r="B45" s="99" t="s">
        <v>1138</v>
      </c>
      <c r="C45" s="78" t="str">
        <f>IFERROR(VLOOKUP(B45,'Employee details '!$A$2:$E$1000,4,0),"Spare")</f>
        <v>Bharat Bhushan Jatwani</v>
      </c>
      <c r="D45" s="78" t="s">
        <v>1139</v>
      </c>
      <c r="E45" s="78" t="str">
        <f>VLOOKUP('New Laptop and Desktop details '!B45,'Employee details '!A:E,5,0)</f>
        <v>Statkraft India Private Ltd</v>
      </c>
      <c r="F45" s="78" t="s">
        <v>85</v>
      </c>
      <c r="G45" s="78" t="str">
        <f t="shared" si="0"/>
        <v>Statkraft India Private Ltd_SKM</v>
      </c>
      <c r="H45" s="78" t="s">
        <v>936</v>
      </c>
      <c r="I45" s="78" t="s">
        <v>1140</v>
      </c>
      <c r="J45" s="78" t="s">
        <v>938</v>
      </c>
      <c r="K45" s="78" t="s">
        <v>977</v>
      </c>
      <c r="L45" s="78" t="s">
        <v>1141</v>
      </c>
      <c r="M45" s="103" t="s">
        <v>947</v>
      </c>
      <c r="N45" s="6">
        <v>4500310417</v>
      </c>
      <c r="O45" s="108" t="s">
        <v>979</v>
      </c>
      <c r="P45" s="222">
        <v>44258</v>
      </c>
      <c r="Q45" s="305">
        <v>46112</v>
      </c>
      <c r="R45" s="348">
        <f t="shared" si="1"/>
        <v>2026</v>
      </c>
      <c r="S45" s="1" t="s">
        <v>955</v>
      </c>
      <c r="T45" s="123">
        <v>108392</v>
      </c>
      <c r="U45" s="268" t="s">
        <v>1142</v>
      </c>
      <c r="V45" s="6" t="str">
        <f>VLOOKUP(B45,'Employee details '!$A$2:$F$584,6,0)</f>
        <v>IT</v>
      </c>
    </row>
    <row r="46" spans="1:22" ht="15.6">
      <c r="A46" s="81" t="s">
        <v>84</v>
      </c>
      <c r="B46" s="99" t="s">
        <v>1143</v>
      </c>
      <c r="C46" s="78" t="str">
        <f>IFERROR(VLOOKUP(B46,'Employee details '!$A$2:$E$1000,4,0),"Spare")</f>
        <v>Aditya Pyasi</v>
      </c>
      <c r="D46" s="78" t="s">
        <v>333</v>
      </c>
      <c r="E46" s="78" t="str">
        <f>VLOOKUP('New Laptop and Desktop details '!B46,'Employee details '!A:E,5,0)</f>
        <v>Statkraft India Private Ltd</v>
      </c>
      <c r="F46" s="78" t="s">
        <v>85</v>
      </c>
      <c r="G46" s="78" t="str">
        <f t="shared" si="0"/>
        <v>Statkraft India Private Ltd_SKM</v>
      </c>
      <c r="H46" s="78" t="s">
        <v>936</v>
      </c>
      <c r="I46" s="78" t="s">
        <v>1144</v>
      </c>
      <c r="J46" s="78" t="s">
        <v>938</v>
      </c>
      <c r="K46" s="78" t="s">
        <v>977</v>
      </c>
      <c r="L46" s="78" t="s">
        <v>1145</v>
      </c>
      <c r="M46" s="103" t="s">
        <v>947</v>
      </c>
      <c r="N46" s="6">
        <v>4500310417</v>
      </c>
      <c r="O46" s="108" t="s">
        <v>979</v>
      </c>
      <c r="P46" s="222">
        <v>44258</v>
      </c>
      <c r="Q46" s="305">
        <v>46116</v>
      </c>
      <c r="R46" s="348">
        <f t="shared" si="1"/>
        <v>2026</v>
      </c>
      <c r="S46" s="1" t="s">
        <v>955</v>
      </c>
      <c r="T46" s="123">
        <v>108392</v>
      </c>
      <c r="U46" s="268"/>
      <c r="V46" s="6" t="str">
        <f>VLOOKUP(B46,'Employee details '!$A$2:$F$584,6,0)</f>
        <v>Regulatory and License &amp; Permits</v>
      </c>
    </row>
    <row r="47" spans="1:22" ht="15.6">
      <c r="A47" s="81" t="s">
        <v>84</v>
      </c>
      <c r="B47" s="99" t="s">
        <v>820</v>
      </c>
      <c r="C47" s="78" t="str">
        <f>IFERROR(VLOOKUP(B47,'Employee details '!$A$2:$E$1000,4,0),"Spare")</f>
        <v>Sharve Kumar</v>
      </c>
      <c r="D47" s="99" t="s">
        <v>1146</v>
      </c>
      <c r="E47" s="78" t="str">
        <f>VLOOKUP('New Laptop and Desktop details '!B47,'Employee details '!A:E,5,0)</f>
        <v>Statkraft India Private Ltd</v>
      </c>
      <c r="F47" s="78" t="s">
        <v>85</v>
      </c>
      <c r="G47" s="78" t="str">
        <f t="shared" si="0"/>
        <v>Statkraft India Private Ltd_SKM</v>
      </c>
      <c r="H47" s="78" t="s">
        <v>936</v>
      </c>
      <c r="I47" s="78" t="s">
        <v>1147</v>
      </c>
      <c r="J47" s="78" t="s">
        <v>938</v>
      </c>
      <c r="K47" s="78" t="s">
        <v>977</v>
      </c>
      <c r="L47" s="78" t="s">
        <v>1148</v>
      </c>
      <c r="M47" s="103" t="s">
        <v>947</v>
      </c>
      <c r="N47" s="6">
        <v>4500310417</v>
      </c>
      <c r="O47" s="108" t="s">
        <v>979</v>
      </c>
      <c r="P47" s="222">
        <v>44258</v>
      </c>
      <c r="Q47" s="305">
        <v>46116</v>
      </c>
      <c r="R47" s="348">
        <f t="shared" si="1"/>
        <v>2026</v>
      </c>
      <c r="S47" s="1" t="s">
        <v>955</v>
      </c>
      <c r="T47" s="123">
        <v>108392</v>
      </c>
      <c r="U47" s="336" t="s">
        <v>3695</v>
      </c>
      <c r="V47" s="6" t="str">
        <f>VLOOKUP(B47,'Employee details '!$A$2:$F$584,6,0)</f>
        <v>IT</v>
      </c>
    </row>
    <row r="48" spans="1:22" ht="15.6">
      <c r="A48" s="81" t="s">
        <v>84</v>
      </c>
      <c r="B48" s="99" t="s">
        <v>1149</v>
      </c>
      <c r="C48" s="78" t="str">
        <f>IFERROR(VLOOKUP(B48,'Employee details '!$A$2:$E$1000,4,0),"Spare")</f>
        <v>Mayuresh Krushnurkar</v>
      </c>
      <c r="D48" s="78" t="s">
        <v>1150</v>
      </c>
      <c r="E48" s="78" t="str">
        <f>VLOOKUP('New Laptop and Desktop details '!B48,'Employee details '!A:E,5,0)</f>
        <v>Statkraft Markets Private Ltd</v>
      </c>
      <c r="F48" s="78" t="s">
        <v>85</v>
      </c>
      <c r="G48" s="78" t="str">
        <f t="shared" si="0"/>
        <v>Statkraft Markets Private Ltd_SKM</v>
      </c>
      <c r="H48" s="78" t="s">
        <v>936</v>
      </c>
      <c r="I48" s="78" t="s">
        <v>1151</v>
      </c>
      <c r="J48" s="78" t="s">
        <v>938</v>
      </c>
      <c r="K48" s="78" t="s">
        <v>977</v>
      </c>
      <c r="L48" s="78" t="s">
        <v>1152</v>
      </c>
      <c r="M48" s="103" t="s">
        <v>947</v>
      </c>
      <c r="N48" s="6">
        <v>4500310417</v>
      </c>
      <c r="O48" s="108" t="s">
        <v>979</v>
      </c>
      <c r="P48" s="222">
        <v>44258</v>
      </c>
      <c r="Q48" s="305">
        <v>46116</v>
      </c>
      <c r="R48" s="348">
        <f t="shared" si="1"/>
        <v>2026</v>
      </c>
      <c r="S48" s="1" t="s">
        <v>955</v>
      </c>
      <c r="T48" s="123">
        <v>108392</v>
      </c>
      <c r="U48" s="268" t="s">
        <v>1153</v>
      </c>
      <c r="V48" s="6" t="str">
        <f>VLOOKUP(B48,'Employee details '!$A$2:$F$584,6,0)</f>
        <v>Operation</v>
      </c>
    </row>
    <row r="49" spans="1:22" ht="15.6">
      <c r="A49" s="81" t="s">
        <v>84</v>
      </c>
      <c r="B49" s="99" t="s">
        <v>50</v>
      </c>
      <c r="C49" s="78" t="str">
        <f>IFERROR(VLOOKUP(B49,'Employee details '!$A$2:$E$1000,4,0),"Spare")</f>
        <v>Amarjot Kaur</v>
      </c>
      <c r="D49" s="78" t="s">
        <v>53</v>
      </c>
      <c r="E49" s="78" t="str">
        <f>VLOOKUP('New Laptop and Desktop details '!B49,'Employee details '!A:E,5,0)</f>
        <v>Statkraft India Private Ltd</v>
      </c>
      <c r="F49" s="78" t="s">
        <v>85</v>
      </c>
      <c r="G49" s="78" t="str">
        <f t="shared" si="0"/>
        <v>Statkraft India Private Ltd_SKM</v>
      </c>
      <c r="H49" s="78" t="s">
        <v>936</v>
      </c>
      <c r="I49" s="78" t="s">
        <v>1154</v>
      </c>
      <c r="J49" s="78" t="s">
        <v>938</v>
      </c>
      <c r="K49" s="78" t="s">
        <v>977</v>
      </c>
      <c r="L49" s="78" t="s">
        <v>1155</v>
      </c>
      <c r="M49" s="103" t="s">
        <v>947</v>
      </c>
      <c r="N49" s="6">
        <v>4500310417</v>
      </c>
      <c r="O49" s="108" t="s">
        <v>979</v>
      </c>
      <c r="P49" s="222">
        <v>44258</v>
      </c>
      <c r="Q49" s="305">
        <v>46116</v>
      </c>
      <c r="R49" s="348">
        <f t="shared" si="1"/>
        <v>2026</v>
      </c>
      <c r="S49" s="1" t="s">
        <v>955</v>
      </c>
      <c r="T49" s="123">
        <v>108392</v>
      </c>
      <c r="U49" s="336" t="s">
        <v>3696</v>
      </c>
      <c r="V49" s="6" t="str">
        <f>VLOOKUP(B49,'Employee details '!$A$2:$F$584,6,0)</f>
        <v>Finance</v>
      </c>
    </row>
    <row r="50" spans="1:22" ht="15.6">
      <c r="A50" s="81" t="s">
        <v>84</v>
      </c>
      <c r="B50" s="99" t="s">
        <v>1156</v>
      </c>
      <c r="C50" s="78" t="str">
        <f>IFERROR(VLOOKUP(B50,'Employee details '!$A$2:$E$1000,4,0),"Spare")</f>
        <v>Amar Pal Singh</v>
      </c>
      <c r="D50" s="78" t="s">
        <v>1157</v>
      </c>
      <c r="E50" s="78" t="str">
        <f>VLOOKUP('New Laptop and Desktop details '!B50,'Employee details '!A:E,5,0)</f>
        <v>Statkraft India Private Ltd</v>
      </c>
      <c r="F50" s="78" t="s">
        <v>85</v>
      </c>
      <c r="G50" s="78" t="str">
        <f t="shared" si="0"/>
        <v>Statkraft India Private Ltd_SKM</v>
      </c>
      <c r="H50" s="78" t="s">
        <v>936</v>
      </c>
      <c r="I50" s="78" t="s">
        <v>1158</v>
      </c>
      <c r="J50" s="78" t="s">
        <v>938</v>
      </c>
      <c r="K50" s="78" t="s">
        <v>977</v>
      </c>
      <c r="L50" s="78" t="s">
        <v>1159</v>
      </c>
      <c r="M50" s="103" t="s">
        <v>947</v>
      </c>
      <c r="N50" s="6">
        <v>4500310417</v>
      </c>
      <c r="O50" s="108" t="s">
        <v>979</v>
      </c>
      <c r="P50" s="222">
        <v>44258</v>
      </c>
      <c r="Q50" s="305">
        <v>46116</v>
      </c>
      <c r="R50" s="348">
        <f t="shared" si="1"/>
        <v>2026</v>
      </c>
      <c r="S50" s="1" t="s">
        <v>955</v>
      </c>
      <c r="T50" s="123">
        <v>108392</v>
      </c>
      <c r="U50" s="268" t="s">
        <v>1160</v>
      </c>
      <c r="V50" s="6" t="str">
        <f>VLOOKUP(B50,'Employee details '!$A$2:$F$584,6,0)</f>
        <v>Technical &amp; Project</v>
      </c>
    </row>
    <row r="51" spans="1:22" ht="15.6">
      <c r="A51" s="81" t="s">
        <v>78</v>
      </c>
      <c r="B51" s="99" t="s">
        <v>901</v>
      </c>
      <c r="C51" s="78" t="str">
        <f>IFERROR(VLOOKUP(B51,'Employee details '!$A$2:$E$1000,4,0),"Spare")</f>
        <v>Spare IT Tidong</v>
      </c>
      <c r="D51" s="78" t="s">
        <v>1161</v>
      </c>
      <c r="E51" s="78" t="str">
        <f>VLOOKUP('New Laptop and Desktop details '!B51,'Employee details '!A:E,5,0)</f>
        <v>Tidong Power Gen Pvt Ltd</v>
      </c>
      <c r="F51" s="78" t="s">
        <v>92</v>
      </c>
      <c r="G51" s="78" t="str">
        <f t="shared" si="0"/>
        <v>Tidong Power Gen Pvt Ltd_Tidong</v>
      </c>
      <c r="H51" s="78" t="s">
        <v>936</v>
      </c>
      <c r="I51" s="78" t="s">
        <v>1162</v>
      </c>
      <c r="J51" s="78" t="s">
        <v>938</v>
      </c>
      <c r="K51" s="78" t="s">
        <v>977</v>
      </c>
      <c r="L51" s="78" t="s">
        <v>1163</v>
      </c>
      <c r="M51" s="103" t="s">
        <v>92</v>
      </c>
      <c r="N51" s="6">
        <v>4500297965</v>
      </c>
      <c r="O51" s="108" t="s">
        <v>984</v>
      </c>
      <c r="P51" s="224">
        <v>44158</v>
      </c>
      <c r="Q51" s="305">
        <v>46116</v>
      </c>
      <c r="R51" s="348">
        <f t="shared" si="1"/>
        <v>2026</v>
      </c>
      <c r="S51" s="1" t="s">
        <v>985</v>
      </c>
      <c r="T51" s="123">
        <v>104500</v>
      </c>
      <c r="U51" s="268" t="s">
        <v>1164</v>
      </c>
      <c r="V51" s="6" t="str">
        <f>VLOOKUP(B51,'Employee details '!$A$2:$F$584,6,0)</f>
        <v>Spare at Tidong</v>
      </c>
    </row>
    <row r="52" spans="1:22" ht="15.6">
      <c r="A52" s="81" t="s">
        <v>78</v>
      </c>
      <c r="B52" s="99" t="s">
        <v>901</v>
      </c>
      <c r="C52" s="78" t="str">
        <f>IFERROR(VLOOKUP(B52,'Employee details '!$A$2:$E$1000,4,0),"Spare")</f>
        <v>Spare IT Tidong</v>
      </c>
      <c r="D52" s="78" t="s">
        <v>1165</v>
      </c>
      <c r="E52" s="78" t="str">
        <f>VLOOKUP('New Laptop and Desktop details '!B52,'Employee details '!A:E,5,0)</f>
        <v>Tidong Power Gen Pvt Ltd</v>
      </c>
      <c r="F52" s="78" t="s">
        <v>92</v>
      </c>
      <c r="G52" s="78" t="str">
        <f t="shared" si="0"/>
        <v>Tidong Power Gen Pvt Ltd_Tidong</v>
      </c>
      <c r="H52" s="78" t="s">
        <v>936</v>
      </c>
      <c r="I52" s="78" t="s">
        <v>1166</v>
      </c>
      <c r="J52" s="78" t="s">
        <v>938</v>
      </c>
      <c r="K52" s="78" t="s">
        <v>977</v>
      </c>
      <c r="L52" s="78" t="s">
        <v>1167</v>
      </c>
      <c r="M52" s="103" t="s">
        <v>92</v>
      </c>
      <c r="N52" s="6">
        <v>4500297965</v>
      </c>
      <c r="O52" s="108" t="s">
        <v>984</v>
      </c>
      <c r="P52" s="224">
        <v>44158</v>
      </c>
      <c r="Q52" s="305">
        <v>46117</v>
      </c>
      <c r="R52" s="348">
        <f t="shared" si="1"/>
        <v>2026</v>
      </c>
      <c r="S52" s="1" t="s">
        <v>985</v>
      </c>
      <c r="T52" s="123">
        <v>104500</v>
      </c>
      <c r="U52" s="268"/>
      <c r="V52" s="6" t="str">
        <f>VLOOKUP(B52,'Employee details '!$A$2:$F$584,6,0)</f>
        <v>Spare at Tidong</v>
      </c>
    </row>
    <row r="53" spans="1:22" ht="15.6">
      <c r="A53" s="81" t="s">
        <v>84</v>
      </c>
      <c r="B53" s="99" t="s">
        <v>1168</v>
      </c>
      <c r="C53" s="78" t="str">
        <f>IFERROR(VLOOKUP(B53,'Employee details '!$A$2:$E$1000,4,0),"Spare")</f>
        <v>Niraj Kumar</v>
      </c>
      <c r="D53" s="78" t="s">
        <v>153</v>
      </c>
      <c r="E53" s="78" t="str">
        <f>VLOOKUP('New Laptop and Desktop details '!B53,'Employee details '!A:E,5,0)</f>
        <v>Statkraft India Private Ltd</v>
      </c>
      <c r="F53" s="78" t="s">
        <v>9</v>
      </c>
      <c r="G53" s="78" t="str">
        <f t="shared" si="0"/>
        <v>Statkraft India Private Ltd_SKI</v>
      </c>
      <c r="H53" s="78" t="s">
        <v>936</v>
      </c>
      <c r="I53" s="78" t="s">
        <v>1169</v>
      </c>
      <c r="J53" s="78" t="s">
        <v>938</v>
      </c>
      <c r="K53" s="78" t="s">
        <v>977</v>
      </c>
      <c r="L53" s="78" t="s">
        <v>1170</v>
      </c>
      <c r="M53" s="103" t="s">
        <v>947</v>
      </c>
      <c r="N53" s="6">
        <v>4500310419</v>
      </c>
      <c r="O53" s="108" t="s">
        <v>1126</v>
      </c>
      <c r="P53" s="224">
        <v>44258</v>
      </c>
      <c r="Q53" s="305">
        <v>46118</v>
      </c>
      <c r="R53" s="348">
        <f t="shared" si="1"/>
        <v>2026</v>
      </c>
      <c r="S53" s="1" t="s">
        <v>955</v>
      </c>
      <c r="T53" s="123">
        <v>108392</v>
      </c>
      <c r="U53" s="268" t="s">
        <v>1171</v>
      </c>
      <c r="V53" s="6" t="str">
        <f>VLOOKUP(B53,'Employee details '!$A$2:$F$584,6,0)</f>
        <v>Finance</v>
      </c>
    </row>
    <row r="54" spans="1:22" ht="15.6">
      <c r="A54" s="81" t="s">
        <v>78</v>
      </c>
      <c r="B54" s="99" t="s">
        <v>828</v>
      </c>
      <c r="C54" s="78" t="str">
        <f>IFERROR(VLOOKUP(B54,'Employee details '!$A$2:$E$1000,4,0),"Spare")</f>
        <v>Stock  in IT</v>
      </c>
      <c r="D54" s="78" t="s">
        <v>1172</v>
      </c>
      <c r="E54" s="78" t="str">
        <f>VLOOKUP('New Laptop and Desktop details '!B54,'Employee details '!A:E,5,0)</f>
        <v>Delhi Office Spare</v>
      </c>
      <c r="F54" s="78" t="s">
        <v>9</v>
      </c>
      <c r="G54" s="78" t="str">
        <f t="shared" si="0"/>
        <v>Delhi Office Spare_SKI</v>
      </c>
      <c r="H54" s="78" t="s">
        <v>936</v>
      </c>
      <c r="I54" s="78" t="s">
        <v>1173</v>
      </c>
      <c r="J54" s="78" t="s">
        <v>938</v>
      </c>
      <c r="K54" s="78" t="s">
        <v>977</v>
      </c>
      <c r="L54" s="78" t="s">
        <v>1174</v>
      </c>
      <c r="M54" s="103" t="s">
        <v>947</v>
      </c>
      <c r="N54" s="6">
        <v>4500310419</v>
      </c>
      <c r="O54" s="108" t="s">
        <v>1126</v>
      </c>
      <c r="P54" s="224">
        <v>44258</v>
      </c>
      <c r="Q54" s="305">
        <v>46118</v>
      </c>
      <c r="R54" s="348">
        <f t="shared" si="1"/>
        <v>2026</v>
      </c>
      <c r="S54" s="1" t="s">
        <v>955</v>
      </c>
      <c r="T54" s="123">
        <v>108392</v>
      </c>
      <c r="U54" s="268" t="s">
        <v>1175</v>
      </c>
      <c r="V54" s="6" t="str">
        <f>VLOOKUP(B54,'Employee details '!$A$2:$F$584,6,0)</f>
        <v>Stock In IT</v>
      </c>
    </row>
    <row r="55" spans="1:22" ht="15.6">
      <c r="A55" s="81" t="s">
        <v>84</v>
      </c>
      <c r="B55" s="99" t="s">
        <v>1176</v>
      </c>
      <c r="C55" s="78" t="str">
        <f>IFERROR(VLOOKUP(B55,'Employee details '!$A$2:$E$1000,4,0),"Spare")</f>
        <v>Vennapusa Maheshwara Reddy</v>
      </c>
      <c r="D55" s="78" t="s">
        <v>1177</v>
      </c>
      <c r="E55" s="78" t="str">
        <f>VLOOKUP('New Laptop and Desktop details '!B55,'Employee details '!A:E,5,0)</f>
        <v>Khidrat Renewable Energy Ltd</v>
      </c>
      <c r="F55" s="78" t="s">
        <v>9</v>
      </c>
      <c r="G55" s="78" t="str">
        <f t="shared" si="0"/>
        <v>Khidrat Renewable Energy Ltd_SKI</v>
      </c>
      <c r="H55" s="78" t="s">
        <v>936</v>
      </c>
      <c r="I55" s="78" t="s">
        <v>1178</v>
      </c>
      <c r="J55" s="78" t="s">
        <v>938</v>
      </c>
      <c r="K55" s="78" t="s">
        <v>977</v>
      </c>
      <c r="L55" s="78" t="s">
        <v>1179</v>
      </c>
      <c r="M55" s="103" t="s">
        <v>1101</v>
      </c>
      <c r="N55" s="6">
        <v>4500310419</v>
      </c>
      <c r="O55" s="108" t="s">
        <v>1126</v>
      </c>
      <c r="P55" s="224">
        <v>44258</v>
      </c>
      <c r="Q55" s="305">
        <v>46118</v>
      </c>
      <c r="R55" s="348">
        <f t="shared" si="1"/>
        <v>2026</v>
      </c>
      <c r="S55" s="1" t="s">
        <v>955</v>
      </c>
      <c r="T55" s="123">
        <v>108392</v>
      </c>
      <c r="U55" s="268" t="s">
        <v>1180</v>
      </c>
      <c r="V55" s="6" t="str">
        <f>VLOOKUP(B55,'Employee details '!$A$2:$F$584,6,0)</f>
        <v>Environmental &amp; Social</v>
      </c>
    </row>
    <row r="56" spans="1:22" ht="15.6">
      <c r="A56" s="81" t="s">
        <v>84</v>
      </c>
      <c r="B56" s="99" t="s">
        <v>916</v>
      </c>
      <c r="C56" s="78" t="str">
        <f>IFERROR(VLOOKUP(B56,'Employee details '!$A$2:$E$1000,4,0),"Spare")</f>
        <v>Rajesh Kumar</v>
      </c>
      <c r="D56" s="78" t="s">
        <v>749</v>
      </c>
      <c r="E56" s="78" t="str">
        <f>VLOOKUP('New Laptop and Desktop details '!B56,'Employee details '!A:E,5,0)</f>
        <v>Statkraft India Private Ltd</v>
      </c>
      <c r="F56" s="78" t="s">
        <v>9</v>
      </c>
      <c r="G56" s="78" t="str">
        <f t="shared" si="0"/>
        <v>Statkraft India Private Ltd_SKI</v>
      </c>
      <c r="H56" s="78" t="s">
        <v>936</v>
      </c>
      <c r="I56" s="78" t="s">
        <v>1181</v>
      </c>
      <c r="J56" s="78" t="s">
        <v>938</v>
      </c>
      <c r="K56" s="78" t="s">
        <v>977</v>
      </c>
      <c r="L56" s="78" t="s">
        <v>1182</v>
      </c>
      <c r="M56" s="103" t="s">
        <v>1058</v>
      </c>
      <c r="N56" s="6">
        <v>4500310419</v>
      </c>
      <c r="O56" s="108" t="s">
        <v>1126</v>
      </c>
      <c r="P56" s="224">
        <v>44258</v>
      </c>
      <c r="Q56" s="305">
        <v>46118</v>
      </c>
      <c r="R56" s="348">
        <f t="shared" si="1"/>
        <v>2026</v>
      </c>
      <c r="S56" s="1" t="s">
        <v>955</v>
      </c>
      <c r="T56" s="123">
        <v>108392</v>
      </c>
      <c r="U56" s="268" t="s">
        <v>1183</v>
      </c>
      <c r="V56" s="6" t="str">
        <f>VLOOKUP(B56,'Employee details '!$A$2:$F$584,6,0)</f>
        <v>Sustainability</v>
      </c>
    </row>
    <row r="57" spans="1:22" ht="15.6">
      <c r="A57" s="81" t="s">
        <v>84</v>
      </c>
      <c r="B57" s="99" t="s">
        <v>1184</v>
      </c>
      <c r="C57" s="78" t="str">
        <f>IFERROR(VLOOKUP(B57,'Employee details '!$A$2:$E$1000,4,0),"Spare")</f>
        <v>VIkramaditya Singh Chandel</v>
      </c>
      <c r="D57" s="78" t="s">
        <v>1185</v>
      </c>
      <c r="E57" s="78" t="str">
        <f>VLOOKUP('New Laptop and Desktop details '!B57,'Employee details '!A:E,5,0)</f>
        <v>Tidong Power Gen Pvt Ltd</v>
      </c>
      <c r="F57" s="78" t="s">
        <v>1186</v>
      </c>
      <c r="G57" s="78" t="str">
        <f t="shared" si="0"/>
        <v>Tidong Power Gen Pvt Ltd_TIdong</v>
      </c>
      <c r="H57" s="78" t="s">
        <v>936</v>
      </c>
      <c r="I57" s="78" t="s">
        <v>1187</v>
      </c>
      <c r="J57" s="78" t="s">
        <v>938</v>
      </c>
      <c r="K57" s="78" t="s">
        <v>977</v>
      </c>
      <c r="L57" s="78" t="s">
        <v>1188</v>
      </c>
      <c r="M57" s="103" t="s">
        <v>92</v>
      </c>
      <c r="N57" s="6">
        <v>4500297965</v>
      </c>
      <c r="O57" s="108" t="s">
        <v>984</v>
      </c>
      <c r="P57" s="224">
        <v>44158</v>
      </c>
      <c r="Q57" s="305">
        <v>45978</v>
      </c>
      <c r="R57" s="348">
        <f t="shared" si="1"/>
        <v>2025</v>
      </c>
      <c r="S57" s="1" t="s">
        <v>985</v>
      </c>
      <c r="T57" s="123">
        <v>104500</v>
      </c>
      <c r="U57" s="268" t="s">
        <v>1189</v>
      </c>
      <c r="V57" s="6" t="str">
        <f>VLOOKUP(B57,'Employee details '!$A$2:$F$584,6,0)</f>
        <v>Sustainability</v>
      </c>
    </row>
    <row r="58" spans="1:22" ht="15.6">
      <c r="A58" s="81" t="s">
        <v>84</v>
      </c>
      <c r="B58" s="99" t="s">
        <v>1190</v>
      </c>
      <c r="C58" s="78" t="str">
        <f>IFERROR(VLOOKUP(B58,'Employee details '!$A$2:$E$1000,4,0),"Spare")</f>
        <v>Nitin Kaundal</v>
      </c>
      <c r="D58" s="78" t="s">
        <v>1191</v>
      </c>
      <c r="E58" s="78" t="str">
        <f>VLOOKUP('New Laptop and Desktop details '!B58,'Employee details '!A:E,5,0)</f>
        <v>Tidong Power Gen Pvt Ltd</v>
      </c>
      <c r="F58" s="78" t="s">
        <v>99</v>
      </c>
      <c r="G58" s="78" t="str">
        <f t="shared" si="0"/>
        <v>Tidong Power Gen Pvt Ltd_Tidong-PFO</v>
      </c>
      <c r="H58" s="78" t="s">
        <v>936</v>
      </c>
      <c r="I58" s="78" t="s">
        <v>1192</v>
      </c>
      <c r="J58" s="78" t="s">
        <v>938</v>
      </c>
      <c r="K58" s="78" t="s">
        <v>977</v>
      </c>
      <c r="L58" s="78" t="s">
        <v>1193</v>
      </c>
      <c r="M58" s="103" t="s">
        <v>92</v>
      </c>
      <c r="N58" s="6">
        <v>4500318816</v>
      </c>
      <c r="O58" s="108" t="s">
        <v>1194</v>
      </c>
      <c r="P58" s="222">
        <v>44301</v>
      </c>
      <c r="Q58" s="305">
        <v>46201</v>
      </c>
      <c r="R58" s="348">
        <f t="shared" si="1"/>
        <v>2026</v>
      </c>
      <c r="S58" s="1" t="s">
        <v>955</v>
      </c>
      <c r="T58" s="123">
        <v>106630</v>
      </c>
      <c r="U58" s="268" t="s">
        <v>1195</v>
      </c>
      <c r="V58" s="6" t="str">
        <f>VLOOKUP(B58,'Employee details '!$A$2:$F$584,6,0)</f>
        <v>Plant Opearation</v>
      </c>
    </row>
    <row r="59" spans="1:22" ht="15.6">
      <c r="A59" s="81" t="s">
        <v>84</v>
      </c>
      <c r="B59" s="99" t="s">
        <v>1196</v>
      </c>
      <c r="C59" s="78" t="str">
        <f>IFERROR(VLOOKUP(B59,'Employee details '!$A$2:$E$1000,4,0),"Spare")</f>
        <v>Himanshu Puri</v>
      </c>
      <c r="D59" s="78" t="s">
        <v>1197</v>
      </c>
      <c r="E59" s="78" t="str">
        <f>VLOOKUP('New Laptop and Desktop details '!B59,'Employee details '!A:E,5,0)</f>
        <v>Tidong Power Gen Pvt Ltd</v>
      </c>
      <c r="F59" s="78" t="s">
        <v>99</v>
      </c>
      <c r="G59" s="78" t="str">
        <f t="shared" si="0"/>
        <v>Tidong Power Gen Pvt Ltd_Tidong-PFO</v>
      </c>
      <c r="H59" s="78" t="s">
        <v>936</v>
      </c>
      <c r="I59" s="78" t="s">
        <v>1198</v>
      </c>
      <c r="J59" s="78" t="s">
        <v>938</v>
      </c>
      <c r="K59" s="78" t="s">
        <v>977</v>
      </c>
      <c r="L59" s="78" t="s">
        <v>1199</v>
      </c>
      <c r="M59" s="103" t="s">
        <v>92</v>
      </c>
      <c r="N59" s="6">
        <v>4500318816</v>
      </c>
      <c r="O59" s="108" t="s">
        <v>1194</v>
      </c>
      <c r="P59" s="222">
        <v>44301</v>
      </c>
      <c r="Q59" s="305">
        <v>46201</v>
      </c>
      <c r="R59" s="348">
        <f t="shared" si="1"/>
        <v>2026</v>
      </c>
      <c r="S59" s="1" t="s">
        <v>955</v>
      </c>
      <c r="T59" s="123">
        <v>106630</v>
      </c>
      <c r="U59" s="268"/>
      <c r="V59" s="6" t="str">
        <f>VLOOKUP(B59,'Employee details '!$A$2:$F$584,6,0)</f>
        <v>Plant head</v>
      </c>
    </row>
    <row r="60" spans="1:22" ht="15.6">
      <c r="A60" s="81" t="s">
        <v>84</v>
      </c>
      <c r="B60" s="99" t="s">
        <v>1200</v>
      </c>
      <c r="C60" s="78" t="str">
        <f>IFERROR(VLOOKUP(B60,'Employee details '!$A$2:$E$1000,4,0),"Spare")</f>
        <v>Joginder Kumar</v>
      </c>
      <c r="D60" s="78" t="s">
        <v>1201</v>
      </c>
      <c r="E60" s="78" t="str">
        <f>VLOOKUP('New Laptop and Desktop details '!B60,'Employee details '!A:E,5,0)</f>
        <v>Tidong Power Gen Pvt Ltd</v>
      </c>
      <c r="F60" s="78" t="s">
        <v>99</v>
      </c>
      <c r="G60" s="78" t="str">
        <f t="shared" si="0"/>
        <v>Tidong Power Gen Pvt Ltd_Tidong-PFO</v>
      </c>
      <c r="H60" s="78" t="s">
        <v>936</v>
      </c>
      <c r="I60" s="78" t="s">
        <v>1202</v>
      </c>
      <c r="J60" s="78" t="s">
        <v>938</v>
      </c>
      <c r="K60" s="78" t="s">
        <v>977</v>
      </c>
      <c r="L60" s="78" t="s">
        <v>1203</v>
      </c>
      <c r="M60" s="103" t="s">
        <v>92</v>
      </c>
      <c r="N60" s="6">
        <v>4500318816</v>
      </c>
      <c r="O60" s="108" t="s">
        <v>1194</v>
      </c>
      <c r="P60" s="222">
        <v>44301</v>
      </c>
      <c r="Q60" s="305">
        <v>46201</v>
      </c>
      <c r="R60" s="348">
        <f t="shared" si="1"/>
        <v>2026</v>
      </c>
      <c r="S60" s="1" t="s">
        <v>955</v>
      </c>
      <c r="T60" s="123">
        <v>106630</v>
      </c>
      <c r="U60" s="268" t="s">
        <v>1204</v>
      </c>
      <c r="V60" s="6" t="str">
        <f>VLOOKUP(B60,'Employee details '!$A$2:$F$584,6,0)</f>
        <v>Plant Opearation</v>
      </c>
    </row>
    <row r="61" spans="1:22" ht="15.6">
      <c r="A61" s="81" t="s">
        <v>84</v>
      </c>
      <c r="B61" s="99" t="s">
        <v>1205</v>
      </c>
      <c r="C61" s="78" t="str">
        <f>IFERROR(VLOOKUP(B61,'Employee details '!$A$2:$E$1000,4,0),"Spare")</f>
        <v>Dharamvir Singh</v>
      </c>
      <c r="D61" s="78" t="s">
        <v>1206</v>
      </c>
      <c r="E61" s="78" t="str">
        <f>VLOOKUP('New Laptop and Desktop details '!B61,'Employee details '!A:E,5,0)</f>
        <v>Tidong Power Gen Pvt Ltd</v>
      </c>
      <c r="F61" s="78" t="s">
        <v>99</v>
      </c>
      <c r="G61" s="78" t="str">
        <f t="shared" si="0"/>
        <v>Tidong Power Gen Pvt Ltd_Tidong-PFO</v>
      </c>
      <c r="H61" s="78" t="s">
        <v>936</v>
      </c>
      <c r="I61" s="78" t="s">
        <v>1207</v>
      </c>
      <c r="J61" s="78" t="s">
        <v>938</v>
      </c>
      <c r="K61" s="78" t="s">
        <v>977</v>
      </c>
      <c r="L61" s="78" t="s">
        <v>1208</v>
      </c>
      <c r="M61" s="103" t="s">
        <v>92</v>
      </c>
      <c r="N61" s="6">
        <v>4500318816</v>
      </c>
      <c r="O61" s="108" t="s">
        <v>1194</v>
      </c>
      <c r="P61" s="222">
        <v>44301</v>
      </c>
      <c r="Q61" s="305">
        <v>46201</v>
      </c>
      <c r="R61" s="348">
        <f t="shared" si="1"/>
        <v>2026</v>
      </c>
      <c r="S61" s="1" t="s">
        <v>955</v>
      </c>
      <c r="T61" s="123">
        <v>106630</v>
      </c>
      <c r="U61" s="268" t="s">
        <v>1209</v>
      </c>
      <c r="V61" s="6" t="str">
        <f>VLOOKUP(B61,'Employee details '!$A$2:$F$584,6,0)</f>
        <v>Plant Opearation</v>
      </c>
    </row>
    <row r="62" spans="1:22" ht="15.6">
      <c r="A62" s="81" t="s">
        <v>84</v>
      </c>
      <c r="B62" s="99" t="s">
        <v>1210</v>
      </c>
      <c r="C62" s="78" t="str">
        <f>IFERROR(VLOOKUP(B62,'Employee details '!$A$2:$E$1000,4,0),"Spare")</f>
        <v>Yogesh Kumar Dewangan</v>
      </c>
      <c r="D62" s="78" t="s">
        <v>1211</v>
      </c>
      <c r="E62" s="78" t="str">
        <f>VLOOKUP('New Laptop and Desktop details '!B62,'Employee details '!A:E,5,0)</f>
        <v>Tidong Power Gen Pvt Ltd</v>
      </c>
      <c r="F62" s="78" t="s">
        <v>99</v>
      </c>
      <c r="G62" s="78" t="str">
        <f t="shared" si="0"/>
        <v>Tidong Power Gen Pvt Ltd_Tidong-PFO</v>
      </c>
      <c r="H62" s="78" t="s">
        <v>936</v>
      </c>
      <c r="I62" s="78" t="s">
        <v>1212</v>
      </c>
      <c r="J62" s="78" t="s">
        <v>938</v>
      </c>
      <c r="K62" s="78" t="s">
        <v>977</v>
      </c>
      <c r="L62" s="78" t="s">
        <v>1213</v>
      </c>
      <c r="M62" s="103" t="s">
        <v>92</v>
      </c>
      <c r="N62" s="6">
        <v>4500318816</v>
      </c>
      <c r="O62" s="108" t="s">
        <v>1194</v>
      </c>
      <c r="P62" s="222">
        <v>44301</v>
      </c>
      <c r="Q62" s="305">
        <v>46201</v>
      </c>
      <c r="R62" s="348">
        <f t="shared" si="1"/>
        <v>2026</v>
      </c>
      <c r="S62" s="1" t="s">
        <v>955</v>
      </c>
      <c r="T62" s="123">
        <v>106630</v>
      </c>
      <c r="U62" s="268" t="s">
        <v>1214</v>
      </c>
      <c r="V62" s="6" t="str">
        <f>VLOOKUP(B62,'Employee details '!$A$2:$F$584,6,0)</f>
        <v>Plant Opearation</v>
      </c>
    </row>
    <row r="63" spans="1:22" ht="15.6">
      <c r="A63" s="81" t="s">
        <v>78</v>
      </c>
      <c r="B63" s="99" t="s">
        <v>1215</v>
      </c>
      <c r="C63" s="78" t="str">
        <f>IFERROR(VLOOKUP(B63,'Employee details '!$A$2:$E$1000,4,0),"Spare")</f>
        <v>Rahul Varshney</v>
      </c>
      <c r="D63" s="78" t="s">
        <v>36</v>
      </c>
      <c r="E63" s="78" t="str">
        <f>VLOOKUP('New Laptop and Desktop details '!B63,'Employee details '!A:E,5,0)</f>
        <v>Statkraft India Private Ltd</v>
      </c>
      <c r="F63" s="78" t="s">
        <v>9</v>
      </c>
      <c r="G63" s="78" t="str">
        <f t="shared" si="0"/>
        <v>Statkraft India Private Ltd_SKI</v>
      </c>
      <c r="H63" s="78" t="s">
        <v>936</v>
      </c>
      <c r="I63" s="78" t="s">
        <v>1216</v>
      </c>
      <c r="J63" s="78" t="s">
        <v>938</v>
      </c>
      <c r="K63" s="78" t="s">
        <v>1217</v>
      </c>
      <c r="L63" s="78" t="s">
        <v>1218</v>
      </c>
      <c r="M63" s="103" t="s">
        <v>947</v>
      </c>
      <c r="N63" s="6">
        <v>4500334325</v>
      </c>
      <c r="O63" s="108" t="s">
        <v>1219</v>
      </c>
      <c r="P63" s="224">
        <v>44408</v>
      </c>
      <c r="Q63" s="305">
        <v>46235</v>
      </c>
      <c r="R63" s="348">
        <f t="shared" si="1"/>
        <v>2026</v>
      </c>
      <c r="S63" s="1" t="s">
        <v>997</v>
      </c>
      <c r="T63" s="123">
        <v>179843</v>
      </c>
      <c r="U63" s="268" t="s">
        <v>1220</v>
      </c>
      <c r="V63" s="6" t="str">
        <f>VLOOKUP(B63,'Employee details '!$A$2:$F$584,6,0)</f>
        <v>country head</v>
      </c>
    </row>
    <row r="64" spans="1:22" ht="15.6">
      <c r="A64" s="81" t="s">
        <v>84</v>
      </c>
      <c r="B64" s="99" t="s">
        <v>1221</v>
      </c>
      <c r="C64" s="78" t="str">
        <f>IFERROR(VLOOKUP(B64,'Employee details '!$A$2:$E$1000,4,0),"Spare")</f>
        <v>Snigdha Nautiyal</v>
      </c>
      <c r="D64" s="78" t="s">
        <v>126</v>
      </c>
      <c r="E64" s="78" t="str">
        <f>VLOOKUP('New Laptop and Desktop details '!B64,'Employee details '!A:E,5,0)</f>
        <v>Statkraft India Private Ltd</v>
      </c>
      <c r="F64" s="78" t="s">
        <v>9</v>
      </c>
      <c r="G64" s="78" t="str">
        <f t="shared" si="0"/>
        <v>Statkraft India Private Ltd_SKI</v>
      </c>
      <c r="H64" s="78" t="s">
        <v>936</v>
      </c>
      <c r="I64" s="78" t="s">
        <v>1222</v>
      </c>
      <c r="J64" s="78" t="s">
        <v>938</v>
      </c>
      <c r="K64" s="78" t="s">
        <v>1217</v>
      </c>
      <c r="L64" s="78" t="s">
        <v>1223</v>
      </c>
      <c r="M64" s="103" t="s">
        <v>947</v>
      </c>
      <c r="N64" s="6">
        <v>4500334325</v>
      </c>
      <c r="O64" s="108" t="s">
        <v>1219</v>
      </c>
      <c r="P64" s="224">
        <v>44408</v>
      </c>
      <c r="Q64" s="305">
        <v>46235</v>
      </c>
      <c r="R64" s="348">
        <f t="shared" si="1"/>
        <v>2026</v>
      </c>
      <c r="S64" s="1" t="s">
        <v>997</v>
      </c>
      <c r="T64" s="123">
        <v>179843</v>
      </c>
      <c r="U64" s="268" t="s">
        <v>3697</v>
      </c>
      <c r="V64" s="6" t="str">
        <f>VLOOKUP(B64,'Employee details '!$A$2:$F$584,6,0)</f>
        <v>HR</v>
      </c>
    </row>
    <row r="65" spans="1:22" ht="15.6">
      <c r="A65" s="81" t="s">
        <v>84</v>
      </c>
      <c r="B65" s="99" t="s">
        <v>1224</v>
      </c>
      <c r="C65" s="78" t="str">
        <f>IFERROR(VLOOKUP(B65,'Employee details '!$A$2:$E$1000,4,0),"Spare")</f>
        <v>Pramod Kumar Sharma</v>
      </c>
      <c r="D65" s="78" t="s">
        <v>1225</v>
      </c>
      <c r="E65" s="78" t="str">
        <f>VLOOKUP('New Laptop and Desktop details '!B65,'Employee details '!A:E,5,0)</f>
        <v>Statkraft India Private Ltd</v>
      </c>
      <c r="F65" s="78" t="s">
        <v>9</v>
      </c>
      <c r="G65" s="78" t="str">
        <f t="shared" si="0"/>
        <v>Statkraft India Private Ltd_SKI</v>
      </c>
      <c r="H65" s="78" t="s">
        <v>936</v>
      </c>
      <c r="I65" s="78" t="s">
        <v>1226</v>
      </c>
      <c r="J65" s="78" t="s">
        <v>938</v>
      </c>
      <c r="K65" s="78" t="s">
        <v>1217</v>
      </c>
      <c r="L65" s="78" t="s">
        <v>1227</v>
      </c>
      <c r="M65" s="103" t="s">
        <v>947</v>
      </c>
      <c r="N65" s="6">
        <v>4500334325</v>
      </c>
      <c r="O65" s="108" t="s">
        <v>1219</v>
      </c>
      <c r="P65" s="224">
        <v>44408</v>
      </c>
      <c r="Q65" s="305">
        <v>46235</v>
      </c>
      <c r="R65" s="348">
        <f t="shared" si="1"/>
        <v>2026</v>
      </c>
      <c r="S65" s="1" t="s">
        <v>997</v>
      </c>
      <c r="T65" s="123">
        <v>179843</v>
      </c>
      <c r="U65" s="268" t="s">
        <v>1228</v>
      </c>
      <c r="V65" s="6" t="str">
        <f>VLOOKUP(B65,'Employee details '!$A$2:$F$584,6,0)</f>
        <v xml:space="preserve">Procurement </v>
      </c>
    </row>
    <row r="66" spans="1:22" ht="15.6">
      <c r="A66" s="81" t="s">
        <v>84</v>
      </c>
      <c r="B66" s="99" t="s">
        <v>1229</v>
      </c>
      <c r="C66" s="78" t="str">
        <f>IFERROR(VLOOKUP(B66,'Employee details '!$A$2:$E$1000,4,0),"Spare")</f>
        <v>Sanjeev Mehra</v>
      </c>
      <c r="D66" s="78" t="s">
        <v>1230</v>
      </c>
      <c r="E66" s="78" t="str">
        <f>VLOOKUP('New Laptop and Desktop details '!B66,'Employee details '!A:E,5,0)</f>
        <v>Statkraft India Private Ltd</v>
      </c>
      <c r="F66" s="78" t="s">
        <v>85</v>
      </c>
      <c r="G66" s="78" t="str">
        <f t="shared" si="0"/>
        <v>Statkraft India Private Ltd_SKM</v>
      </c>
      <c r="H66" s="78" t="s">
        <v>936</v>
      </c>
      <c r="I66" s="78" t="s">
        <v>1231</v>
      </c>
      <c r="J66" s="78" t="s">
        <v>938</v>
      </c>
      <c r="K66" s="78" t="s">
        <v>1217</v>
      </c>
      <c r="L66" s="78" t="s">
        <v>1232</v>
      </c>
      <c r="M66" s="103" t="s">
        <v>947</v>
      </c>
      <c r="N66" s="6">
        <v>4500334321</v>
      </c>
      <c r="O66" s="109" t="s">
        <v>1233</v>
      </c>
      <c r="P66" s="224">
        <v>44410</v>
      </c>
      <c r="Q66" s="305">
        <v>46235</v>
      </c>
      <c r="R66" s="348">
        <f t="shared" si="1"/>
        <v>2026</v>
      </c>
      <c r="S66" s="1" t="s">
        <v>997</v>
      </c>
      <c r="T66" s="123">
        <v>179843</v>
      </c>
      <c r="U66" s="268" t="s">
        <v>1234</v>
      </c>
      <c r="V66" s="6" t="str">
        <f>VLOOKUP(B66,'Employee details '!$A$2:$F$584,6,0)</f>
        <v>Regulatory and License &amp; Permits</v>
      </c>
    </row>
    <row r="67" spans="1:22" ht="15.6">
      <c r="A67" s="81" t="s">
        <v>84</v>
      </c>
      <c r="B67" s="99" t="s">
        <v>1128</v>
      </c>
      <c r="C67" s="78" t="str">
        <f>IFERROR(VLOOKUP(B67,'Employee details '!$A$2:$E$1000,4,0),"Spare")</f>
        <v>Deepak Kumar</v>
      </c>
      <c r="D67" s="78" t="s">
        <v>1725</v>
      </c>
      <c r="E67" s="78" t="str">
        <f>VLOOKUP('New Laptop and Desktop details '!B67,'Employee details '!A:E,5,0)</f>
        <v>Tidong Power Gen Pvt Ltd</v>
      </c>
      <c r="F67" s="78" t="s">
        <v>85</v>
      </c>
      <c r="G67" s="78" t="str">
        <f t="shared" ref="G67:G130" si="2">E67&amp;"_"&amp;F67</f>
        <v>Tidong Power Gen Pvt Ltd_SKM</v>
      </c>
      <c r="H67" s="78" t="s">
        <v>936</v>
      </c>
      <c r="I67" s="78" t="s">
        <v>1235</v>
      </c>
      <c r="J67" s="78" t="s">
        <v>938</v>
      </c>
      <c r="K67" s="78" t="s">
        <v>1217</v>
      </c>
      <c r="L67" s="78" t="s">
        <v>1236</v>
      </c>
      <c r="M67" s="103" t="s">
        <v>947</v>
      </c>
      <c r="N67" s="6">
        <v>4500334321</v>
      </c>
      <c r="O67" s="108" t="s">
        <v>1233</v>
      </c>
      <c r="P67" s="224">
        <v>44410</v>
      </c>
      <c r="Q67" s="305">
        <v>46235</v>
      </c>
      <c r="R67" s="348">
        <f t="shared" ref="R67:R130" si="3">YEAR(Q67)</f>
        <v>2026</v>
      </c>
      <c r="S67" s="1" t="s">
        <v>997</v>
      </c>
      <c r="T67" s="123">
        <v>179843</v>
      </c>
      <c r="U67" s="268" t="s">
        <v>1237</v>
      </c>
      <c r="V67" s="6" t="str">
        <f>VLOOKUP(B67,'Employee details '!$A$2:$F$584,6,0)</f>
        <v>IT</v>
      </c>
    </row>
    <row r="68" spans="1:22" ht="15.6">
      <c r="A68" s="81" t="s">
        <v>84</v>
      </c>
      <c r="B68" s="99" t="s">
        <v>55</v>
      </c>
      <c r="C68" s="78" t="str">
        <f>IFERROR(VLOOKUP(B68,'Employee details '!$A$2:$E$1000,4,0),"Spare")</f>
        <v>Bhawna Wadhwa</v>
      </c>
      <c r="D68" s="78" t="s">
        <v>1238</v>
      </c>
      <c r="E68" s="78" t="str">
        <f>VLOOKUP('New Laptop and Desktop details '!B68,'Employee details '!A:E,5,0)</f>
        <v>Statkraft India Private Ltd</v>
      </c>
      <c r="F68" s="78" t="s">
        <v>85</v>
      </c>
      <c r="G68" s="78" t="str">
        <f t="shared" si="2"/>
        <v>Statkraft India Private Ltd_SKM</v>
      </c>
      <c r="H68" s="78" t="s">
        <v>936</v>
      </c>
      <c r="I68" s="78" t="s">
        <v>1239</v>
      </c>
      <c r="J68" s="78" t="s">
        <v>938</v>
      </c>
      <c r="K68" s="78" t="s">
        <v>977</v>
      </c>
      <c r="L68" s="78" t="s">
        <v>1240</v>
      </c>
      <c r="M68" s="103" t="s">
        <v>947</v>
      </c>
      <c r="N68" s="6">
        <v>4500310417</v>
      </c>
      <c r="O68" s="108" t="s">
        <v>979</v>
      </c>
      <c r="P68" s="222">
        <v>44258</v>
      </c>
      <c r="Q68" s="305">
        <v>46081</v>
      </c>
      <c r="R68" s="348">
        <f t="shared" si="3"/>
        <v>2026</v>
      </c>
      <c r="S68" s="1" t="s">
        <v>955</v>
      </c>
      <c r="T68" s="123">
        <v>108392</v>
      </c>
      <c r="U68" s="268" t="s">
        <v>1242</v>
      </c>
      <c r="V68" s="6" t="str">
        <f>VLOOKUP(B68,'Employee details '!$A$2:$F$584,6,0)</f>
        <v>Compliance</v>
      </c>
    </row>
    <row r="69" spans="1:22" ht="15.6">
      <c r="A69" s="81" t="s">
        <v>84</v>
      </c>
      <c r="B69" s="99" t="s">
        <v>1243</v>
      </c>
      <c r="C69" s="78" t="str">
        <f>IFERROR(VLOOKUP(B69,'Employee details '!$A$2:$E$1000,4,0),"Spare")</f>
        <v>Anurag Singh</v>
      </c>
      <c r="D69" s="78" t="s">
        <v>1244</v>
      </c>
      <c r="E69" s="78" t="str">
        <f>VLOOKUP('New Laptop and Desktop details '!B69,'Employee details '!A:E,5,0)</f>
        <v>Tidong Power Gen Pvt Ltd</v>
      </c>
      <c r="F69" s="78" t="s">
        <v>92</v>
      </c>
      <c r="G69" s="78" t="str">
        <f t="shared" si="2"/>
        <v>Tidong Power Gen Pvt Ltd_Tidong</v>
      </c>
      <c r="H69" s="78" t="s">
        <v>936</v>
      </c>
      <c r="I69" s="78" t="s">
        <v>1245</v>
      </c>
      <c r="J69" s="78" t="s">
        <v>988</v>
      </c>
      <c r="K69" s="78" t="s">
        <v>1246</v>
      </c>
      <c r="L69" s="78" t="s">
        <v>1247</v>
      </c>
      <c r="M69" s="103" t="s">
        <v>92</v>
      </c>
      <c r="N69" s="6">
        <v>4500353102</v>
      </c>
      <c r="O69" s="108" t="s">
        <v>1248</v>
      </c>
      <c r="P69" s="224">
        <v>44571</v>
      </c>
      <c r="Q69" s="305">
        <v>45673</v>
      </c>
      <c r="R69" s="348">
        <f t="shared" si="3"/>
        <v>2025</v>
      </c>
      <c r="S69" s="1" t="s">
        <v>1249</v>
      </c>
      <c r="T69" s="123">
        <v>213000</v>
      </c>
      <c r="U69" s="268"/>
      <c r="V69" s="6" t="str">
        <f>VLOOKUP(B69,'Employee details '!$A$2:$F$584,6,0)</f>
        <v>Under ground Work</v>
      </c>
    </row>
    <row r="70" spans="1:22" ht="15.6">
      <c r="A70" s="81" t="s">
        <v>84</v>
      </c>
      <c r="B70" s="99" t="s">
        <v>1250</v>
      </c>
      <c r="C70" s="78" t="str">
        <f>IFERROR(VLOOKUP(B70,'Employee details '!$A$2:$E$1000,4,0),"Spare")</f>
        <v>Ruchika Jain</v>
      </c>
      <c r="D70" s="78" t="s">
        <v>1251</v>
      </c>
      <c r="E70" s="78" t="str">
        <f>VLOOKUP('New Laptop and Desktop details '!B70,'Employee details '!A:E,5,0)</f>
        <v>Statkraft India Private Ltd</v>
      </c>
      <c r="F70" s="78" t="s">
        <v>85</v>
      </c>
      <c r="G70" s="78" t="str">
        <f t="shared" si="2"/>
        <v>Statkraft India Private Ltd_SKM</v>
      </c>
      <c r="H70" s="78" t="s">
        <v>936</v>
      </c>
      <c r="I70" s="78" t="s">
        <v>1252</v>
      </c>
      <c r="J70" s="78" t="s">
        <v>938</v>
      </c>
      <c r="K70" s="78" t="s">
        <v>977</v>
      </c>
      <c r="L70" s="78" t="s">
        <v>1253</v>
      </c>
      <c r="M70" s="103" t="s">
        <v>947</v>
      </c>
      <c r="N70" s="6">
        <v>4500310417</v>
      </c>
      <c r="O70" s="108" t="s">
        <v>979</v>
      </c>
      <c r="P70" s="222">
        <v>44258</v>
      </c>
      <c r="Q70" s="305">
        <v>46081</v>
      </c>
      <c r="R70" s="348">
        <f t="shared" si="3"/>
        <v>2026</v>
      </c>
      <c r="S70" s="1" t="s">
        <v>1249</v>
      </c>
      <c r="T70" s="123">
        <v>108392</v>
      </c>
      <c r="U70" s="268" t="s">
        <v>1254</v>
      </c>
      <c r="V70" s="6" t="str">
        <f>VLOOKUP(B70,'Employee details '!$A$2:$F$584,6,0)</f>
        <v>HR</v>
      </c>
    </row>
    <row r="71" spans="1:22" ht="15.6">
      <c r="A71" s="81" t="s">
        <v>84</v>
      </c>
      <c r="B71" s="99" t="s">
        <v>1255</v>
      </c>
      <c r="C71" s="78" t="str">
        <f>IFERROR(VLOOKUP(B71,'Employee details '!$A$2:$E$1000,4,0),"Spare")</f>
        <v>Ugur Ipek</v>
      </c>
      <c r="D71" s="78" t="s">
        <v>1256</v>
      </c>
      <c r="E71" s="78" t="str">
        <f>VLOOKUP('New Laptop and Desktop details '!B71,'Employee details '!A:E,5,0)</f>
        <v>Statkraft India Private Ltd</v>
      </c>
      <c r="F71" s="78" t="s">
        <v>85</v>
      </c>
      <c r="G71" s="78" t="str">
        <f t="shared" si="2"/>
        <v>Statkraft India Private Ltd_SKM</v>
      </c>
      <c r="H71" s="78" t="s">
        <v>936</v>
      </c>
      <c r="I71" s="78" t="s">
        <v>1257</v>
      </c>
      <c r="J71" s="78" t="s">
        <v>938</v>
      </c>
      <c r="K71" s="78" t="s">
        <v>977</v>
      </c>
      <c r="L71" s="78" t="s">
        <v>1258</v>
      </c>
      <c r="M71" s="103" t="s">
        <v>947</v>
      </c>
      <c r="N71" s="6">
        <v>4500310417</v>
      </c>
      <c r="O71" s="108" t="s">
        <v>979</v>
      </c>
      <c r="P71" s="222">
        <v>44258</v>
      </c>
      <c r="Q71" s="305">
        <v>46081</v>
      </c>
      <c r="R71" s="348">
        <f t="shared" si="3"/>
        <v>2026</v>
      </c>
      <c r="S71" s="1" t="s">
        <v>1249</v>
      </c>
      <c r="T71" s="123">
        <v>108392</v>
      </c>
      <c r="U71" s="268" t="s">
        <v>1259</v>
      </c>
      <c r="V71" s="6" t="str">
        <f>VLOOKUP(B71,'Employee details '!$A$2:$F$584,6,0)</f>
        <v>BD</v>
      </c>
    </row>
    <row r="72" spans="1:22" ht="15.6">
      <c r="A72" s="81" t="s">
        <v>78</v>
      </c>
      <c r="B72" s="99" t="s">
        <v>901</v>
      </c>
      <c r="C72" s="78" t="str">
        <f>IFERROR(VLOOKUP(B72,'Employee details '!$A$2:$E$1000,4,0),"Spare")</f>
        <v>Spare IT Tidong</v>
      </c>
      <c r="D72" s="78" t="s">
        <v>1260</v>
      </c>
      <c r="E72" s="78" t="str">
        <f>VLOOKUP('New Laptop and Desktop details '!B72,'Employee details '!A:E,5,0)</f>
        <v>Tidong Power Gen Pvt Ltd</v>
      </c>
      <c r="F72" s="78" t="s">
        <v>99</v>
      </c>
      <c r="G72" s="78" t="str">
        <f t="shared" si="2"/>
        <v>Tidong Power Gen Pvt Ltd_Tidong-PFO</v>
      </c>
      <c r="H72" s="78" t="s">
        <v>936</v>
      </c>
      <c r="I72" s="78" t="s">
        <v>1262</v>
      </c>
      <c r="J72" s="78" t="s">
        <v>938</v>
      </c>
      <c r="K72" s="78" t="s">
        <v>1263</v>
      </c>
      <c r="L72" s="78" t="s">
        <v>1264</v>
      </c>
      <c r="M72" s="103" t="s">
        <v>92</v>
      </c>
      <c r="N72" s="6">
        <v>4500377328</v>
      </c>
      <c r="O72" s="108" t="s">
        <v>1265</v>
      </c>
      <c r="P72" s="227">
        <v>44743</v>
      </c>
      <c r="Q72" s="305">
        <v>45776</v>
      </c>
      <c r="R72" s="348">
        <f t="shared" si="3"/>
        <v>2025</v>
      </c>
      <c r="S72" s="1" t="s">
        <v>1249</v>
      </c>
      <c r="T72" s="123">
        <v>137500</v>
      </c>
      <c r="U72" s="268"/>
      <c r="V72" s="6" t="str">
        <f>VLOOKUP(B72,'Employee details '!$A$2:$F$584,6,0)</f>
        <v>Spare at Tidong</v>
      </c>
    </row>
    <row r="73" spans="1:22" ht="15.6">
      <c r="A73" s="81" t="s">
        <v>78</v>
      </c>
      <c r="B73" s="99" t="s">
        <v>901</v>
      </c>
      <c r="C73" s="78" t="str">
        <f>IFERROR(VLOOKUP(B73,'Employee details '!$A$2:$E$1000,4,0),"Spare")</f>
        <v>Spare IT Tidong</v>
      </c>
      <c r="D73" s="78" t="s">
        <v>1260</v>
      </c>
      <c r="E73" s="78" t="str">
        <f>VLOOKUP('New Laptop and Desktop details '!B73,'Employee details '!A:E,5,0)</f>
        <v>Tidong Power Gen Pvt Ltd</v>
      </c>
      <c r="F73" s="78" t="s">
        <v>99</v>
      </c>
      <c r="G73" s="78" t="str">
        <f t="shared" si="2"/>
        <v>Tidong Power Gen Pvt Ltd_Tidong-PFO</v>
      </c>
      <c r="H73" s="78" t="s">
        <v>936</v>
      </c>
      <c r="I73" s="78" t="s">
        <v>1266</v>
      </c>
      <c r="J73" s="78" t="s">
        <v>938</v>
      </c>
      <c r="K73" s="78" t="s">
        <v>1263</v>
      </c>
      <c r="L73" s="78" t="s">
        <v>1267</v>
      </c>
      <c r="M73" s="103" t="s">
        <v>92</v>
      </c>
      <c r="N73" s="6">
        <v>4500377328</v>
      </c>
      <c r="O73" s="108" t="s">
        <v>1265</v>
      </c>
      <c r="P73" s="227">
        <v>44743</v>
      </c>
      <c r="Q73" s="305">
        <v>45776</v>
      </c>
      <c r="R73" s="348">
        <f t="shared" si="3"/>
        <v>2025</v>
      </c>
      <c r="S73" s="1" t="s">
        <v>1249</v>
      </c>
      <c r="T73" s="123">
        <v>137500</v>
      </c>
      <c r="U73" s="268"/>
      <c r="V73" s="6" t="str">
        <f>VLOOKUP(B73,'Employee details '!$A$2:$F$584,6,0)</f>
        <v>Spare at Tidong</v>
      </c>
    </row>
    <row r="74" spans="1:22" ht="15.6">
      <c r="A74" s="81" t="s">
        <v>84</v>
      </c>
      <c r="B74" s="99" t="s">
        <v>1268</v>
      </c>
      <c r="C74" s="78" t="str">
        <f>IFERROR(VLOOKUP(B74,'Employee details '!$A$2:$E$1000,4,0),"Spare")</f>
        <v>Deepankar Bhattacharjee</v>
      </c>
      <c r="D74" s="78" t="s">
        <v>321</v>
      </c>
      <c r="E74" s="78" t="str">
        <f>VLOOKUP('New Laptop and Desktop details '!B74,'Employee details '!A:E,5,0)</f>
        <v>Statkraft India Private Ltd</v>
      </c>
      <c r="F74" s="78" t="s">
        <v>99</v>
      </c>
      <c r="G74" s="78" t="str">
        <f t="shared" si="2"/>
        <v>Statkraft India Private Ltd_Tidong-PFO</v>
      </c>
      <c r="H74" s="78" t="s">
        <v>936</v>
      </c>
      <c r="I74" s="78" t="s">
        <v>1269</v>
      </c>
      <c r="J74" s="78" t="s">
        <v>938</v>
      </c>
      <c r="K74" s="78" t="s">
        <v>1263</v>
      </c>
      <c r="L74" s="78" t="s">
        <v>1270</v>
      </c>
      <c r="M74" s="103" t="s">
        <v>947</v>
      </c>
      <c r="N74" s="6">
        <v>4500377328</v>
      </c>
      <c r="O74" s="108" t="s">
        <v>1265</v>
      </c>
      <c r="P74" s="227">
        <v>44743</v>
      </c>
      <c r="Q74" s="305">
        <v>45776</v>
      </c>
      <c r="R74" s="348">
        <f t="shared" si="3"/>
        <v>2025</v>
      </c>
      <c r="S74" s="1" t="s">
        <v>1249</v>
      </c>
      <c r="T74" s="123">
        <v>137500</v>
      </c>
      <c r="U74" s="268" t="s">
        <v>1271</v>
      </c>
      <c r="V74" s="6" t="str">
        <f>VLOOKUP(B74,'Employee details '!$A$2:$F$584,6,0)</f>
        <v>Regulatory and License &amp; Permits</v>
      </c>
    </row>
    <row r="75" spans="1:22" ht="15.6">
      <c r="A75" s="81" t="s">
        <v>84</v>
      </c>
      <c r="B75" s="99" t="s">
        <v>3703</v>
      </c>
      <c r="C75" s="78" t="str">
        <f>IFERROR(VLOOKUP(B75,'Employee details '!$A$2:$E$1000,4,0),"Spare")</f>
        <v>Aryan Kapur</v>
      </c>
      <c r="D75" s="78" t="s">
        <v>3817</v>
      </c>
      <c r="E75" s="78" t="str">
        <f>VLOOKUP('New Laptop and Desktop details '!B75,'Employee details '!A:E,5,0)</f>
        <v>Statkraft India Private Ltd</v>
      </c>
      <c r="F75" s="78" t="s">
        <v>99</v>
      </c>
      <c r="G75" s="78" t="str">
        <f t="shared" si="2"/>
        <v>Statkraft India Private Ltd_Tidong-PFO</v>
      </c>
      <c r="H75" s="78" t="s">
        <v>936</v>
      </c>
      <c r="I75" s="78" t="s">
        <v>1272</v>
      </c>
      <c r="J75" s="78" t="s">
        <v>938</v>
      </c>
      <c r="K75" s="78" t="s">
        <v>1263</v>
      </c>
      <c r="L75" s="78" t="s">
        <v>1273</v>
      </c>
      <c r="M75" s="103" t="s">
        <v>947</v>
      </c>
      <c r="N75" s="6">
        <v>4500377328</v>
      </c>
      <c r="O75" s="108" t="s">
        <v>1265</v>
      </c>
      <c r="P75" s="227">
        <v>44743</v>
      </c>
      <c r="Q75" s="305">
        <v>45776</v>
      </c>
      <c r="R75" s="348">
        <f t="shared" si="3"/>
        <v>2025</v>
      </c>
      <c r="S75" s="1" t="s">
        <v>1249</v>
      </c>
      <c r="T75" s="123">
        <v>137500</v>
      </c>
      <c r="U75" s="268" t="s">
        <v>1274</v>
      </c>
      <c r="V75" s="6" t="str">
        <f>VLOOKUP(B75,'Employee details '!$A$2:$F$584,6,0)</f>
        <v>Interation IN</v>
      </c>
    </row>
    <row r="76" spans="1:22" ht="15.6">
      <c r="A76" s="81" t="s">
        <v>84</v>
      </c>
      <c r="B76" s="99" t="s">
        <v>127</v>
      </c>
      <c r="C76" s="78" t="str">
        <f>IFERROR(VLOOKUP(B76,'Employee details '!$A$2:$E$1000,4,0),"Spare")</f>
        <v>Priya Rozario</v>
      </c>
      <c r="D76" s="78" t="s">
        <v>130</v>
      </c>
      <c r="E76" s="78" t="str">
        <f>VLOOKUP('New Laptop and Desktop details '!B76,'Employee details '!A:E,5,0)</f>
        <v>Statkraft India Private Ltd</v>
      </c>
      <c r="F76" s="78" t="s">
        <v>99</v>
      </c>
      <c r="G76" s="78" t="str">
        <f t="shared" si="2"/>
        <v>Statkraft India Private Ltd_Tidong-PFO</v>
      </c>
      <c r="H76" s="78" t="s">
        <v>936</v>
      </c>
      <c r="I76" s="78" t="s">
        <v>1275</v>
      </c>
      <c r="J76" s="78" t="s">
        <v>938</v>
      </c>
      <c r="K76" s="78" t="s">
        <v>1263</v>
      </c>
      <c r="L76" s="78" t="s">
        <v>1276</v>
      </c>
      <c r="M76" s="103" t="s">
        <v>947</v>
      </c>
      <c r="N76" s="6">
        <v>4500377328</v>
      </c>
      <c r="O76" s="108" t="s">
        <v>1265</v>
      </c>
      <c r="P76" s="227">
        <v>44743</v>
      </c>
      <c r="Q76" s="305">
        <v>45776</v>
      </c>
      <c r="R76" s="348">
        <f t="shared" si="3"/>
        <v>2025</v>
      </c>
      <c r="S76" s="1" t="s">
        <v>1249</v>
      </c>
      <c r="T76" s="123">
        <v>137500</v>
      </c>
      <c r="U76" s="268" t="s">
        <v>1277</v>
      </c>
      <c r="V76" s="6" t="str">
        <f>VLOOKUP(B76,'Employee details '!$A$2:$F$584,6,0)</f>
        <v>HR</v>
      </c>
    </row>
    <row r="77" spans="1:22" ht="15.6">
      <c r="A77" s="81" t="s">
        <v>84</v>
      </c>
      <c r="B77" s="99" t="s">
        <v>1278</v>
      </c>
      <c r="C77" s="78" t="str">
        <f>IFERROR(VLOOKUP(B77,'Employee details '!$A$2:$E$1000,4,0),"Spare")</f>
        <v>Abhishikta Y. Ramanagoudar</v>
      </c>
      <c r="D77" s="78" t="s">
        <v>1279</v>
      </c>
      <c r="E77" s="78" t="str">
        <f>VLOOKUP('New Laptop and Desktop details '!B77,'Employee details '!A:E,5,0)</f>
        <v>Statkraft India Private Ltd</v>
      </c>
      <c r="F77" s="78" t="s">
        <v>99</v>
      </c>
      <c r="G77" s="78" t="str">
        <f t="shared" si="2"/>
        <v>Statkraft India Private Ltd_Tidong-PFO</v>
      </c>
      <c r="H77" s="78" t="s">
        <v>936</v>
      </c>
      <c r="I77" s="78" t="s">
        <v>1280</v>
      </c>
      <c r="J77" s="78" t="s">
        <v>938</v>
      </c>
      <c r="K77" s="78" t="s">
        <v>1263</v>
      </c>
      <c r="L77" s="78" t="s">
        <v>1281</v>
      </c>
      <c r="M77" s="103" t="s">
        <v>1101</v>
      </c>
      <c r="N77" s="6">
        <v>4500377328</v>
      </c>
      <c r="O77" s="108" t="s">
        <v>1265</v>
      </c>
      <c r="P77" s="227">
        <v>44743</v>
      </c>
      <c r="Q77" s="305">
        <v>45776</v>
      </c>
      <c r="R77" s="348">
        <f t="shared" si="3"/>
        <v>2025</v>
      </c>
      <c r="S77" s="1" t="s">
        <v>1249</v>
      </c>
      <c r="T77" s="123">
        <v>137500</v>
      </c>
      <c r="U77" s="268" t="s">
        <v>1282</v>
      </c>
      <c r="V77" s="6" t="str">
        <f>VLOOKUP(B77,'Employee details '!$A$2:$F$584,6,0)</f>
        <v>Finance</v>
      </c>
    </row>
    <row r="78" spans="1:22" ht="15.6">
      <c r="A78" s="81" t="s">
        <v>84</v>
      </c>
      <c r="B78" s="99" t="s">
        <v>159</v>
      </c>
      <c r="C78" s="78" t="str">
        <f>IFERROR(VLOOKUP(B78,'Employee details '!$A$2:$E$1000,4,0),"Spare")</f>
        <v>Prince Kumar</v>
      </c>
      <c r="D78" s="78" t="s">
        <v>160</v>
      </c>
      <c r="E78" s="78" t="str">
        <f>VLOOKUP('New Laptop and Desktop details '!B78,'Employee details '!A:E,5,0)</f>
        <v>Mandakini Jal Urja Pvt Ltd</v>
      </c>
      <c r="F78" s="78" t="s">
        <v>99</v>
      </c>
      <c r="G78" s="78" t="str">
        <f t="shared" si="2"/>
        <v>Mandakini Jal Urja Pvt Ltd_Tidong-PFO</v>
      </c>
      <c r="H78" s="78" t="s">
        <v>936</v>
      </c>
      <c r="I78" s="78" t="s">
        <v>1283</v>
      </c>
      <c r="J78" s="78" t="s">
        <v>938</v>
      </c>
      <c r="K78" s="78" t="s">
        <v>1263</v>
      </c>
      <c r="L78" s="78" t="s">
        <v>1284</v>
      </c>
      <c r="M78" s="103" t="s">
        <v>947</v>
      </c>
      <c r="N78" s="6">
        <v>4500377328</v>
      </c>
      <c r="O78" s="108" t="s">
        <v>1265</v>
      </c>
      <c r="P78" s="227">
        <v>44743</v>
      </c>
      <c r="Q78" s="305">
        <v>45776</v>
      </c>
      <c r="R78" s="348">
        <f t="shared" si="3"/>
        <v>2025</v>
      </c>
      <c r="S78" s="1" t="s">
        <v>1249</v>
      </c>
      <c r="T78" s="123">
        <v>137500</v>
      </c>
      <c r="U78" s="268" t="s">
        <v>1285</v>
      </c>
      <c r="V78" s="6" t="str">
        <f>VLOOKUP(B78,'Employee details '!$A$2:$F$584,6,0)</f>
        <v>IT</v>
      </c>
    </row>
    <row r="79" spans="1:22" ht="15.6">
      <c r="A79" s="81" t="s">
        <v>84</v>
      </c>
      <c r="B79" s="99" t="s">
        <v>1286</v>
      </c>
      <c r="C79" s="78" t="str">
        <f>IFERROR(VLOOKUP(B79,'Employee details '!$A$2:$E$1000,4,0),"Spare")</f>
        <v>Tarun Dubey</v>
      </c>
      <c r="D79" s="78" t="s">
        <v>1287</v>
      </c>
      <c r="E79" s="78" t="str">
        <f>VLOOKUP('New Laptop and Desktop details '!B79,'Employee details '!A:E,5,0)</f>
        <v>Tidong Power Gen Pvt Ltd</v>
      </c>
      <c r="F79" s="78" t="s">
        <v>99</v>
      </c>
      <c r="G79" s="78" t="str">
        <f t="shared" si="2"/>
        <v>Tidong Power Gen Pvt Ltd_Tidong-PFO</v>
      </c>
      <c r="H79" s="78" t="s">
        <v>936</v>
      </c>
      <c r="I79" s="78" t="s">
        <v>1288</v>
      </c>
      <c r="J79" s="78" t="s">
        <v>938</v>
      </c>
      <c r="K79" s="78" t="s">
        <v>1263</v>
      </c>
      <c r="L79" s="78" t="s">
        <v>1289</v>
      </c>
      <c r="M79" s="103" t="s">
        <v>92</v>
      </c>
      <c r="N79" s="6">
        <v>4500377328</v>
      </c>
      <c r="O79" s="108" t="s">
        <v>1265</v>
      </c>
      <c r="P79" s="227">
        <v>44743</v>
      </c>
      <c r="Q79" s="305">
        <v>45776</v>
      </c>
      <c r="R79" s="348">
        <f t="shared" si="3"/>
        <v>2025</v>
      </c>
      <c r="S79" s="1" t="s">
        <v>1249</v>
      </c>
      <c r="T79" s="123">
        <v>137500</v>
      </c>
      <c r="U79" s="268" t="s">
        <v>1290</v>
      </c>
      <c r="V79" s="6" t="str">
        <f>VLOOKUP(B79,'Employee details '!$A$2:$F$584,6,0)</f>
        <v>Plant Opearation</v>
      </c>
    </row>
    <row r="80" spans="1:22" ht="15.6">
      <c r="A80" s="81" t="s">
        <v>78</v>
      </c>
      <c r="B80" s="99" t="s">
        <v>901</v>
      </c>
      <c r="C80" s="78" t="str">
        <f>IFERROR(VLOOKUP(B80,'Employee details '!$A$2:$E$1000,4,0),"Spare")</f>
        <v>Spare IT Tidong</v>
      </c>
      <c r="D80" s="78" t="s">
        <v>1260</v>
      </c>
      <c r="E80" s="78" t="str">
        <f>VLOOKUP('New Laptop and Desktop details '!B80,'Employee details '!A:E,5,0)</f>
        <v>Tidong Power Gen Pvt Ltd</v>
      </c>
      <c r="F80" s="78" t="s">
        <v>99</v>
      </c>
      <c r="G80" s="78" t="str">
        <f t="shared" si="2"/>
        <v>Tidong Power Gen Pvt Ltd_Tidong-PFO</v>
      </c>
      <c r="H80" s="78" t="s">
        <v>936</v>
      </c>
      <c r="I80" s="78" t="s">
        <v>1291</v>
      </c>
      <c r="J80" s="78" t="s">
        <v>938</v>
      </c>
      <c r="K80" s="78" t="s">
        <v>1263</v>
      </c>
      <c r="L80" s="78" t="s">
        <v>1292</v>
      </c>
      <c r="M80" s="103" t="s">
        <v>92</v>
      </c>
      <c r="N80" s="6">
        <v>4500377328</v>
      </c>
      <c r="O80" s="108" t="s">
        <v>1265</v>
      </c>
      <c r="P80" s="227">
        <v>44743</v>
      </c>
      <c r="Q80" s="305">
        <v>45776</v>
      </c>
      <c r="R80" s="348">
        <f t="shared" si="3"/>
        <v>2025</v>
      </c>
      <c r="S80" s="1" t="s">
        <v>1249</v>
      </c>
      <c r="T80" s="123">
        <v>137500</v>
      </c>
      <c r="U80" s="268"/>
      <c r="V80" s="6" t="str">
        <f>VLOOKUP(B80,'Employee details '!$A$2:$F$584,6,0)</f>
        <v>Spare at Tidong</v>
      </c>
    </row>
    <row r="81" spans="1:22" ht="15.6">
      <c r="A81" s="81" t="s">
        <v>78</v>
      </c>
      <c r="B81" s="99" t="s">
        <v>901</v>
      </c>
      <c r="C81" s="78" t="str">
        <f>IFERROR(VLOOKUP(B81,'Employee details '!$A$2:$E$1000,4,0),"Spare")</f>
        <v>Spare IT Tidong</v>
      </c>
      <c r="D81" s="78" t="s">
        <v>1260</v>
      </c>
      <c r="E81" s="78" t="str">
        <f>VLOOKUP('New Laptop and Desktop details '!B81,'Employee details '!A:E,5,0)</f>
        <v>Tidong Power Gen Pvt Ltd</v>
      </c>
      <c r="F81" s="78" t="s">
        <v>99</v>
      </c>
      <c r="G81" s="78" t="str">
        <f t="shared" si="2"/>
        <v>Tidong Power Gen Pvt Ltd_Tidong-PFO</v>
      </c>
      <c r="H81" s="78" t="s">
        <v>936</v>
      </c>
      <c r="I81" s="78" t="s">
        <v>1293</v>
      </c>
      <c r="J81" s="78" t="s">
        <v>938</v>
      </c>
      <c r="K81" s="78" t="s">
        <v>1263</v>
      </c>
      <c r="L81" s="78" t="s">
        <v>1294</v>
      </c>
      <c r="M81" s="103" t="s">
        <v>92</v>
      </c>
      <c r="N81" s="6">
        <v>4500377328</v>
      </c>
      <c r="O81" s="108" t="s">
        <v>1265</v>
      </c>
      <c r="P81" s="227">
        <v>44743</v>
      </c>
      <c r="Q81" s="305">
        <v>45776</v>
      </c>
      <c r="R81" s="348">
        <f t="shared" si="3"/>
        <v>2025</v>
      </c>
      <c r="S81" s="1" t="s">
        <v>1249</v>
      </c>
      <c r="T81" s="123">
        <v>137500</v>
      </c>
      <c r="U81" s="268"/>
      <c r="V81" s="6" t="str">
        <f>VLOOKUP(B81,'Employee details '!$A$2:$F$584,6,0)</f>
        <v>Spare at Tidong</v>
      </c>
    </row>
    <row r="82" spans="1:22" ht="15.6">
      <c r="A82" s="81" t="s">
        <v>91</v>
      </c>
      <c r="B82" s="99" t="s">
        <v>1295</v>
      </c>
      <c r="C82" s="78" t="str">
        <f>IFERROR(VLOOKUP(B82,'Employee details '!$A$2:$E$1000,4,0),"Spare")</f>
        <v>Spare</v>
      </c>
      <c r="D82" s="101" t="s">
        <v>91</v>
      </c>
      <c r="E82" s="78" t="e">
        <f>VLOOKUP('New Laptop and Desktop details '!B82,'Employee details '!A:E,5,0)</f>
        <v>#N/A</v>
      </c>
      <c r="F82" s="101" t="s">
        <v>92</v>
      </c>
      <c r="G82" s="78" t="e">
        <f t="shared" si="2"/>
        <v>#N/A</v>
      </c>
      <c r="H82" s="101" t="s">
        <v>936</v>
      </c>
      <c r="I82" s="101" t="s">
        <v>1296</v>
      </c>
      <c r="J82" s="101" t="s">
        <v>938</v>
      </c>
      <c r="K82" s="101" t="s">
        <v>1263</v>
      </c>
      <c r="L82" s="101" t="s">
        <v>1297</v>
      </c>
      <c r="M82" s="172" t="s">
        <v>92</v>
      </c>
      <c r="N82" s="173">
        <v>4500391968</v>
      </c>
      <c r="O82" s="82" t="s">
        <v>1298</v>
      </c>
      <c r="P82" s="228">
        <v>44886</v>
      </c>
      <c r="Q82" s="305">
        <v>45970</v>
      </c>
      <c r="R82" s="348">
        <f t="shared" si="3"/>
        <v>2025</v>
      </c>
      <c r="S82" s="1" t="s">
        <v>1299</v>
      </c>
      <c r="T82" s="123">
        <v>105740</v>
      </c>
      <c r="U82" s="268"/>
      <c r="V82" s="6" t="e">
        <f>VLOOKUP(B82,'Employee details '!$A$2:$F$584,6,0)</f>
        <v>#N/A</v>
      </c>
    </row>
    <row r="83" spans="1:22" ht="15.6">
      <c r="A83" s="81" t="s">
        <v>84</v>
      </c>
      <c r="B83" s="99" t="s">
        <v>1300</v>
      </c>
      <c r="C83" s="78" t="str">
        <f>IFERROR(VLOOKUP(B83,'Employee details '!$A$2:$E$1000,4,0),"Spare")</f>
        <v>Rakesh Kumar</v>
      </c>
      <c r="D83" s="78" t="s">
        <v>1301</v>
      </c>
      <c r="E83" s="78" t="str">
        <f>VLOOKUP('New Laptop and Desktop details '!B83,'Employee details '!A:E,5,0)</f>
        <v>Tidong Power Gen Pvt Ltd</v>
      </c>
      <c r="F83" s="78" t="s">
        <v>92</v>
      </c>
      <c r="G83" s="78" t="str">
        <f t="shared" si="2"/>
        <v>Tidong Power Gen Pvt Ltd_Tidong</v>
      </c>
      <c r="H83" s="78" t="s">
        <v>936</v>
      </c>
      <c r="I83" s="78" t="s">
        <v>1302</v>
      </c>
      <c r="J83" s="78" t="s">
        <v>938</v>
      </c>
      <c r="K83" s="78" t="s">
        <v>1263</v>
      </c>
      <c r="L83" s="78" t="s">
        <v>1303</v>
      </c>
      <c r="M83" s="103" t="s">
        <v>92</v>
      </c>
      <c r="N83" s="6">
        <v>4500391968</v>
      </c>
      <c r="O83" s="82" t="s">
        <v>1298</v>
      </c>
      <c r="P83" s="228">
        <v>44886</v>
      </c>
      <c r="Q83" s="305">
        <v>45970</v>
      </c>
      <c r="R83" s="348">
        <f t="shared" si="3"/>
        <v>2025</v>
      </c>
      <c r="S83" s="1" t="s">
        <v>1299</v>
      </c>
      <c r="T83" s="123">
        <v>105740</v>
      </c>
      <c r="U83" s="268"/>
      <c r="V83" s="6" t="str">
        <f>VLOOKUP(B83,'Employee details '!$A$2:$F$584,6,0)</f>
        <v xml:space="preserve">Procurement </v>
      </c>
    </row>
    <row r="84" spans="1:22" ht="15.6">
      <c r="A84" s="81" t="s">
        <v>84</v>
      </c>
      <c r="B84" s="99" t="s">
        <v>1304</v>
      </c>
      <c r="C84" s="78" t="str">
        <f>IFERROR(VLOOKUP(B84,'Employee details '!$A$2:$E$1000,4,0),"Spare")</f>
        <v>Bhawan Kishore</v>
      </c>
      <c r="D84" s="78" t="s">
        <v>1305</v>
      </c>
      <c r="E84" s="78" t="str">
        <f>VLOOKUP('New Laptop and Desktop details '!B84,'Employee details '!A:E,5,0)</f>
        <v>Tidong Power Gen Pvt Ltd</v>
      </c>
      <c r="F84" s="78" t="s">
        <v>92</v>
      </c>
      <c r="G84" s="78" t="str">
        <f t="shared" si="2"/>
        <v>Tidong Power Gen Pvt Ltd_Tidong</v>
      </c>
      <c r="H84" s="78" t="s">
        <v>936</v>
      </c>
      <c r="I84" s="78" t="s">
        <v>1306</v>
      </c>
      <c r="J84" s="78" t="s">
        <v>938</v>
      </c>
      <c r="K84" s="78" t="s">
        <v>1263</v>
      </c>
      <c r="L84" s="78" t="s">
        <v>1307</v>
      </c>
      <c r="M84" s="103" t="s">
        <v>92</v>
      </c>
      <c r="N84" s="6">
        <v>4500391968</v>
      </c>
      <c r="O84" s="82" t="s">
        <v>1298</v>
      </c>
      <c r="P84" s="228">
        <v>44886</v>
      </c>
      <c r="Q84" s="305">
        <v>45970</v>
      </c>
      <c r="R84" s="348">
        <f t="shared" si="3"/>
        <v>2025</v>
      </c>
      <c r="S84" s="1" t="s">
        <v>1299</v>
      </c>
      <c r="T84" s="123">
        <v>105740</v>
      </c>
      <c r="U84" s="268"/>
      <c r="V84" s="6" t="str">
        <f>VLOOKUP(B84,'Employee details '!$A$2:$F$584,6,0)</f>
        <v>Finance</v>
      </c>
    </row>
    <row r="85" spans="1:22" ht="15.6">
      <c r="A85" s="81" t="s">
        <v>84</v>
      </c>
      <c r="B85" s="99" t="s">
        <v>781</v>
      </c>
      <c r="C85" s="78" t="str">
        <f>IFERROR(VLOOKUP(B85,'Employee details '!$A$2:$E$1000,4,0),"Spare")</f>
        <v xml:space="preserve">Shakeel </v>
      </c>
      <c r="D85" s="78" t="s">
        <v>782</v>
      </c>
      <c r="E85" s="78" t="str">
        <f>VLOOKUP('New Laptop and Desktop details '!B85,'Employee details '!A:E,5,0)</f>
        <v>Tidong Power Gen Pvt Ltd</v>
      </c>
      <c r="F85" s="78" t="s">
        <v>92</v>
      </c>
      <c r="G85" s="78" t="str">
        <f t="shared" si="2"/>
        <v>Tidong Power Gen Pvt Ltd_Tidong</v>
      </c>
      <c r="H85" s="78" t="s">
        <v>936</v>
      </c>
      <c r="I85" s="78" t="s">
        <v>1308</v>
      </c>
      <c r="J85" s="78" t="s">
        <v>938</v>
      </c>
      <c r="K85" s="78" t="s">
        <v>1263</v>
      </c>
      <c r="L85" s="78" t="s">
        <v>1309</v>
      </c>
      <c r="M85" s="103" t="s">
        <v>92</v>
      </c>
      <c r="N85" s="6">
        <v>4500391968</v>
      </c>
      <c r="O85" s="82" t="s">
        <v>1298</v>
      </c>
      <c r="P85" s="228">
        <v>44886</v>
      </c>
      <c r="Q85" s="305">
        <v>45970</v>
      </c>
      <c r="R85" s="348">
        <f t="shared" si="3"/>
        <v>2025</v>
      </c>
      <c r="S85" s="1" t="s">
        <v>1299</v>
      </c>
      <c r="T85" s="123">
        <v>105740</v>
      </c>
      <c r="U85" s="268"/>
      <c r="V85" s="6" t="str">
        <f>VLOOKUP(B85,'Employee details '!$A$2:$F$584,6,0)</f>
        <v>Electrical</v>
      </c>
    </row>
    <row r="86" spans="1:22" ht="15.6">
      <c r="A86" s="81" t="s">
        <v>91</v>
      </c>
      <c r="B86" s="99" t="s">
        <v>1295</v>
      </c>
      <c r="C86" s="78" t="str">
        <f>IFERROR(VLOOKUP(B86,'Employee details '!$A$2:$E$1000,4,0),"Spare")</f>
        <v>Spare</v>
      </c>
      <c r="D86" s="101" t="s">
        <v>91</v>
      </c>
      <c r="E86" s="78" t="e">
        <f>VLOOKUP('New Laptop and Desktop details '!B86,'Employee details '!A:E,5,0)</f>
        <v>#N/A</v>
      </c>
      <c r="F86" s="101" t="s">
        <v>92</v>
      </c>
      <c r="G86" s="78" t="e">
        <f t="shared" si="2"/>
        <v>#N/A</v>
      </c>
      <c r="H86" s="101" t="s">
        <v>936</v>
      </c>
      <c r="I86" s="101" t="s">
        <v>1310</v>
      </c>
      <c r="J86" s="101" t="s">
        <v>938</v>
      </c>
      <c r="K86" s="101" t="s">
        <v>1263</v>
      </c>
      <c r="L86" s="101" t="s">
        <v>1311</v>
      </c>
      <c r="M86" s="172" t="s">
        <v>92</v>
      </c>
      <c r="N86" s="173">
        <v>4500391968</v>
      </c>
      <c r="O86" s="82" t="s">
        <v>1298</v>
      </c>
      <c r="P86" s="228">
        <v>44886</v>
      </c>
      <c r="Q86" s="305">
        <v>45970</v>
      </c>
      <c r="R86" s="348">
        <f t="shared" si="3"/>
        <v>2025</v>
      </c>
      <c r="S86" s="1" t="s">
        <v>1299</v>
      </c>
      <c r="T86" s="123">
        <v>105740</v>
      </c>
      <c r="U86" s="268"/>
      <c r="V86" s="6" t="e">
        <f>VLOOKUP(B86,'Employee details '!$A$2:$F$584,6,0)</f>
        <v>#N/A</v>
      </c>
    </row>
    <row r="87" spans="1:22" ht="15.6">
      <c r="A87" s="81" t="s">
        <v>84</v>
      </c>
      <c r="B87" s="99" t="s">
        <v>1312</v>
      </c>
      <c r="C87" s="78" t="str">
        <f>IFERROR(VLOOKUP(B87,'Employee details '!$A$2:$E$1000,4,0),"Spare")</f>
        <v>Rangilal .</v>
      </c>
      <c r="D87" s="78" t="s">
        <v>680</v>
      </c>
      <c r="E87" s="78" t="str">
        <f>VLOOKUP('New Laptop and Desktop details '!B87,'Employee details '!A:E,5,0)</f>
        <v>Tidong Power Gen Pvt Ltd</v>
      </c>
      <c r="F87" s="78" t="s">
        <v>92</v>
      </c>
      <c r="G87" s="78" t="str">
        <f t="shared" si="2"/>
        <v>Tidong Power Gen Pvt Ltd_Tidong</v>
      </c>
      <c r="H87" s="78" t="s">
        <v>936</v>
      </c>
      <c r="I87" s="78" t="s">
        <v>1313</v>
      </c>
      <c r="J87" s="78" t="s">
        <v>938</v>
      </c>
      <c r="K87" s="78" t="s">
        <v>1263</v>
      </c>
      <c r="L87" s="78" t="s">
        <v>1314</v>
      </c>
      <c r="M87" s="103" t="s">
        <v>92</v>
      </c>
      <c r="N87" s="6">
        <v>4500391968</v>
      </c>
      <c r="O87" s="82" t="s">
        <v>1298</v>
      </c>
      <c r="P87" s="228">
        <v>44886</v>
      </c>
      <c r="Q87" s="305">
        <v>45970</v>
      </c>
      <c r="R87" s="348">
        <f t="shared" si="3"/>
        <v>2025</v>
      </c>
      <c r="S87" s="1" t="s">
        <v>1299</v>
      </c>
      <c r="T87" s="123">
        <v>105740</v>
      </c>
      <c r="U87" s="268"/>
      <c r="V87" s="6" t="str">
        <f>VLOOKUP(B87,'Employee details '!$A$2:$F$584,6,0)</f>
        <v>Technical Services</v>
      </c>
    </row>
    <row r="88" spans="1:22" ht="15.6">
      <c r="A88" s="81" t="s">
        <v>84</v>
      </c>
      <c r="B88" s="99" t="s">
        <v>859</v>
      </c>
      <c r="C88" s="78" t="str">
        <f>IFERROR(VLOOKUP(B88,'Employee details '!$A$2:$E$1000,4,0),"Spare")</f>
        <v>Rahul Kernathia</v>
      </c>
      <c r="D88" s="78" t="s">
        <v>1315</v>
      </c>
      <c r="E88" s="78" t="str">
        <f>VLOOKUP('New Laptop and Desktop details '!B88,'Employee details '!A:E,5,0)</f>
        <v>Tidong Power Gen Pvt Ltd</v>
      </c>
      <c r="F88" s="78" t="s">
        <v>92</v>
      </c>
      <c r="G88" s="78" t="str">
        <f t="shared" si="2"/>
        <v>Tidong Power Gen Pvt Ltd_Tidong</v>
      </c>
      <c r="H88" s="78" t="s">
        <v>936</v>
      </c>
      <c r="I88" s="78" t="s">
        <v>1316</v>
      </c>
      <c r="J88" s="78" t="s">
        <v>938</v>
      </c>
      <c r="K88" s="78" t="s">
        <v>1263</v>
      </c>
      <c r="L88" s="78" t="s">
        <v>1317</v>
      </c>
      <c r="M88" s="103" t="s">
        <v>92</v>
      </c>
      <c r="N88" s="6">
        <v>4500391968</v>
      </c>
      <c r="O88" s="82" t="s">
        <v>1298</v>
      </c>
      <c r="P88" s="228">
        <v>44886</v>
      </c>
      <c r="Q88" s="305">
        <v>45970</v>
      </c>
      <c r="R88" s="348">
        <f t="shared" si="3"/>
        <v>2025</v>
      </c>
      <c r="S88" s="1" t="s">
        <v>1299</v>
      </c>
      <c r="T88" s="123">
        <v>105740</v>
      </c>
      <c r="U88" s="268"/>
      <c r="V88" s="6" t="str">
        <f>VLOOKUP(B88,'Employee details '!$A$2:$F$584,6,0)</f>
        <v>Contracts &amp; Commercial Management</v>
      </c>
    </row>
    <row r="89" spans="1:22" ht="15.6">
      <c r="A89" s="81" t="s">
        <v>84</v>
      </c>
      <c r="B89" s="99" t="s">
        <v>740</v>
      </c>
      <c r="C89" s="78" t="str">
        <f>IFERROR(VLOOKUP(B89,'Employee details '!$A$2:$E$1000,4,0),"Spare")</f>
        <v>Sunil Kumar Thakur</v>
      </c>
      <c r="D89" s="78" t="s">
        <v>1318</v>
      </c>
      <c r="E89" s="78" t="str">
        <f>VLOOKUP('New Laptop and Desktop details '!B89,'Employee details '!A:E,5,0)</f>
        <v>Tidong Power Gen Pvt Ltd</v>
      </c>
      <c r="F89" s="78" t="s">
        <v>92</v>
      </c>
      <c r="G89" s="78" t="str">
        <f t="shared" si="2"/>
        <v>Tidong Power Gen Pvt Ltd_Tidong</v>
      </c>
      <c r="H89" s="78" t="s">
        <v>936</v>
      </c>
      <c r="I89" s="78" t="s">
        <v>1319</v>
      </c>
      <c r="J89" s="78" t="s">
        <v>938</v>
      </c>
      <c r="K89" s="78" t="s">
        <v>1263</v>
      </c>
      <c r="L89" s="78" t="s">
        <v>1320</v>
      </c>
      <c r="M89" s="103" t="s">
        <v>92</v>
      </c>
      <c r="N89" s="6">
        <v>4500391968</v>
      </c>
      <c r="O89" s="82" t="s">
        <v>1298</v>
      </c>
      <c r="P89" s="228">
        <v>44886</v>
      </c>
      <c r="Q89" s="305">
        <v>45970</v>
      </c>
      <c r="R89" s="348">
        <f t="shared" si="3"/>
        <v>2025</v>
      </c>
      <c r="S89" s="1" t="s">
        <v>1299</v>
      </c>
      <c r="T89" s="123">
        <v>105740</v>
      </c>
      <c r="U89" s="268"/>
      <c r="V89" s="6" t="str">
        <f>VLOOKUP(B89,'Employee details '!$A$2:$F$584,6,0)</f>
        <v>Technical Assistant</v>
      </c>
    </row>
    <row r="90" spans="1:22" ht="15.6">
      <c r="A90" s="81" t="s">
        <v>84</v>
      </c>
      <c r="B90" s="99" t="s">
        <v>288</v>
      </c>
      <c r="C90" s="78" t="str">
        <f>IFERROR(VLOOKUP(B90,'Employee details '!$A$2:$E$1000,4,0),"Spare")</f>
        <v>Rohit  Kalla</v>
      </c>
      <c r="D90" s="78" t="s">
        <v>1321</v>
      </c>
      <c r="E90" s="78" t="str">
        <f>VLOOKUP('New Laptop and Desktop details '!B90,'Employee details '!A:E,5,0)</f>
        <v>Statkraft India Private Ltd</v>
      </c>
      <c r="F90" s="78" t="s">
        <v>85</v>
      </c>
      <c r="G90" s="78" t="str">
        <f t="shared" si="2"/>
        <v>Statkraft India Private Ltd_SKM</v>
      </c>
      <c r="H90" s="78" t="s">
        <v>936</v>
      </c>
      <c r="I90" s="78" t="s">
        <v>1322</v>
      </c>
      <c r="J90" s="78" t="s">
        <v>938</v>
      </c>
      <c r="K90" s="78" t="s">
        <v>977</v>
      </c>
      <c r="L90" s="78" t="s">
        <v>1323</v>
      </c>
      <c r="M90" s="103" t="s">
        <v>1058</v>
      </c>
      <c r="N90" s="6">
        <v>4500310417</v>
      </c>
      <c r="O90" s="108" t="s">
        <v>979</v>
      </c>
      <c r="P90" s="222">
        <v>44258</v>
      </c>
      <c r="Q90" s="305">
        <v>46110</v>
      </c>
      <c r="R90" s="348">
        <f t="shared" si="3"/>
        <v>2026</v>
      </c>
      <c r="S90" s="1" t="s">
        <v>955</v>
      </c>
      <c r="T90" s="123">
        <v>108392</v>
      </c>
      <c r="U90" s="268"/>
      <c r="V90" s="6" t="str">
        <f>VLOOKUP(B90,'Employee details '!$A$2:$F$584,6,0)</f>
        <v>Land,license &amp; permit</v>
      </c>
    </row>
    <row r="91" spans="1:22" ht="15.6">
      <c r="A91" s="81" t="s">
        <v>84</v>
      </c>
      <c r="B91" s="99" t="s">
        <v>709</v>
      </c>
      <c r="C91" s="78" t="str">
        <f>IFERROR(VLOOKUP(B91,'Employee details '!$A$2:$E$1000,4,0),"Spare")</f>
        <v>Krishna singh shahi</v>
      </c>
      <c r="D91" s="78" t="s">
        <v>1324</v>
      </c>
      <c r="E91" s="78" t="str">
        <f>VLOOKUP('New Laptop and Desktop details '!B91,'Employee details '!A:E,5,0)</f>
        <v>Statkraft India Private Ltd</v>
      </c>
      <c r="F91" s="78" t="s">
        <v>85</v>
      </c>
      <c r="G91" s="78" t="str">
        <f t="shared" si="2"/>
        <v>Statkraft India Private Ltd_SKM</v>
      </c>
      <c r="H91" s="78" t="s">
        <v>936</v>
      </c>
      <c r="I91" s="78" t="s">
        <v>1325</v>
      </c>
      <c r="J91" s="78" t="s">
        <v>938</v>
      </c>
      <c r="K91" s="78" t="s">
        <v>977</v>
      </c>
      <c r="L91" s="78" t="s">
        <v>1326</v>
      </c>
      <c r="M91" s="103" t="s">
        <v>947</v>
      </c>
      <c r="N91" s="6">
        <v>4500310417</v>
      </c>
      <c r="O91" s="108" t="s">
        <v>979</v>
      </c>
      <c r="P91" s="222">
        <v>44258</v>
      </c>
      <c r="Q91" s="305">
        <v>46110</v>
      </c>
      <c r="R91" s="348">
        <f t="shared" si="3"/>
        <v>2026</v>
      </c>
      <c r="S91" s="1" t="s">
        <v>955</v>
      </c>
      <c r="T91" s="123">
        <v>108392</v>
      </c>
      <c r="U91" s="268"/>
      <c r="V91" s="6" t="str">
        <f>VLOOKUP(B91,'Employee details '!$A$2:$F$584,6,0)</f>
        <v>IT</v>
      </c>
    </row>
    <row r="92" spans="1:22" ht="15.6">
      <c r="A92" s="81" t="s">
        <v>84</v>
      </c>
      <c r="B92" s="99" t="s">
        <v>280</v>
      </c>
      <c r="C92" s="78" t="str">
        <f>IFERROR(VLOOKUP(B92,'Employee details '!$A$2:$E$1000,4,0),"Spare")</f>
        <v xml:space="preserve">Alfio Gutierrez </v>
      </c>
      <c r="D92" s="78" t="s">
        <v>1327</v>
      </c>
      <c r="E92" s="78" t="str">
        <f>VLOOKUP('New Laptop and Desktop details '!B92,'Employee details '!A:E,5,0)</f>
        <v>Statkraft India Private Ltd</v>
      </c>
      <c r="F92" s="78" t="s">
        <v>85</v>
      </c>
      <c r="G92" s="78" t="str">
        <f t="shared" si="2"/>
        <v>Statkraft India Private Ltd_SKM</v>
      </c>
      <c r="H92" s="78" t="s">
        <v>936</v>
      </c>
      <c r="I92" s="78" t="s">
        <v>1328</v>
      </c>
      <c r="J92" s="78" t="s">
        <v>938</v>
      </c>
      <c r="K92" s="78" t="s">
        <v>977</v>
      </c>
      <c r="L92" s="78" t="s">
        <v>1329</v>
      </c>
      <c r="M92" s="103" t="s">
        <v>947</v>
      </c>
      <c r="N92" s="6">
        <v>4500310417</v>
      </c>
      <c r="O92" s="108" t="s">
        <v>979</v>
      </c>
      <c r="P92" s="222">
        <v>44258</v>
      </c>
      <c r="Q92" s="305">
        <v>46110</v>
      </c>
      <c r="R92" s="348">
        <f t="shared" si="3"/>
        <v>2026</v>
      </c>
      <c r="S92" s="1" t="s">
        <v>955</v>
      </c>
      <c r="T92" s="123">
        <v>108392</v>
      </c>
      <c r="U92" s="268"/>
      <c r="V92" s="6" t="str">
        <f>VLOOKUP(B92,'Employee details '!$A$2:$F$584,6,0)</f>
        <v>Operation</v>
      </c>
    </row>
    <row r="93" spans="1:22" ht="15.6">
      <c r="A93" s="81" t="s">
        <v>84</v>
      </c>
      <c r="B93" s="99" t="s">
        <v>44</v>
      </c>
      <c r="C93" s="78" t="str">
        <f>IFERROR(VLOOKUP(B93,'Employee details '!$A$2:$E$1000,4,0),"Spare")</f>
        <v>Himani Bagga</v>
      </c>
      <c r="D93" s="78" t="s">
        <v>47</v>
      </c>
      <c r="E93" s="78" t="str">
        <f>VLOOKUP('New Laptop and Desktop details '!B93,'Employee details '!A:E,5,0)</f>
        <v>Statkraft India Private Ltd</v>
      </c>
      <c r="F93" s="78" t="s">
        <v>85</v>
      </c>
      <c r="G93" s="78" t="str">
        <f t="shared" si="2"/>
        <v>Statkraft India Private Ltd_SKM</v>
      </c>
      <c r="H93" s="78" t="s">
        <v>936</v>
      </c>
      <c r="I93" s="78" t="s">
        <v>1330</v>
      </c>
      <c r="J93" s="78" t="s">
        <v>938</v>
      </c>
      <c r="K93" s="78" t="s">
        <v>977</v>
      </c>
      <c r="L93" s="78" t="s">
        <v>1331</v>
      </c>
      <c r="M93" s="103" t="s">
        <v>947</v>
      </c>
      <c r="N93" s="6">
        <v>4500310417</v>
      </c>
      <c r="O93" s="108" t="s">
        <v>979</v>
      </c>
      <c r="P93" s="222">
        <v>44258</v>
      </c>
      <c r="Q93" s="305">
        <v>46110</v>
      </c>
      <c r="R93" s="348">
        <f t="shared" si="3"/>
        <v>2026</v>
      </c>
      <c r="S93" s="1" t="s">
        <v>955</v>
      </c>
      <c r="T93" s="123">
        <v>108392</v>
      </c>
      <c r="U93" s="268"/>
      <c r="V93" s="6" t="str">
        <f>VLOOKUP(B93,'Employee details '!$A$2:$F$584,6,0)</f>
        <v>Compliance</v>
      </c>
    </row>
    <row r="94" spans="1:22" ht="15.6">
      <c r="A94" s="81" t="s">
        <v>84</v>
      </c>
      <c r="B94" s="99" t="s">
        <v>913</v>
      </c>
      <c r="C94" s="78" t="str">
        <f>IFERROR(VLOOKUP(B94,'Employee details '!$A$2:$E$1000,4,0),"Spare")</f>
        <v>Mohit Uniyal</v>
      </c>
      <c r="D94" s="78" t="s">
        <v>1332</v>
      </c>
      <c r="E94" s="78" t="str">
        <f>VLOOKUP('New Laptop and Desktop details '!B94,'Employee details '!A:E,5,0)</f>
        <v>Statkraft India Private Ltd</v>
      </c>
      <c r="F94" s="78" t="s">
        <v>85</v>
      </c>
      <c r="G94" s="78" t="str">
        <f t="shared" si="2"/>
        <v>Statkraft India Private Ltd_SKM</v>
      </c>
      <c r="H94" s="78" t="s">
        <v>936</v>
      </c>
      <c r="I94" s="78" t="s">
        <v>1333</v>
      </c>
      <c r="J94" s="78" t="s">
        <v>938</v>
      </c>
      <c r="K94" s="78" t="s">
        <v>1334</v>
      </c>
      <c r="L94" s="78" t="s">
        <v>1335</v>
      </c>
      <c r="M94" s="103" t="s">
        <v>947</v>
      </c>
      <c r="N94" s="7">
        <v>4500386875</v>
      </c>
      <c r="O94" s="30" t="s">
        <v>1336</v>
      </c>
      <c r="P94" s="224">
        <v>44879</v>
      </c>
      <c r="Q94" s="305">
        <v>46109</v>
      </c>
      <c r="R94" s="348">
        <f t="shared" si="3"/>
        <v>2026</v>
      </c>
      <c r="S94" s="1" t="s">
        <v>1337</v>
      </c>
      <c r="T94" s="123">
        <v>128664</v>
      </c>
      <c r="U94" s="268"/>
      <c r="V94" s="6" t="str">
        <f>VLOOKUP(B94,'Employee details '!$A$2:$F$584,6,0)</f>
        <v>Finance</v>
      </c>
    </row>
    <row r="95" spans="1:22" ht="15.6">
      <c r="A95" s="81" t="s">
        <v>84</v>
      </c>
      <c r="B95" s="99" t="s">
        <v>228</v>
      </c>
      <c r="C95" s="78" t="str">
        <f>IFERROR(VLOOKUP(B95,'Employee details '!$A$2:$E$1000,4,0),"Spare")</f>
        <v>Maumita Sinhamahapatra</v>
      </c>
      <c r="D95" s="78" t="s">
        <v>231</v>
      </c>
      <c r="E95" s="78" t="str">
        <f>VLOOKUP('New Laptop and Desktop details '!B95,'Employee details '!A:E,5,0)</f>
        <v>Statkraft India Private Ltd</v>
      </c>
      <c r="F95" s="78" t="s">
        <v>9</v>
      </c>
      <c r="G95" s="78" t="str">
        <f t="shared" si="2"/>
        <v>Statkraft India Private Ltd_SKI</v>
      </c>
      <c r="H95" s="78" t="s">
        <v>936</v>
      </c>
      <c r="I95" s="78" t="s">
        <v>1338</v>
      </c>
      <c r="J95" s="78" t="s">
        <v>938</v>
      </c>
      <c r="K95" s="78" t="s">
        <v>1334</v>
      </c>
      <c r="L95" s="78" t="s">
        <v>1339</v>
      </c>
      <c r="M95" s="103" t="s">
        <v>947</v>
      </c>
      <c r="N95" s="6">
        <v>4500386832</v>
      </c>
      <c r="O95" s="108" t="s">
        <v>1340</v>
      </c>
      <c r="P95" s="224">
        <v>44879</v>
      </c>
      <c r="Q95" s="305">
        <v>46112</v>
      </c>
      <c r="R95" s="348">
        <f t="shared" si="3"/>
        <v>2026</v>
      </c>
      <c r="S95" s="1" t="s">
        <v>1337</v>
      </c>
      <c r="T95" s="123">
        <v>128664</v>
      </c>
      <c r="U95" s="268"/>
      <c r="V95" s="6" t="str">
        <f>VLOOKUP(B95,'Employee details '!$A$2:$F$584,6,0)</f>
        <v>BD</v>
      </c>
    </row>
    <row r="96" spans="1:22" ht="15.6">
      <c r="A96" s="81" t="s">
        <v>84</v>
      </c>
      <c r="B96" s="99" t="s">
        <v>111</v>
      </c>
      <c r="C96" s="78" t="str">
        <f>IFERROR(VLOOKUP(B96,'Employee details '!$A$2:$E$1000,4,0),"Spare")</f>
        <v>Ritika Pillai</v>
      </c>
      <c r="D96" s="78" t="s">
        <v>114</v>
      </c>
      <c r="E96" s="78" t="str">
        <f>VLOOKUP('New Laptop and Desktop details '!B96,'Employee details '!A:E,5,0)</f>
        <v>Statkraft India Private Ltd</v>
      </c>
      <c r="F96" s="78" t="s">
        <v>9</v>
      </c>
      <c r="G96" s="78" t="str">
        <f t="shared" si="2"/>
        <v>Statkraft India Private Ltd_SKI</v>
      </c>
      <c r="H96" s="78" t="s">
        <v>936</v>
      </c>
      <c r="I96" s="78" t="s">
        <v>1341</v>
      </c>
      <c r="J96" s="78" t="s">
        <v>938</v>
      </c>
      <c r="K96" s="78" t="s">
        <v>1334</v>
      </c>
      <c r="L96" s="78" t="s">
        <v>1342</v>
      </c>
      <c r="M96" s="103" t="s">
        <v>947</v>
      </c>
      <c r="N96" s="6">
        <v>4500386832</v>
      </c>
      <c r="O96" s="108" t="s">
        <v>1340</v>
      </c>
      <c r="P96" s="224">
        <v>44879</v>
      </c>
      <c r="Q96" s="305">
        <v>46121</v>
      </c>
      <c r="R96" s="348">
        <f t="shared" si="3"/>
        <v>2026</v>
      </c>
      <c r="S96" s="1" t="s">
        <v>1337</v>
      </c>
      <c r="T96" s="123">
        <v>128664</v>
      </c>
      <c r="U96" s="268"/>
      <c r="V96" s="6" t="str">
        <f>VLOOKUP(B96,'Employee details '!$A$2:$F$584,6,0)</f>
        <v>HR</v>
      </c>
    </row>
    <row r="97" spans="1:22" ht="15.6">
      <c r="A97" s="81" t="s">
        <v>84</v>
      </c>
      <c r="B97" s="99" t="s">
        <v>1046</v>
      </c>
      <c r="C97" s="78" t="str">
        <f>IFERROR(VLOOKUP(B97,'Employee details '!$A$2:$E$1000,4,0),"Spare")</f>
        <v>Priyanka Singh</v>
      </c>
      <c r="D97" s="78" t="s">
        <v>1047</v>
      </c>
      <c r="E97" s="78" t="str">
        <f>VLOOKUP('New Laptop and Desktop details '!B97,'Employee details '!A:E,5,0)</f>
        <v>Statkraft India Private Ltd</v>
      </c>
      <c r="F97" s="78" t="s">
        <v>9</v>
      </c>
      <c r="G97" s="78" t="str">
        <f t="shared" si="2"/>
        <v>Statkraft India Private Ltd_SKI</v>
      </c>
      <c r="H97" s="78" t="s">
        <v>936</v>
      </c>
      <c r="I97" s="78" t="s">
        <v>1345</v>
      </c>
      <c r="J97" s="78" t="s">
        <v>938</v>
      </c>
      <c r="K97" s="78" t="s">
        <v>1334</v>
      </c>
      <c r="L97" s="78" t="s">
        <v>1346</v>
      </c>
      <c r="M97" s="103" t="s">
        <v>947</v>
      </c>
      <c r="N97" s="6">
        <v>4500386832</v>
      </c>
      <c r="O97" s="108" t="s">
        <v>1340</v>
      </c>
      <c r="P97" s="224">
        <v>44879</v>
      </c>
      <c r="Q97" s="305">
        <v>46122</v>
      </c>
      <c r="R97" s="348">
        <f t="shared" si="3"/>
        <v>2026</v>
      </c>
      <c r="S97" s="1" t="s">
        <v>1337</v>
      </c>
      <c r="T97" s="123">
        <v>128664</v>
      </c>
      <c r="U97" s="268" t="s">
        <v>3682</v>
      </c>
      <c r="V97" s="6" t="str">
        <f>VLOOKUP(B97,'Employee details '!$A$2:$F$584,6,0)</f>
        <v>Company secretary</v>
      </c>
    </row>
    <row r="98" spans="1:22" ht="15.6">
      <c r="A98" s="81" t="s">
        <v>84</v>
      </c>
      <c r="B98" s="99" t="s">
        <v>855</v>
      </c>
      <c r="C98" s="78" t="str">
        <f>IFERROR(VLOOKUP(B98,'Employee details '!$A$2:$E$1000,4,0),"Spare")</f>
        <v>Aravinth a</v>
      </c>
      <c r="D98" s="78" t="s">
        <v>1347</v>
      </c>
      <c r="E98" s="78" t="str">
        <f>VLOOKUP('New Laptop and Desktop details '!B98,'Employee details '!A:E,5,0)</f>
        <v>Khidrat Renewable Energy Ltd</v>
      </c>
      <c r="F98" s="78" t="s">
        <v>9</v>
      </c>
      <c r="G98" s="78" t="str">
        <f t="shared" si="2"/>
        <v>Khidrat Renewable Energy Ltd_SKI</v>
      </c>
      <c r="H98" s="78" t="s">
        <v>936</v>
      </c>
      <c r="I98" s="78" t="s">
        <v>1348</v>
      </c>
      <c r="J98" s="78" t="s">
        <v>938</v>
      </c>
      <c r="K98" s="78" t="s">
        <v>1334</v>
      </c>
      <c r="L98" s="78" t="s">
        <v>1349</v>
      </c>
      <c r="M98" s="103" t="s">
        <v>1058</v>
      </c>
      <c r="N98" s="6">
        <v>4500386832</v>
      </c>
      <c r="O98" s="108" t="s">
        <v>1340</v>
      </c>
      <c r="P98" s="224">
        <v>44879</v>
      </c>
      <c r="Q98" s="305">
        <v>46122</v>
      </c>
      <c r="R98" s="348">
        <f t="shared" si="3"/>
        <v>2026</v>
      </c>
      <c r="S98" s="1" t="s">
        <v>1337</v>
      </c>
      <c r="T98" s="123">
        <v>128664</v>
      </c>
      <c r="U98" s="268"/>
      <c r="V98" s="6" t="str">
        <f>VLOOKUP(B98,'Employee details '!$A$2:$F$584,6,0)</f>
        <v>Technical &amp; Project</v>
      </c>
    </row>
    <row r="99" spans="1:22" ht="15.6">
      <c r="A99" s="81" t="s">
        <v>84</v>
      </c>
      <c r="B99" s="99" t="s">
        <v>1350</v>
      </c>
      <c r="C99" s="78" t="str">
        <f>IFERROR(VLOOKUP(B99,'Employee details '!$A$2:$E$1000,4,0),"Spare")</f>
        <v>Saurabh Dubey</v>
      </c>
      <c r="D99" s="78" t="s">
        <v>1351</v>
      </c>
      <c r="E99" s="78" t="str">
        <f>VLOOKUP('New Laptop and Desktop details '!B99,'Employee details '!A:E,5,0)</f>
        <v>Statkraft India Private Ltd</v>
      </c>
      <c r="F99" s="78" t="s">
        <v>9</v>
      </c>
      <c r="G99" s="78" t="str">
        <f t="shared" si="2"/>
        <v>Statkraft India Private Ltd_SKI</v>
      </c>
      <c r="H99" s="78" t="s">
        <v>936</v>
      </c>
      <c r="I99" s="78" t="s">
        <v>1352</v>
      </c>
      <c r="J99" s="78" t="s">
        <v>938</v>
      </c>
      <c r="K99" s="78" t="s">
        <v>1334</v>
      </c>
      <c r="L99" s="78" t="s">
        <v>1353</v>
      </c>
      <c r="M99" s="103" t="s">
        <v>947</v>
      </c>
      <c r="N99" s="6">
        <v>4500386832</v>
      </c>
      <c r="O99" s="108" t="s">
        <v>1340</v>
      </c>
      <c r="P99" s="224">
        <v>44879</v>
      </c>
      <c r="Q99" s="305">
        <v>46130</v>
      </c>
      <c r="R99" s="348">
        <f t="shared" si="3"/>
        <v>2026</v>
      </c>
      <c r="S99" s="1" t="s">
        <v>1337</v>
      </c>
      <c r="T99" s="123">
        <v>128664</v>
      </c>
      <c r="U99" s="268"/>
      <c r="V99" s="6" t="str">
        <f>VLOOKUP(B99,'Employee details '!$A$2:$F$584,6,0)</f>
        <v>Legal</v>
      </c>
    </row>
    <row r="100" spans="1:22" ht="15.6">
      <c r="A100" s="81" t="s">
        <v>84</v>
      </c>
      <c r="B100" s="99" t="s">
        <v>100</v>
      </c>
      <c r="C100" s="78" t="str">
        <f>IFERROR(VLOOKUP(B100,'Employee details '!$A$2:$E$1000,4,0),"Spare")</f>
        <v xml:space="preserve">Pushkal Patidar </v>
      </c>
      <c r="D100" s="78" t="s">
        <v>1172</v>
      </c>
      <c r="E100" s="78" t="str">
        <f>VLOOKUP('New Laptop and Desktop details '!B100,'Employee details '!A:E,5,0)</f>
        <v>Statkraft India Private Ltd</v>
      </c>
      <c r="F100" s="78" t="s">
        <v>9</v>
      </c>
      <c r="G100" s="78" t="str">
        <f t="shared" si="2"/>
        <v>Statkraft India Private Ltd_SKI</v>
      </c>
      <c r="H100" s="78" t="s">
        <v>936</v>
      </c>
      <c r="I100" s="78" t="s">
        <v>1354</v>
      </c>
      <c r="J100" s="78" t="s">
        <v>938</v>
      </c>
      <c r="K100" s="78" t="s">
        <v>1334</v>
      </c>
      <c r="L100" s="78" t="s">
        <v>1355</v>
      </c>
      <c r="M100" s="103" t="s">
        <v>947</v>
      </c>
      <c r="N100" s="6">
        <v>4500386832</v>
      </c>
      <c r="O100" s="108" t="s">
        <v>1340</v>
      </c>
      <c r="P100" s="224">
        <v>44879</v>
      </c>
      <c r="Q100" s="305">
        <v>46727</v>
      </c>
      <c r="R100" s="348">
        <f t="shared" si="3"/>
        <v>2027</v>
      </c>
      <c r="S100" s="1" t="s">
        <v>1337</v>
      </c>
      <c r="T100" s="123">
        <v>128664</v>
      </c>
      <c r="U100" s="268" t="s">
        <v>3679</v>
      </c>
      <c r="V100" s="6" t="str">
        <f>VLOOKUP(B100,'Employee details '!$A$2:$F$584,6,0)</f>
        <v>Land,license &amp; permit</v>
      </c>
    </row>
    <row r="101" spans="1:22" ht="15.6">
      <c r="A101" s="81" t="s">
        <v>84</v>
      </c>
      <c r="B101" s="99" t="s">
        <v>198</v>
      </c>
      <c r="C101" s="78" t="str">
        <f>IFERROR(VLOOKUP(B101,'Employee details '!$A$2:$E$1000,4,0),"Spare")</f>
        <v>Vidit  Dixit</v>
      </c>
      <c r="D101" s="78" t="s">
        <v>1356</v>
      </c>
      <c r="E101" s="78" t="str">
        <f>VLOOKUP('New Laptop and Desktop details '!B101,'Employee details '!A:E,5,0)</f>
        <v>Statkraft India Private Ltd</v>
      </c>
      <c r="F101" s="78" t="s">
        <v>9</v>
      </c>
      <c r="G101" s="78" t="str">
        <f t="shared" si="2"/>
        <v>Statkraft India Private Ltd_SKI</v>
      </c>
      <c r="H101" s="78" t="s">
        <v>936</v>
      </c>
      <c r="I101" s="78" t="s">
        <v>1357</v>
      </c>
      <c r="J101" s="78" t="s">
        <v>938</v>
      </c>
      <c r="K101" s="78" t="s">
        <v>1334</v>
      </c>
      <c r="L101" s="78" t="s">
        <v>1358</v>
      </c>
      <c r="M101" s="103" t="s">
        <v>947</v>
      </c>
      <c r="N101" s="6">
        <v>4500386832</v>
      </c>
      <c r="O101" s="108" t="s">
        <v>1340</v>
      </c>
      <c r="P101" s="224">
        <v>44879</v>
      </c>
      <c r="Q101" s="305">
        <v>46727</v>
      </c>
      <c r="R101" s="348">
        <f t="shared" si="3"/>
        <v>2027</v>
      </c>
      <c r="S101" s="1" t="s">
        <v>1337</v>
      </c>
      <c r="T101" s="123">
        <v>128664</v>
      </c>
      <c r="U101" s="268"/>
      <c r="V101" s="6" t="str">
        <f>VLOOKUP(B101,'Employee details '!$A$2:$F$584,6,0)</f>
        <v xml:space="preserve">Procurement </v>
      </c>
    </row>
    <row r="102" spans="1:22" ht="15.6">
      <c r="A102" s="81" t="s">
        <v>84</v>
      </c>
      <c r="B102" s="99" t="s">
        <v>1359</v>
      </c>
      <c r="C102" s="78" t="str">
        <f>IFERROR(VLOOKUP(B102,'Employee details '!$A$2:$E$1000,4,0),"Spare")</f>
        <v>Sanchay Kumar Dey</v>
      </c>
      <c r="D102" s="78" t="s">
        <v>1360</v>
      </c>
      <c r="E102" s="78" t="str">
        <f>VLOOKUP('New Laptop and Desktop details '!B102,'Employee details '!A:E,5,0)</f>
        <v>Mandakini Jal Urja Pvt Ltd</v>
      </c>
      <c r="F102" s="78" t="s">
        <v>85</v>
      </c>
      <c r="G102" s="78" t="str">
        <f t="shared" si="2"/>
        <v>Mandakini Jal Urja Pvt Ltd_SKM</v>
      </c>
      <c r="H102" s="78" t="s">
        <v>936</v>
      </c>
      <c r="I102" s="78" t="s">
        <v>1361</v>
      </c>
      <c r="J102" s="78" t="s">
        <v>938</v>
      </c>
      <c r="K102" s="78" t="s">
        <v>1334</v>
      </c>
      <c r="L102" s="78" t="s">
        <v>1362</v>
      </c>
      <c r="M102" s="103" t="s">
        <v>105</v>
      </c>
      <c r="N102" s="7">
        <v>4500386875</v>
      </c>
      <c r="O102" s="108" t="s">
        <v>1336</v>
      </c>
      <c r="P102" s="224">
        <v>44879</v>
      </c>
      <c r="Q102" s="305">
        <v>46727</v>
      </c>
      <c r="R102" s="348">
        <f t="shared" si="3"/>
        <v>2027</v>
      </c>
      <c r="S102" s="1" t="s">
        <v>1337</v>
      </c>
      <c r="T102" s="123">
        <v>128664</v>
      </c>
      <c r="U102" s="268"/>
      <c r="V102" s="6" t="str">
        <f>VLOOKUP(B102,'Employee details '!$A$2:$F$584,6,0)</f>
        <v>Concrete Work</v>
      </c>
    </row>
    <row r="103" spans="1:22" ht="15.6">
      <c r="A103" s="81" t="s">
        <v>84</v>
      </c>
      <c r="B103" s="99" t="s">
        <v>1363</v>
      </c>
      <c r="C103" s="78" t="str">
        <f>IFERROR(VLOOKUP(B103,'Employee details '!$A$2:$E$1000,4,0),"Spare")</f>
        <v>Vishal Ranjan</v>
      </c>
      <c r="D103" s="78" t="s">
        <v>1364</v>
      </c>
      <c r="E103" s="78" t="str">
        <f>VLOOKUP('New Laptop and Desktop details '!B103,'Employee details '!A:E,5,0)</f>
        <v>Statkraft Markets Private Ltd</v>
      </c>
      <c r="F103" s="78" t="s">
        <v>85</v>
      </c>
      <c r="G103" s="78" t="str">
        <f t="shared" si="2"/>
        <v>Statkraft Markets Private Ltd_SKM</v>
      </c>
      <c r="H103" s="78" t="s">
        <v>936</v>
      </c>
      <c r="I103" s="78" t="s">
        <v>1365</v>
      </c>
      <c r="J103" s="78" t="s">
        <v>938</v>
      </c>
      <c r="K103" s="78" t="s">
        <v>1334</v>
      </c>
      <c r="L103" s="78" t="s">
        <v>1366</v>
      </c>
      <c r="M103" s="103" t="s">
        <v>947</v>
      </c>
      <c r="N103" s="6">
        <v>4500386875</v>
      </c>
      <c r="O103" s="108" t="s">
        <v>1336</v>
      </c>
      <c r="P103" s="224">
        <v>44879</v>
      </c>
      <c r="Q103" s="305">
        <v>46727</v>
      </c>
      <c r="R103" s="348">
        <f t="shared" si="3"/>
        <v>2027</v>
      </c>
      <c r="S103" s="1" t="s">
        <v>1337</v>
      </c>
      <c r="T103" s="123">
        <v>128664</v>
      </c>
      <c r="U103" s="268"/>
      <c r="V103" s="6" t="str">
        <f>VLOOKUP(B103,'Employee details '!$A$2:$F$584,6,0)</f>
        <v>Market Operation</v>
      </c>
    </row>
    <row r="104" spans="1:22" ht="15.6">
      <c r="A104" s="81" t="s">
        <v>1367</v>
      </c>
      <c r="B104" s="99" t="s">
        <v>1368</v>
      </c>
      <c r="C104" s="78" t="str">
        <f>IFERROR(VLOOKUP(B104,'Employee details '!$A$2:$E$1000,4,0),"Spare")</f>
        <v>Princy Agarwal</v>
      </c>
      <c r="D104" s="78" t="s">
        <v>1369</v>
      </c>
      <c r="E104" s="78" t="str">
        <f>VLOOKUP('New Laptop and Desktop details '!B104,'Employee details '!A:E,5,0)</f>
        <v>Statkraft Markets Private Ltd</v>
      </c>
      <c r="F104" s="78" t="s">
        <v>85</v>
      </c>
      <c r="G104" s="78" t="str">
        <f t="shared" si="2"/>
        <v>Statkraft Markets Private Ltd_SKM</v>
      </c>
      <c r="H104" s="78" t="s">
        <v>936</v>
      </c>
      <c r="I104" s="78" t="s">
        <v>1370</v>
      </c>
      <c r="J104" s="78" t="s">
        <v>938</v>
      </c>
      <c r="K104" s="78" t="s">
        <v>1334</v>
      </c>
      <c r="L104" s="78" t="s">
        <v>1371</v>
      </c>
      <c r="M104" s="103" t="s">
        <v>947</v>
      </c>
      <c r="N104" s="6">
        <v>4500386875</v>
      </c>
      <c r="O104" s="108" t="s">
        <v>1336</v>
      </c>
      <c r="P104" s="224">
        <v>44879</v>
      </c>
      <c r="Q104" s="305">
        <v>46727</v>
      </c>
      <c r="R104" s="348">
        <f t="shared" si="3"/>
        <v>2027</v>
      </c>
      <c r="S104" s="1" t="s">
        <v>1337</v>
      </c>
      <c r="T104" s="123">
        <v>128664</v>
      </c>
      <c r="U104" s="268"/>
      <c r="V104" s="6" t="str">
        <f>VLOOKUP(B104,'Employee details '!$A$2:$F$584,6,0)</f>
        <v xml:space="preserve">Power Trading </v>
      </c>
    </row>
    <row r="105" spans="1:22" ht="15.6">
      <c r="A105" s="81" t="s">
        <v>78</v>
      </c>
      <c r="B105" s="99" t="s">
        <v>828</v>
      </c>
      <c r="C105" s="78" t="str">
        <f>IFERROR(VLOOKUP(B105,'Employee details '!$A$2:$E$1000,4,0),"Spare")</f>
        <v>Stock  in IT</v>
      </c>
      <c r="D105" s="78" t="s">
        <v>1373</v>
      </c>
      <c r="E105" s="78" t="str">
        <f>VLOOKUP('New Laptop and Desktop details '!B105,'Employee details '!A:E,5,0)</f>
        <v>Delhi Office Spare</v>
      </c>
      <c r="F105" s="78" t="s">
        <v>85</v>
      </c>
      <c r="G105" s="78" t="str">
        <f t="shared" si="2"/>
        <v>Delhi Office Spare_SKM</v>
      </c>
      <c r="H105" s="78" t="s">
        <v>936</v>
      </c>
      <c r="I105" s="78" t="s">
        <v>1374</v>
      </c>
      <c r="J105" s="78" t="s">
        <v>938</v>
      </c>
      <c r="K105" s="78" t="s">
        <v>1334</v>
      </c>
      <c r="L105" s="78" t="s">
        <v>1375</v>
      </c>
      <c r="M105" s="103" t="s">
        <v>947</v>
      </c>
      <c r="N105" s="6">
        <v>4500386875</v>
      </c>
      <c r="O105" s="108" t="s">
        <v>1336</v>
      </c>
      <c r="P105" s="224">
        <v>44879</v>
      </c>
      <c r="Q105" s="305">
        <v>46727</v>
      </c>
      <c r="R105" s="348">
        <f t="shared" si="3"/>
        <v>2027</v>
      </c>
      <c r="S105" s="1" t="s">
        <v>1337</v>
      </c>
      <c r="T105" s="123">
        <v>128664</v>
      </c>
      <c r="U105" s="268"/>
      <c r="V105" s="6" t="str">
        <f>VLOOKUP(B105,'Employee details '!$A$2:$F$584,6,0)</f>
        <v>Stock In IT</v>
      </c>
    </row>
    <row r="106" spans="1:22" ht="15.6">
      <c r="A106" s="81" t="s">
        <v>84</v>
      </c>
      <c r="B106" s="99" t="s">
        <v>1376</v>
      </c>
      <c r="C106" s="78" t="str">
        <f>IFERROR(VLOOKUP(B106,'Employee details '!$A$2:$E$1000,4,0),"Spare")</f>
        <v>Swagat Patnaik</v>
      </c>
      <c r="D106" s="78" t="s">
        <v>1377</v>
      </c>
      <c r="E106" s="78" t="str">
        <f>VLOOKUP('New Laptop and Desktop details '!B106,'Employee details '!A:E,5,0)</f>
        <v>Statkraft Markets Private Ltd</v>
      </c>
      <c r="F106" s="78" t="s">
        <v>85</v>
      </c>
      <c r="G106" s="78" t="str">
        <f t="shared" si="2"/>
        <v>Statkraft Markets Private Ltd_SKM</v>
      </c>
      <c r="H106" s="78" t="s">
        <v>936</v>
      </c>
      <c r="I106" s="78" t="s">
        <v>1378</v>
      </c>
      <c r="J106" s="78" t="s">
        <v>938</v>
      </c>
      <c r="K106" s="78" t="s">
        <v>1334</v>
      </c>
      <c r="L106" s="78" t="s">
        <v>1379</v>
      </c>
      <c r="M106" s="103" t="s">
        <v>947</v>
      </c>
      <c r="N106" s="6">
        <v>4500386875</v>
      </c>
      <c r="O106" s="108" t="s">
        <v>1336</v>
      </c>
      <c r="P106" s="224">
        <v>44879</v>
      </c>
      <c r="Q106" s="305">
        <v>46727</v>
      </c>
      <c r="R106" s="348">
        <f t="shared" si="3"/>
        <v>2027</v>
      </c>
      <c r="S106" s="1" t="s">
        <v>1337</v>
      </c>
      <c r="T106" s="123">
        <v>128664</v>
      </c>
      <c r="U106" s="268"/>
      <c r="V106" s="6" t="str">
        <f>VLOOKUP(B106,'Employee details '!$A$2:$F$584,6,0)</f>
        <v>Hydrologist</v>
      </c>
    </row>
    <row r="107" spans="1:22" ht="15.6">
      <c r="A107" s="81" t="s">
        <v>84</v>
      </c>
      <c r="B107" s="99" t="s">
        <v>1380</v>
      </c>
      <c r="C107" s="78" t="str">
        <f>IFERROR(VLOOKUP(B107,'Employee details '!$A$2:$E$1000,4,0),"Spare")</f>
        <v>Kishore Nukala</v>
      </c>
      <c r="D107" s="78" t="s">
        <v>1381</v>
      </c>
      <c r="E107" s="78" t="str">
        <f>VLOOKUP('New Laptop and Desktop details '!B107,'Employee details '!A:E,5,0)</f>
        <v>Statkraft Markets Private Ltd</v>
      </c>
      <c r="F107" s="78" t="s">
        <v>85</v>
      </c>
      <c r="G107" s="78" t="str">
        <f t="shared" si="2"/>
        <v>Statkraft Markets Private Ltd_SKM</v>
      </c>
      <c r="H107" s="78" t="s">
        <v>936</v>
      </c>
      <c r="I107" s="78" t="s">
        <v>1382</v>
      </c>
      <c r="J107" s="78" t="s">
        <v>938</v>
      </c>
      <c r="K107" s="78" t="s">
        <v>1334</v>
      </c>
      <c r="L107" s="78" t="s">
        <v>1383</v>
      </c>
      <c r="M107" s="103" t="s">
        <v>947</v>
      </c>
      <c r="N107" s="6">
        <v>4500386875</v>
      </c>
      <c r="O107" s="108" t="s">
        <v>1336</v>
      </c>
      <c r="P107" s="224">
        <v>44879</v>
      </c>
      <c r="Q107" s="305">
        <v>46727</v>
      </c>
      <c r="R107" s="348">
        <f t="shared" si="3"/>
        <v>2027</v>
      </c>
      <c r="S107" s="1" t="s">
        <v>1337</v>
      </c>
      <c r="T107" s="123">
        <v>128664</v>
      </c>
      <c r="U107" s="268"/>
      <c r="V107" s="6" t="str">
        <f>VLOOKUP(B107,'Employee details '!$A$2:$F$584,6,0)</f>
        <v>Energy management</v>
      </c>
    </row>
    <row r="108" spans="1:22" ht="15.6">
      <c r="A108" s="81" t="s">
        <v>84</v>
      </c>
      <c r="B108" s="99" t="s">
        <v>787</v>
      </c>
      <c r="C108" s="78" t="str">
        <f>IFERROR(VLOOKUP(B108,'Employee details '!$A$2:$E$1000,4,0),"Spare")</f>
        <v>Andreas Raimud Wallschuss</v>
      </c>
      <c r="D108" s="78" t="s">
        <v>1384</v>
      </c>
      <c r="E108" s="78" t="str">
        <f>VLOOKUP('New Laptop and Desktop details '!B108,'Employee details '!A:E,5,0)</f>
        <v>Mandakini Jal Urja Pvt Ltd</v>
      </c>
      <c r="F108" s="78" t="s">
        <v>85</v>
      </c>
      <c r="G108" s="78" t="str">
        <f t="shared" si="2"/>
        <v>Mandakini Jal Urja Pvt Ltd_SKM</v>
      </c>
      <c r="H108" s="78" t="s">
        <v>936</v>
      </c>
      <c r="I108" s="78" t="s">
        <v>1385</v>
      </c>
      <c r="J108" s="78" t="s">
        <v>938</v>
      </c>
      <c r="K108" s="78" t="s">
        <v>1334</v>
      </c>
      <c r="L108" s="78" t="s">
        <v>1386</v>
      </c>
      <c r="M108" s="103" t="s">
        <v>105</v>
      </c>
      <c r="N108" s="6">
        <v>4500386875</v>
      </c>
      <c r="O108" s="108" t="s">
        <v>1336</v>
      </c>
      <c r="P108" s="224">
        <v>44879</v>
      </c>
      <c r="Q108" s="305">
        <v>46727</v>
      </c>
      <c r="R108" s="348">
        <f t="shared" si="3"/>
        <v>2027</v>
      </c>
      <c r="S108" s="1" t="s">
        <v>1337</v>
      </c>
      <c r="T108" s="123">
        <v>128664</v>
      </c>
      <c r="U108" s="268"/>
      <c r="V108" s="6" t="str">
        <f>VLOOKUP(B108,'Employee details '!$A$2:$F$584,6,0)</f>
        <v>PDU</v>
      </c>
    </row>
    <row r="109" spans="1:22" ht="15.6">
      <c r="A109" s="81" t="s">
        <v>84</v>
      </c>
      <c r="B109" s="99" t="s">
        <v>182</v>
      </c>
      <c r="C109" s="78" t="str">
        <f>IFERROR(VLOOKUP(B109,'Employee details '!$A$2:$E$1000,4,0),"Spare")</f>
        <v>Yugandhar Duvvarapu</v>
      </c>
      <c r="D109" s="78" t="s">
        <v>1387</v>
      </c>
      <c r="E109" s="78" t="str">
        <f>VLOOKUP('New Laptop and Desktop details '!B109,'Employee details '!A:E,5,0)</f>
        <v>Mandakini Jal Urja Pvt Ltd</v>
      </c>
      <c r="F109" s="78" t="s">
        <v>85</v>
      </c>
      <c r="G109" s="78" t="str">
        <f t="shared" si="2"/>
        <v>Mandakini Jal Urja Pvt Ltd_SKM</v>
      </c>
      <c r="H109" s="78" t="s">
        <v>936</v>
      </c>
      <c r="I109" s="78" t="s">
        <v>1388</v>
      </c>
      <c r="J109" s="78" t="s">
        <v>938</v>
      </c>
      <c r="K109" s="78" t="s">
        <v>1334</v>
      </c>
      <c r="L109" s="78" t="s">
        <v>1389</v>
      </c>
      <c r="M109" s="103" t="s">
        <v>947</v>
      </c>
      <c r="N109" s="6">
        <v>4500386875</v>
      </c>
      <c r="O109" s="108" t="s">
        <v>1336</v>
      </c>
      <c r="P109" s="224">
        <v>44879</v>
      </c>
      <c r="Q109" s="305">
        <v>46727</v>
      </c>
      <c r="R109" s="348">
        <f t="shared" si="3"/>
        <v>2027</v>
      </c>
      <c r="S109" s="1" t="s">
        <v>1337</v>
      </c>
      <c r="T109" s="123">
        <v>128664</v>
      </c>
      <c r="U109" s="268"/>
      <c r="V109" s="6" t="str">
        <f>VLOOKUP(B109,'Employee details '!$A$2:$F$584,6,0)</f>
        <v>Finance</v>
      </c>
    </row>
    <row r="110" spans="1:22" ht="15.6">
      <c r="A110" s="81" t="s">
        <v>84</v>
      </c>
      <c r="B110" s="99" t="s">
        <v>1390</v>
      </c>
      <c r="C110" s="78" t="str">
        <f>IFERROR(VLOOKUP(B110,'Employee details '!$A$2:$E$1000,4,0),"Spare")</f>
        <v>MOTI KURMANCHALI</v>
      </c>
      <c r="D110" s="78" t="s">
        <v>1391</v>
      </c>
      <c r="E110" s="78" t="str">
        <f>VLOOKUP('New Laptop and Desktop details '!B110,'Employee details '!A:E,5,0)</f>
        <v>Mandakini Jal Urja Pvt Ltd</v>
      </c>
      <c r="F110" s="78" t="s">
        <v>85</v>
      </c>
      <c r="G110" s="78" t="str">
        <f t="shared" si="2"/>
        <v>Mandakini Jal Urja Pvt Ltd_SKM</v>
      </c>
      <c r="H110" s="78" t="s">
        <v>936</v>
      </c>
      <c r="I110" s="78" t="s">
        <v>1392</v>
      </c>
      <c r="J110" s="78" t="s">
        <v>938</v>
      </c>
      <c r="K110" s="78" t="s">
        <v>1334</v>
      </c>
      <c r="L110" s="78" t="s">
        <v>1393</v>
      </c>
      <c r="M110" s="103" t="s">
        <v>105</v>
      </c>
      <c r="N110" s="6">
        <v>4500386875</v>
      </c>
      <c r="O110" s="108" t="s">
        <v>1336</v>
      </c>
      <c r="P110" s="224">
        <v>44879</v>
      </c>
      <c r="Q110" s="305">
        <v>46727</v>
      </c>
      <c r="R110" s="348">
        <f t="shared" si="3"/>
        <v>2027</v>
      </c>
      <c r="S110" s="1" t="s">
        <v>1337</v>
      </c>
      <c r="T110" s="123">
        <v>128664</v>
      </c>
      <c r="U110" s="268"/>
      <c r="V110" s="6" t="str">
        <f>VLOOKUP(B110,'Employee details '!$A$2:$F$584,6,0)</f>
        <v>Electro &amp; Mechanical</v>
      </c>
    </row>
    <row r="111" spans="1:22" ht="15.6">
      <c r="A111" s="81" t="s">
        <v>84</v>
      </c>
      <c r="B111" s="99" t="s">
        <v>1394</v>
      </c>
      <c r="C111" s="78" t="str">
        <f>IFERROR(VLOOKUP(B111,'Employee details '!$A$2:$E$1000,4,0),"Spare")</f>
        <v>Gyanesh Kumar Shukla</v>
      </c>
      <c r="D111" s="78" t="s">
        <v>1395</v>
      </c>
      <c r="E111" s="78" t="str">
        <f>VLOOKUP('New Laptop and Desktop details '!B111,'Employee details '!A:E,5,0)</f>
        <v>Mandakini Jal Urja Pvt Ltd</v>
      </c>
      <c r="F111" s="78" t="s">
        <v>9</v>
      </c>
      <c r="G111" s="78" t="str">
        <f t="shared" si="2"/>
        <v>Mandakini Jal Urja Pvt Ltd_SKI</v>
      </c>
      <c r="H111" s="78" t="s">
        <v>936</v>
      </c>
      <c r="I111" s="78" t="s">
        <v>1396</v>
      </c>
      <c r="J111" s="78" t="s">
        <v>938</v>
      </c>
      <c r="K111" s="78" t="s">
        <v>1334</v>
      </c>
      <c r="L111" s="78" t="s">
        <v>1397</v>
      </c>
      <c r="M111" s="103" t="s">
        <v>947</v>
      </c>
      <c r="N111" s="6">
        <v>4500386832</v>
      </c>
      <c r="O111" s="108" t="s">
        <v>1340</v>
      </c>
      <c r="P111" s="224">
        <v>44879</v>
      </c>
      <c r="Q111" s="305">
        <v>46727</v>
      </c>
      <c r="R111" s="348">
        <f t="shared" si="3"/>
        <v>2027</v>
      </c>
      <c r="S111" s="1" t="s">
        <v>1337</v>
      </c>
      <c r="T111" s="123">
        <v>128664</v>
      </c>
      <c r="U111" s="268"/>
      <c r="V111" s="6" t="str">
        <f>VLOOKUP(B111,'Employee details '!$A$2:$F$584,6,0)</f>
        <v>Technical &amp; Project</v>
      </c>
    </row>
    <row r="112" spans="1:22" ht="15.6">
      <c r="A112" s="81" t="s">
        <v>84</v>
      </c>
      <c r="B112" s="99" t="s">
        <v>907</v>
      </c>
      <c r="C112" s="78" t="str">
        <f>IFERROR(VLOOKUP(B112,'Employee details '!$A$2:$E$1000,4,0),"Spare")</f>
        <v>Lakhan  Singh</v>
      </c>
      <c r="D112" s="78" t="s">
        <v>1398</v>
      </c>
      <c r="E112" s="78" t="str">
        <f>VLOOKUP('New Laptop and Desktop details '!B112,'Employee details '!A:E,5,0)</f>
        <v>Statkraft India Private Ltd</v>
      </c>
      <c r="F112" s="78" t="s">
        <v>9</v>
      </c>
      <c r="G112" s="78" t="str">
        <f t="shared" si="2"/>
        <v>Statkraft India Private Ltd_SKI</v>
      </c>
      <c r="H112" s="78" t="s">
        <v>936</v>
      </c>
      <c r="I112" s="78" t="s">
        <v>1399</v>
      </c>
      <c r="J112" s="78" t="s">
        <v>938</v>
      </c>
      <c r="K112" s="78" t="s">
        <v>1334</v>
      </c>
      <c r="L112" s="78" t="s">
        <v>1400</v>
      </c>
      <c r="M112" s="103" t="s">
        <v>1058</v>
      </c>
      <c r="N112" s="6">
        <v>4500386832</v>
      </c>
      <c r="O112" s="108" t="s">
        <v>1340</v>
      </c>
      <c r="P112" s="224">
        <v>44879</v>
      </c>
      <c r="Q112" s="305">
        <v>46727</v>
      </c>
      <c r="R112" s="348">
        <f t="shared" si="3"/>
        <v>2027</v>
      </c>
      <c r="S112" s="1" t="s">
        <v>1337</v>
      </c>
      <c r="T112" s="123">
        <v>128664</v>
      </c>
      <c r="U112" s="268" t="s">
        <v>1401</v>
      </c>
      <c r="V112" s="6" t="str">
        <f>VLOOKUP(B112,'Employee details '!$A$2:$F$584,6,0)</f>
        <v>Land,license &amp; permit</v>
      </c>
    </row>
    <row r="113" spans="1:24" ht="15.6">
      <c r="A113" s="81" t="s">
        <v>84</v>
      </c>
      <c r="B113" s="99" t="s">
        <v>190</v>
      </c>
      <c r="C113" s="78" t="str">
        <f>IFERROR(VLOOKUP(B113,'Employee details '!$A$2:$E$1000,4,0),"Spare")</f>
        <v>Krishna Vamsi</v>
      </c>
      <c r="D113" s="78" t="s">
        <v>193</v>
      </c>
      <c r="E113" s="78" t="str">
        <f>VLOOKUP('New Laptop and Desktop details '!B113,'Employee details '!A:E,5,0)</f>
        <v>Statkraft India Private Ltd</v>
      </c>
      <c r="F113" s="78" t="s">
        <v>9</v>
      </c>
      <c r="G113" s="78" t="str">
        <f t="shared" si="2"/>
        <v>Statkraft India Private Ltd_SKI</v>
      </c>
      <c r="H113" s="78" t="s">
        <v>936</v>
      </c>
      <c r="I113" s="78" t="s">
        <v>1402</v>
      </c>
      <c r="J113" s="78" t="s">
        <v>938</v>
      </c>
      <c r="K113" s="78" t="s">
        <v>1334</v>
      </c>
      <c r="L113" s="78" t="s">
        <v>1403</v>
      </c>
      <c r="M113" s="104" t="s">
        <v>947</v>
      </c>
      <c r="N113" s="6">
        <v>4500386832</v>
      </c>
      <c r="O113" s="108" t="s">
        <v>1340</v>
      </c>
      <c r="P113" s="224">
        <v>44879</v>
      </c>
      <c r="Q113" s="305">
        <v>46727</v>
      </c>
      <c r="R113" s="348">
        <f t="shared" si="3"/>
        <v>2027</v>
      </c>
      <c r="S113" s="1" t="s">
        <v>1337</v>
      </c>
      <c r="T113" s="123">
        <v>128664</v>
      </c>
      <c r="U113" s="268"/>
      <c r="V113" s="6" t="str">
        <f>VLOOKUP(B113,'Employee details '!$A$2:$F$584,6,0)</f>
        <v>IT</v>
      </c>
    </row>
    <row r="114" spans="1:24" ht="15.6">
      <c r="A114" s="81" t="s">
        <v>84</v>
      </c>
      <c r="B114" s="99" t="s">
        <v>1404</v>
      </c>
      <c r="C114" s="78" t="str">
        <f>IFERROR(VLOOKUP(B114,'Employee details '!$A$2:$E$1000,4,0),"Spare")</f>
        <v>Rajesh Kumar</v>
      </c>
      <c r="D114" s="78" t="s">
        <v>749</v>
      </c>
      <c r="E114" s="78" t="str">
        <f>VLOOKUP('New Laptop and Desktop details '!B114,'Employee details '!A:E,5,0)</f>
        <v>Mandakini Jal Urja Pvt Ltd</v>
      </c>
      <c r="F114" s="78" t="s">
        <v>9</v>
      </c>
      <c r="G114" s="78" t="str">
        <f t="shared" si="2"/>
        <v>Mandakini Jal Urja Pvt Ltd_SKI</v>
      </c>
      <c r="H114" s="78" t="s">
        <v>936</v>
      </c>
      <c r="I114" s="78" t="s">
        <v>1405</v>
      </c>
      <c r="J114" s="78" t="s">
        <v>938</v>
      </c>
      <c r="K114" s="78" t="s">
        <v>1334</v>
      </c>
      <c r="L114" s="78" t="s">
        <v>1406</v>
      </c>
      <c r="M114" s="103" t="s">
        <v>105</v>
      </c>
      <c r="N114" s="6">
        <v>4500386832</v>
      </c>
      <c r="O114" s="108" t="s">
        <v>1340</v>
      </c>
      <c r="P114" s="224">
        <v>44879</v>
      </c>
      <c r="Q114" s="305">
        <v>46727</v>
      </c>
      <c r="R114" s="348">
        <f t="shared" si="3"/>
        <v>2027</v>
      </c>
      <c r="S114" s="1" t="s">
        <v>1337</v>
      </c>
      <c r="T114" s="123">
        <v>128664</v>
      </c>
      <c r="U114" s="268"/>
      <c r="V114" s="6" t="str">
        <f>VLOOKUP(B114,'Employee details '!$A$2:$F$584,6,0)</f>
        <v>Electro &amp; Mechanical</v>
      </c>
    </row>
    <row r="115" spans="1:24" ht="15.6">
      <c r="A115" s="81" t="s">
        <v>84</v>
      </c>
      <c r="B115" s="99" t="s">
        <v>865</v>
      </c>
      <c r="C115" s="78" t="str">
        <f>IFERROR(VLOOKUP(B115,'Employee details '!$A$2:$E$1000,4,0),"Spare")</f>
        <v>Samudrala Sampath</v>
      </c>
      <c r="D115" s="78" t="s">
        <v>1407</v>
      </c>
      <c r="E115" s="78" t="str">
        <f>VLOOKUP('New Laptop and Desktop details '!B115,'Employee details '!A:E,5,0)</f>
        <v>Khidrat Renewable Energy Ltd</v>
      </c>
      <c r="F115" s="78" t="s">
        <v>9</v>
      </c>
      <c r="G115" s="78" t="str">
        <f t="shared" si="2"/>
        <v>Khidrat Renewable Energy Ltd_SKI</v>
      </c>
      <c r="H115" s="78" t="s">
        <v>936</v>
      </c>
      <c r="I115" s="78" t="s">
        <v>1408</v>
      </c>
      <c r="J115" s="78" t="s">
        <v>938</v>
      </c>
      <c r="K115" s="78" t="s">
        <v>1334</v>
      </c>
      <c r="L115" s="78" t="s">
        <v>1409</v>
      </c>
      <c r="M115" s="103" t="s">
        <v>1058</v>
      </c>
      <c r="N115" s="6">
        <v>4500386832</v>
      </c>
      <c r="O115" s="108" t="s">
        <v>1340</v>
      </c>
      <c r="P115" s="224">
        <v>44879</v>
      </c>
      <c r="Q115" s="305">
        <v>46727</v>
      </c>
      <c r="R115" s="348">
        <f t="shared" si="3"/>
        <v>2027</v>
      </c>
      <c r="S115" s="1" t="s">
        <v>1337</v>
      </c>
      <c r="T115" s="123">
        <v>128664</v>
      </c>
      <c r="U115" s="268"/>
      <c r="V115" s="6" t="str">
        <f>VLOOKUP(B115,'Employee details '!$A$2:$F$584,6,0)</f>
        <v>HSS</v>
      </c>
    </row>
    <row r="116" spans="1:24" ht="15.6">
      <c r="A116" s="81" t="s">
        <v>84</v>
      </c>
      <c r="B116" s="99" t="s">
        <v>1410</v>
      </c>
      <c r="C116" s="78" t="str">
        <f>IFERROR(VLOOKUP(B116,'Employee details '!$A$2:$E$1000,4,0),"Spare")</f>
        <v>Manish Bansal</v>
      </c>
      <c r="D116" s="78" t="s">
        <v>1411</v>
      </c>
      <c r="E116" s="78" t="str">
        <f>VLOOKUP('New Laptop and Desktop details '!B116,'Employee details '!A:E,5,0)</f>
        <v>Mandakini Jal Urja Pvt Ltd</v>
      </c>
      <c r="F116" s="78" t="s">
        <v>9</v>
      </c>
      <c r="G116" s="78" t="str">
        <f t="shared" si="2"/>
        <v>Mandakini Jal Urja Pvt Ltd_SKI</v>
      </c>
      <c r="H116" s="78" t="s">
        <v>936</v>
      </c>
      <c r="I116" s="78" t="s">
        <v>1412</v>
      </c>
      <c r="J116" s="78" t="s">
        <v>938</v>
      </c>
      <c r="K116" s="78" t="s">
        <v>1334</v>
      </c>
      <c r="L116" s="78" t="s">
        <v>1413</v>
      </c>
      <c r="M116" s="103" t="s">
        <v>947</v>
      </c>
      <c r="N116" s="6">
        <v>4500386832</v>
      </c>
      <c r="O116" s="108" t="s">
        <v>1340</v>
      </c>
      <c r="P116" s="224">
        <v>44879</v>
      </c>
      <c r="Q116" s="305">
        <v>46727</v>
      </c>
      <c r="R116" s="348">
        <f t="shared" si="3"/>
        <v>2027</v>
      </c>
      <c r="S116" s="1" t="s">
        <v>1337</v>
      </c>
      <c r="T116" s="123">
        <v>128664</v>
      </c>
      <c r="U116" s="268"/>
      <c r="V116" s="6" t="str">
        <f>VLOOKUP(B116,'Employee details '!$A$2:$F$584,6,0)</f>
        <v xml:space="preserve">Procurement </v>
      </c>
    </row>
    <row r="117" spans="1:24" ht="15.6">
      <c r="A117" s="81" t="s">
        <v>84</v>
      </c>
      <c r="B117" s="99" t="s">
        <v>1414</v>
      </c>
      <c r="C117" s="78" t="str">
        <f>IFERROR(VLOOKUP(B117,'Employee details '!$A$2:$E$1000,4,0),"Spare")</f>
        <v>Prashant Rawat</v>
      </c>
      <c r="D117" s="78" t="s">
        <v>1415</v>
      </c>
      <c r="E117" s="78" t="str">
        <f>VLOOKUP('New Laptop and Desktop details '!B117,'Employee details '!A:E,5,0)</f>
        <v>Mandakini Jal Urja Pvt Ltd</v>
      </c>
      <c r="F117" s="78" t="s">
        <v>9</v>
      </c>
      <c r="G117" s="78" t="str">
        <f t="shared" si="2"/>
        <v>Mandakini Jal Urja Pvt Ltd_SKI</v>
      </c>
      <c r="H117" s="78" t="s">
        <v>936</v>
      </c>
      <c r="I117" s="78" t="s">
        <v>1416</v>
      </c>
      <c r="J117" s="78" t="s">
        <v>938</v>
      </c>
      <c r="K117" s="78" t="s">
        <v>1334</v>
      </c>
      <c r="L117" s="78" t="s">
        <v>1417</v>
      </c>
      <c r="M117" s="103" t="s">
        <v>105</v>
      </c>
      <c r="N117" s="6">
        <v>4500386832</v>
      </c>
      <c r="O117" s="108" t="s">
        <v>1340</v>
      </c>
      <c r="P117" s="224">
        <v>44879</v>
      </c>
      <c r="Q117" s="305">
        <v>46727</v>
      </c>
      <c r="R117" s="348">
        <f t="shared" si="3"/>
        <v>2027</v>
      </c>
      <c r="S117" s="1" t="s">
        <v>1337</v>
      </c>
      <c r="T117" s="123">
        <v>128664</v>
      </c>
      <c r="U117" s="268"/>
      <c r="V117" s="6" t="str">
        <f>VLOOKUP(B117,'Employee details '!$A$2:$F$584,6,0)</f>
        <v>Regulatory and License &amp; Permits</v>
      </c>
    </row>
    <row r="118" spans="1:24" ht="15.6">
      <c r="A118" s="81" t="s">
        <v>84</v>
      </c>
      <c r="B118" s="99" t="s">
        <v>878</v>
      </c>
      <c r="C118" s="78" t="str">
        <f>IFERROR(VLOOKUP(B118,'Employee details '!$A$2:$E$1000,4,0),"Spare")</f>
        <v>Vaibhav Juneja</v>
      </c>
      <c r="D118" s="78" t="s">
        <v>1418</v>
      </c>
      <c r="E118" s="78" t="str">
        <f>VLOOKUP('New Laptop and Desktop details '!B118,'Employee details '!A:E,5,0)</f>
        <v>Statkraft India Private Ltd</v>
      </c>
      <c r="F118" s="78" t="s">
        <v>9</v>
      </c>
      <c r="G118" s="78" t="str">
        <f t="shared" si="2"/>
        <v>Statkraft India Private Ltd_SKI</v>
      </c>
      <c r="H118" s="78" t="s">
        <v>936</v>
      </c>
      <c r="I118" s="78" t="s">
        <v>1419</v>
      </c>
      <c r="J118" s="78" t="s">
        <v>938</v>
      </c>
      <c r="K118" s="78" t="s">
        <v>1334</v>
      </c>
      <c r="L118" s="78" t="s">
        <v>1420</v>
      </c>
      <c r="M118" s="103" t="s">
        <v>947</v>
      </c>
      <c r="N118" s="6">
        <v>4500386832</v>
      </c>
      <c r="O118" s="108" t="s">
        <v>1340</v>
      </c>
      <c r="P118" s="224">
        <v>44879</v>
      </c>
      <c r="Q118" s="305">
        <v>46727</v>
      </c>
      <c r="R118" s="348">
        <f t="shared" si="3"/>
        <v>2027</v>
      </c>
      <c r="S118" s="1" t="s">
        <v>1337</v>
      </c>
      <c r="T118" s="123">
        <v>128664</v>
      </c>
      <c r="U118" s="268"/>
      <c r="V118" s="6" t="str">
        <f>VLOOKUP(B118,'Employee details '!$A$2:$F$584,6,0)</f>
        <v>Compliance</v>
      </c>
    </row>
    <row r="119" spans="1:24" ht="15.6">
      <c r="A119" s="81" t="s">
        <v>84</v>
      </c>
      <c r="B119" s="99" t="s">
        <v>1421</v>
      </c>
      <c r="C119" s="78" t="str">
        <f>IFERROR(VLOOKUP(B119,'Employee details '!$A$2:$E$1000,4,0),"Spare")</f>
        <v>Emmet Stewart</v>
      </c>
      <c r="D119" s="78" t="s">
        <v>1422</v>
      </c>
      <c r="E119" s="78" t="str">
        <f>VLOOKUP('New Laptop and Desktop details '!B119,'Employee details '!A:E,5,0)</f>
        <v>Tidong Power Gen Pvt Ltd</v>
      </c>
      <c r="F119" s="78" t="s">
        <v>1423</v>
      </c>
      <c r="G119" s="78" t="str">
        <f t="shared" si="2"/>
        <v>Tidong Power Gen Pvt Ltd_TIDONG</v>
      </c>
      <c r="H119" s="78" t="s">
        <v>936</v>
      </c>
      <c r="I119" s="78" t="s">
        <v>1424</v>
      </c>
      <c r="J119" s="78" t="s">
        <v>938</v>
      </c>
      <c r="K119" s="78" t="s">
        <v>1425</v>
      </c>
      <c r="L119" s="78" t="s">
        <v>1426</v>
      </c>
      <c r="M119" s="103" t="s">
        <v>92</v>
      </c>
      <c r="N119" s="6">
        <v>4500420845</v>
      </c>
      <c r="O119" s="82" t="s">
        <v>1427</v>
      </c>
      <c r="P119" s="228">
        <v>45117</v>
      </c>
      <c r="Q119" s="305">
        <v>46951</v>
      </c>
      <c r="R119" s="348">
        <f t="shared" si="3"/>
        <v>2028</v>
      </c>
      <c r="S119" s="1" t="s">
        <v>1337</v>
      </c>
      <c r="T119" s="123">
        <v>178650</v>
      </c>
      <c r="U119" s="268"/>
      <c r="V119" s="6" t="str">
        <f>VLOOKUP(B119,'Employee details '!$A$2:$F$584,6,0)</f>
        <v>Contracts &amp; Commercial Management</v>
      </c>
    </row>
    <row r="120" spans="1:24" ht="15.6">
      <c r="A120" s="81" t="s">
        <v>78</v>
      </c>
      <c r="B120" s="99" t="s">
        <v>901</v>
      </c>
      <c r="C120" s="78" t="str">
        <f>IFERROR(VLOOKUP(B120,'Employee details '!$A$2:$E$1000,4,0),"Spare")</f>
        <v>Spare IT Tidong</v>
      </c>
      <c r="D120" s="78" t="s">
        <v>92</v>
      </c>
      <c r="E120" s="78" t="str">
        <f>VLOOKUP('New Laptop and Desktop details '!B120,'Employee details '!A:E,5,0)</f>
        <v>Tidong Power Gen Pvt Ltd</v>
      </c>
      <c r="F120" s="78" t="s">
        <v>1423</v>
      </c>
      <c r="G120" s="78" t="str">
        <f t="shared" si="2"/>
        <v>Tidong Power Gen Pvt Ltd_TIDONG</v>
      </c>
      <c r="H120" s="78" t="s">
        <v>936</v>
      </c>
      <c r="I120" s="78" t="s">
        <v>1428</v>
      </c>
      <c r="J120" s="78" t="s">
        <v>938</v>
      </c>
      <c r="K120" s="78" t="s">
        <v>1425</v>
      </c>
      <c r="L120" s="78" t="s">
        <v>1429</v>
      </c>
      <c r="M120" s="103" t="s">
        <v>92</v>
      </c>
      <c r="N120" s="6">
        <v>4500420845</v>
      </c>
      <c r="O120" s="82" t="s">
        <v>1427</v>
      </c>
      <c r="P120" s="228">
        <v>45117</v>
      </c>
      <c r="Q120" s="305">
        <v>46951</v>
      </c>
      <c r="R120" s="348">
        <f t="shared" si="3"/>
        <v>2028</v>
      </c>
      <c r="S120" s="1" t="s">
        <v>1337</v>
      </c>
      <c r="T120" s="123">
        <v>178650</v>
      </c>
      <c r="U120" s="268"/>
      <c r="V120" s="6" t="str">
        <f>VLOOKUP(B120,'Employee details '!$A$2:$F$584,6,0)</f>
        <v>Spare at Tidong</v>
      </c>
    </row>
    <row r="121" spans="1:24" ht="15.6">
      <c r="A121" s="81" t="s">
        <v>84</v>
      </c>
      <c r="B121" s="99" t="s">
        <v>1430</v>
      </c>
      <c r="C121" s="78" t="str">
        <f>IFERROR(VLOOKUP(B121,'Employee details '!$A$2:$E$1000,4,0),"Spare")</f>
        <v>Ghanasyam P</v>
      </c>
      <c r="D121" s="78" t="s">
        <v>1431</v>
      </c>
      <c r="E121" s="78" t="str">
        <f>VLOOKUP('New Laptop and Desktop details '!B121,'Employee details '!A:E,5,0)</f>
        <v>Statkraft India Private Ltd</v>
      </c>
      <c r="F121" s="78" t="s">
        <v>9</v>
      </c>
      <c r="G121" s="78" t="str">
        <f t="shared" si="2"/>
        <v>Statkraft India Private Ltd_SKI</v>
      </c>
      <c r="H121" s="78" t="s">
        <v>936</v>
      </c>
      <c r="I121" s="78" t="s">
        <v>1432</v>
      </c>
      <c r="J121" s="78" t="s">
        <v>938</v>
      </c>
      <c r="K121" s="78" t="s">
        <v>1433</v>
      </c>
      <c r="L121" s="78" t="s">
        <v>1434</v>
      </c>
      <c r="M121" s="103" t="s">
        <v>1435</v>
      </c>
      <c r="N121" s="6">
        <v>4500422797</v>
      </c>
      <c r="O121" s="30" t="s">
        <v>1436</v>
      </c>
      <c r="P121" s="224">
        <v>45154</v>
      </c>
      <c r="Q121" s="305">
        <v>46987</v>
      </c>
      <c r="R121" s="348">
        <f t="shared" si="3"/>
        <v>2028</v>
      </c>
      <c r="S121" s="1" t="s">
        <v>1437</v>
      </c>
      <c r="T121" s="123">
        <v>342000</v>
      </c>
      <c r="U121" s="268"/>
      <c r="V121" s="6" t="str">
        <f>VLOOKUP(B121,'Employee details '!$A$2:$F$584,6,0)</f>
        <v>Technical &amp; Project</v>
      </c>
    </row>
    <row r="122" spans="1:24" ht="15.6">
      <c r="A122" s="81" t="s">
        <v>84</v>
      </c>
      <c r="B122" s="99" t="s">
        <v>1438</v>
      </c>
      <c r="C122" s="78" t="str">
        <f>IFERROR(VLOOKUP(B122,'Employee details '!$A$2:$E$1000,4,0),"Spare")</f>
        <v>Priyanka Thareja Bibra</v>
      </c>
      <c r="D122" s="78" t="s">
        <v>388</v>
      </c>
      <c r="E122" s="78" t="str">
        <f>VLOOKUP('New Laptop and Desktop details '!B122,'Employee details '!A:E,5,0)</f>
        <v>Statkraft India Private Ltd</v>
      </c>
      <c r="F122" s="78" t="s">
        <v>9</v>
      </c>
      <c r="G122" s="78" t="str">
        <f t="shared" si="2"/>
        <v>Statkraft India Private Ltd_SKI</v>
      </c>
      <c r="H122" s="78" t="s">
        <v>936</v>
      </c>
      <c r="I122" s="78" t="s">
        <v>1439</v>
      </c>
      <c r="J122" s="78" t="s">
        <v>938</v>
      </c>
      <c r="K122" s="78" t="s">
        <v>1433</v>
      </c>
      <c r="L122" s="78" t="s">
        <v>1440</v>
      </c>
      <c r="M122" s="103" t="s">
        <v>947</v>
      </c>
      <c r="N122" s="6">
        <v>4500422797</v>
      </c>
      <c r="O122" s="30" t="s">
        <v>1436</v>
      </c>
      <c r="P122" s="224">
        <v>45154</v>
      </c>
      <c r="Q122" s="305">
        <v>46993</v>
      </c>
      <c r="R122" s="348">
        <f t="shared" si="3"/>
        <v>2028</v>
      </c>
      <c r="S122" s="1" t="s">
        <v>1437</v>
      </c>
      <c r="T122" s="123">
        <v>342000</v>
      </c>
      <c r="U122" s="268"/>
      <c r="V122" s="6" t="str">
        <f>VLOOKUP(B122,'Employee details '!$A$2:$F$584,6,0)</f>
        <v>Technical &amp; Project</v>
      </c>
    </row>
    <row r="123" spans="1:24" ht="15.6">
      <c r="A123" s="81" t="s">
        <v>84</v>
      </c>
      <c r="B123" s="99" t="s">
        <v>1441</v>
      </c>
      <c r="C123" s="78" t="str">
        <f>IFERROR(VLOOKUP(B123,'Employee details '!$A$2:$E$1000,4,0),"Spare")</f>
        <v>Barbaros Bozkut</v>
      </c>
      <c r="D123" s="78" t="s">
        <v>1442</v>
      </c>
      <c r="E123" s="78" t="str">
        <f>VLOOKUP('New Laptop and Desktop details '!B123,'Employee details '!A:E,5,0)</f>
        <v>Tidong Power Gen Pvt Ltd</v>
      </c>
      <c r="F123" s="78" t="s">
        <v>92</v>
      </c>
      <c r="G123" s="78" t="str">
        <f t="shared" si="2"/>
        <v>Tidong Power Gen Pvt Ltd_Tidong</v>
      </c>
      <c r="H123" s="78" t="s">
        <v>936</v>
      </c>
      <c r="I123" s="78" t="s">
        <v>1443</v>
      </c>
      <c r="J123" s="78" t="s">
        <v>938</v>
      </c>
      <c r="K123" s="78" t="s">
        <v>1433</v>
      </c>
      <c r="L123" s="78" t="s">
        <v>1444</v>
      </c>
      <c r="M123" s="103" t="s">
        <v>1423</v>
      </c>
      <c r="N123" s="6">
        <v>4500424573</v>
      </c>
      <c r="O123" s="30" t="s">
        <v>1445</v>
      </c>
      <c r="P123" s="224">
        <v>45154</v>
      </c>
      <c r="Q123" s="305">
        <v>47016</v>
      </c>
      <c r="R123" s="348">
        <f t="shared" si="3"/>
        <v>2028</v>
      </c>
      <c r="S123" s="1" t="s">
        <v>1437</v>
      </c>
      <c r="T123" s="123">
        <v>342000</v>
      </c>
      <c r="U123" s="268"/>
      <c r="V123" s="6" t="str">
        <f>VLOOKUP(B123,'Employee details '!$A$2:$F$584,6,0)</f>
        <v xml:space="preserve">Engineering </v>
      </c>
    </row>
    <row r="124" spans="1:24" ht="15.6">
      <c r="A124" s="81" t="s">
        <v>84</v>
      </c>
      <c r="B124" s="99" t="s">
        <v>1446</v>
      </c>
      <c r="C124" s="78" t="str">
        <f>IFERROR(VLOOKUP(B124,'Employee details '!$A$2:$E$1000,4,0),"Spare")</f>
        <v>Virender Dahiya</v>
      </c>
      <c r="D124" s="78" t="s">
        <v>1447</v>
      </c>
      <c r="E124" s="78" t="str">
        <f>VLOOKUP('New Laptop and Desktop details '!B124,'Employee details '!A:E,5,0)</f>
        <v>Mandakini Jal Urja Pvt Ltd</v>
      </c>
      <c r="F124" s="78" t="s">
        <v>9</v>
      </c>
      <c r="G124" s="78" t="str">
        <f t="shared" si="2"/>
        <v>Mandakini Jal Urja Pvt Ltd_SKI</v>
      </c>
      <c r="H124" s="78" t="s">
        <v>936</v>
      </c>
      <c r="I124" s="78" t="s">
        <v>1448</v>
      </c>
      <c r="J124" s="78" t="s">
        <v>938</v>
      </c>
      <c r="K124" s="78" t="s">
        <v>1433</v>
      </c>
      <c r="L124" s="78" t="s">
        <v>1449</v>
      </c>
      <c r="M124" s="103" t="s">
        <v>947</v>
      </c>
      <c r="N124" s="6">
        <v>4500422797</v>
      </c>
      <c r="O124" s="30" t="s">
        <v>1436</v>
      </c>
      <c r="P124" s="224">
        <v>45154</v>
      </c>
      <c r="Q124" s="305">
        <v>47003</v>
      </c>
      <c r="R124" s="348">
        <f t="shared" si="3"/>
        <v>2028</v>
      </c>
      <c r="S124" s="1" t="s">
        <v>1437</v>
      </c>
      <c r="T124" s="123">
        <v>342000</v>
      </c>
      <c r="U124" s="268"/>
      <c r="V124" s="6" t="str">
        <f>VLOOKUP(B124,'Employee details '!$A$2:$F$584,6,0)</f>
        <v>Technical &amp; Project</v>
      </c>
    </row>
    <row r="125" spans="1:24" ht="15.6">
      <c r="A125" s="81" t="s">
        <v>84</v>
      </c>
      <c r="B125" s="99" t="s">
        <v>162</v>
      </c>
      <c r="C125" s="78" t="str">
        <f>IFERROR(VLOOKUP(B125,'Employee details '!$A$2:$E$1000,4,0),"Spare")</f>
        <v>Shekhar jyoti Borah</v>
      </c>
      <c r="D125" s="78" t="s">
        <v>1450</v>
      </c>
      <c r="E125" s="78" t="str">
        <f>VLOOKUP('New Laptop and Desktop details '!B125,'Employee details '!A:E,5,0)</f>
        <v>Statkraft India Private Ltd</v>
      </c>
      <c r="F125" s="78" t="s">
        <v>9</v>
      </c>
      <c r="G125" s="78" t="str">
        <f t="shared" si="2"/>
        <v>Statkraft India Private Ltd_SKI</v>
      </c>
      <c r="H125" s="78" t="s">
        <v>936</v>
      </c>
      <c r="I125" s="78" t="s">
        <v>1451</v>
      </c>
      <c r="J125" s="78" t="s">
        <v>938</v>
      </c>
      <c r="K125" s="78" t="s">
        <v>1433</v>
      </c>
      <c r="L125" s="78" t="s">
        <v>1452</v>
      </c>
      <c r="M125" s="103" t="s">
        <v>947</v>
      </c>
      <c r="N125" s="6">
        <v>4500422797</v>
      </c>
      <c r="O125" s="30" t="s">
        <v>1436</v>
      </c>
      <c r="P125" s="224">
        <v>45154</v>
      </c>
      <c r="Q125" s="305">
        <v>47066</v>
      </c>
      <c r="R125" s="348">
        <f t="shared" si="3"/>
        <v>2028</v>
      </c>
      <c r="S125" s="1" t="s">
        <v>1437</v>
      </c>
      <c r="T125" s="123">
        <v>342000</v>
      </c>
      <c r="U125" s="268"/>
      <c r="V125" s="6" t="str">
        <f>VLOOKUP(B125,'Employee details '!$A$2:$F$584,6,0)</f>
        <v>Technical &amp; Project</v>
      </c>
      <c r="X125" s="316"/>
    </row>
    <row r="126" spans="1:24" ht="15.6">
      <c r="A126" s="81" t="s">
        <v>84</v>
      </c>
      <c r="B126" s="99" t="s">
        <v>1453</v>
      </c>
      <c r="C126" s="78" t="str">
        <f>IFERROR(VLOOKUP(B126,'Employee details '!$A$2:$E$1000,4,0),"Spare")</f>
        <v>Anandkumar Kinni</v>
      </c>
      <c r="D126" s="78" t="s">
        <v>1454</v>
      </c>
      <c r="E126" s="78" t="str">
        <f>VLOOKUP('New Laptop and Desktop details '!B126,'Employee details '!A:E,5,0)</f>
        <v>Statkraft India Private Ltd</v>
      </c>
      <c r="F126" s="78" t="s">
        <v>9</v>
      </c>
      <c r="G126" s="78" t="str">
        <f t="shared" si="2"/>
        <v>Statkraft India Private Ltd_SKI</v>
      </c>
      <c r="H126" s="78" t="s">
        <v>936</v>
      </c>
      <c r="I126" s="78" t="s">
        <v>1455</v>
      </c>
      <c r="J126" s="78" t="s">
        <v>938</v>
      </c>
      <c r="K126" s="78" t="s">
        <v>1433</v>
      </c>
      <c r="L126" s="78" t="s">
        <v>1456</v>
      </c>
      <c r="M126" s="103" t="s">
        <v>1101</v>
      </c>
      <c r="N126" s="6">
        <v>4500422797</v>
      </c>
      <c r="O126" s="30" t="s">
        <v>1436</v>
      </c>
      <c r="P126" s="224">
        <v>45154</v>
      </c>
      <c r="Q126" s="305">
        <v>47142</v>
      </c>
      <c r="R126" s="348">
        <f t="shared" si="3"/>
        <v>2029</v>
      </c>
      <c r="S126" s="1" t="s">
        <v>1437</v>
      </c>
      <c r="T126" s="123">
        <v>342000</v>
      </c>
      <c r="U126" s="268"/>
      <c r="V126" s="6" t="str">
        <f>VLOOKUP(B126,'Employee details '!$A$2:$F$584,6,0)</f>
        <v>Technical &amp; Project</v>
      </c>
    </row>
    <row r="127" spans="1:24" ht="15.6">
      <c r="A127" s="81" t="s">
        <v>84</v>
      </c>
      <c r="B127" s="99" t="s">
        <v>1457</v>
      </c>
      <c r="C127" s="78" t="str">
        <f>IFERROR(VLOOKUP(B127,'Employee details '!$A$2:$E$1000,4,0),"Spare")</f>
        <v>Satish Chaturvedi</v>
      </c>
      <c r="D127" s="102" t="s">
        <v>337</v>
      </c>
      <c r="E127" s="78" t="str">
        <f>VLOOKUP('New Laptop and Desktop details '!B127,'Employee details '!A:E,5,0)</f>
        <v>Statkraft India Private Ltd</v>
      </c>
      <c r="F127" s="102" t="s">
        <v>85</v>
      </c>
      <c r="G127" s="78" t="str">
        <f t="shared" si="2"/>
        <v>Statkraft India Private Ltd_SKM</v>
      </c>
      <c r="H127" s="78" t="s">
        <v>936</v>
      </c>
      <c r="I127" s="102" t="s">
        <v>1458</v>
      </c>
      <c r="J127" s="102" t="s">
        <v>1459</v>
      </c>
      <c r="K127" s="102" t="s">
        <v>1460</v>
      </c>
      <c r="L127" s="102" t="s">
        <v>1461</v>
      </c>
      <c r="M127" s="103" t="s">
        <v>947</v>
      </c>
      <c r="N127" s="6">
        <v>4500439322</v>
      </c>
      <c r="O127" s="110" t="s">
        <v>1462</v>
      </c>
      <c r="P127" s="229">
        <v>45218</v>
      </c>
      <c r="Q127" s="305">
        <v>46678</v>
      </c>
      <c r="R127" s="348">
        <f t="shared" si="3"/>
        <v>2027</v>
      </c>
      <c r="S127" s="1" t="s">
        <v>1437</v>
      </c>
      <c r="T127" s="123">
        <v>206703</v>
      </c>
      <c r="U127" s="268"/>
      <c r="V127" s="6" t="str">
        <f>VLOOKUP(B127,'Employee details '!$A$2:$F$584,6,0)</f>
        <v>Sustainability</v>
      </c>
    </row>
    <row r="128" spans="1:24" ht="15.6">
      <c r="A128" s="81" t="s">
        <v>84</v>
      </c>
      <c r="B128" s="99" t="s">
        <v>93</v>
      </c>
      <c r="C128" s="78" t="str">
        <f>IFERROR(VLOOKUP(B128,'Employee details '!$A$2:$E$1000,4,0),"Spare")</f>
        <v>Siddharth Verma</v>
      </c>
      <c r="D128" s="102" t="s">
        <v>96</v>
      </c>
      <c r="E128" s="78" t="str">
        <f>VLOOKUP('New Laptop and Desktop details '!B128,'Employee details '!A:E,5,0)</f>
        <v>Statkraft India Private Ltd</v>
      </c>
      <c r="F128" s="102" t="s">
        <v>85</v>
      </c>
      <c r="G128" s="78" t="str">
        <f t="shared" si="2"/>
        <v>Statkraft India Private Ltd_SKM</v>
      </c>
      <c r="H128" s="78" t="s">
        <v>936</v>
      </c>
      <c r="I128" s="102" t="s">
        <v>1463</v>
      </c>
      <c r="J128" s="102" t="s">
        <v>1459</v>
      </c>
      <c r="K128" s="102" t="s">
        <v>1460</v>
      </c>
      <c r="L128" s="102" t="s">
        <v>1464</v>
      </c>
      <c r="M128" s="103" t="s">
        <v>947</v>
      </c>
      <c r="N128" s="6">
        <v>4500439322</v>
      </c>
      <c r="O128" s="110" t="s">
        <v>1462</v>
      </c>
      <c r="P128" s="229">
        <v>45218</v>
      </c>
      <c r="Q128" s="305">
        <v>46678</v>
      </c>
      <c r="R128" s="348">
        <f t="shared" si="3"/>
        <v>2027</v>
      </c>
      <c r="S128" s="1" t="s">
        <v>1437</v>
      </c>
      <c r="T128" s="123">
        <v>206703</v>
      </c>
      <c r="U128" s="268"/>
      <c r="V128" s="6" t="str">
        <f>VLOOKUP(B128,'Employee details '!$A$2:$F$584,6,0)</f>
        <v>IT</v>
      </c>
    </row>
    <row r="129" spans="1:22" ht="15.6">
      <c r="A129" s="81" t="s">
        <v>84</v>
      </c>
      <c r="B129" s="99" t="s">
        <v>948</v>
      </c>
      <c r="C129" s="78" t="str">
        <f>IFERROR(VLOOKUP(B129,'Employee details '!$A$2:$E$1000,4,0),"Spare")</f>
        <v>Rohit Sharma</v>
      </c>
      <c r="D129" s="102" t="s">
        <v>949</v>
      </c>
      <c r="E129" s="78" t="str">
        <f>VLOOKUP('New Laptop and Desktop details '!B129,'Employee details '!A:E,5,0)</f>
        <v>Tidong Power Gen Pvt Ltd</v>
      </c>
      <c r="F129" s="102" t="s">
        <v>85</v>
      </c>
      <c r="G129" s="78" t="str">
        <f t="shared" si="2"/>
        <v>Tidong Power Gen Pvt Ltd_SKM</v>
      </c>
      <c r="H129" s="78" t="s">
        <v>936</v>
      </c>
      <c r="I129" s="102" t="s">
        <v>1465</v>
      </c>
      <c r="J129" s="102" t="s">
        <v>1459</v>
      </c>
      <c r="K129" s="102" t="s">
        <v>1460</v>
      </c>
      <c r="L129" s="102" t="s">
        <v>1466</v>
      </c>
      <c r="M129" s="103" t="s">
        <v>953</v>
      </c>
      <c r="N129" s="6">
        <v>4500439322</v>
      </c>
      <c r="O129" s="110" t="s">
        <v>1462</v>
      </c>
      <c r="P129" s="229">
        <v>45218</v>
      </c>
      <c r="Q129" s="305">
        <v>46678</v>
      </c>
      <c r="R129" s="348">
        <f t="shared" si="3"/>
        <v>2027</v>
      </c>
      <c r="S129" s="1" t="s">
        <v>1437</v>
      </c>
      <c r="T129" s="123">
        <v>206703</v>
      </c>
      <c r="U129" s="268"/>
      <c r="V129" s="6" t="str">
        <f>VLOOKUP(B129,'Employee details '!$A$2:$F$584,6,0)</f>
        <v>Regulatory and License &amp; Permits</v>
      </c>
    </row>
    <row r="130" spans="1:22" ht="15.6">
      <c r="A130" s="81" t="s">
        <v>84</v>
      </c>
      <c r="B130" s="99" t="s">
        <v>50</v>
      </c>
      <c r="C130" s="78" t="str">
        <f>IFERROR(VLOOKUP(B130,'Employee details '!$A$2:$E$1000,4,0),"Spare")</f>
        <v>Amarjot Kaur</v>
      </c>
      <c r="D130" s="102" t="s">
        <v>53</v>
      </c>
      <c r="E130" s="78" t="str">
        <f>VLOOKUP('New Laptop and Desktop details '!B130,'Employee details '!A:E,5,0)</f>
        <v>Statkraft India Private Ltd</v>
      </c>
      <c r="F130" s="102" t="s">
        <v>85</v>
      </c>
      <c r="G130" s="78" t="str">
        <f t="shared" si="2"/>
        <v>Statkraft India Private Ltd_SKM</v>
      </c>
      <c r="H130" s="78" t="s">
        <v>936</v>
      </c>
      <c r="I130" s="102" t="s">
        <v>1467</v>
      </c>
      <c r="J130" s="102" t="s">
        <v>1459</v>
      </c>
      <c r="K130" s="102" t="s">
        <v>1460</v>
      </c>
      <c r="L130" s="102" t="s">
        <v>1468</v>
      </c>
      <c r="M130" s="103" t="s">
        <v>947</v>
      </c>
      <c r="N130" s="6">
        <v>4500439322</v>
      </c>
      <c r="O130" s="110" t="s">
        <v>1462</v>
      </c>
      <c r="P130" s="229">
        <v>45218</v>
      </c>
      <c r="Q130" s="305">
        <v>46678</v>
      </c>
      <c r="R130" s="348">
        <f t="shared" si="3"/>
        <v>2027</v>
      </c>
      <c r="S130" s="1" t="s">
        <v>1437</v>
      </c>
      <c r="T130" s="123">
        <v>206703</v>
      </c>
      <c r="U130" s="268" t="s">
        <v>1469</v>
      </c>
      <c r="V130" s="6" t="str">
        <f>VLOOKUP(B130,'Employee details '!$A$2:$F$584,6,0)</f>
        <v>Finance</v>
      </c>
    </row>
    <row r="131" spans="1:22" ht="15.6">
      <c r="A131" s="81" t="s">
        <v>84</v>
      </c>
      <c r="B131" s="99" t="s">
        <v>1470</v>
      </c>
      <c r="C131" s="78" t="str">
        <f>IFERROR(VLOOKUP(B131,'Employee details '!$A$2:$E$1000,4,0),"Spare")</f>
        <v>Amrendra kumar</v>
      </c>
      <c r="D131" s="102" t="s">
        <v>1471</v>
      </c>
      <c r="E131" s="78" t="str">
        <f>VLOOKUP('New Laptop and Desktop details '!B131,'Employee details '!A:E,5,0)</f>
        <v>Statkraft Markets Private Ltd</v>
      </c>
      <c r="F131" s="102" t="s">
        <v>85</v>
      </c>
      <c r="G131" s="78" t="str">
        <f t="shared" ref="G131:G194" si="4">E131&amp;"_"&amp;F131</f>
        <v>Statkraft Markets Private Ltd_SKM</v>
      </c>
      <c r="H131" s="78" t="s">
        <v>936</v>
      </c>
      <c r="I131" s="102" t="s">
        <v>1472</v>
      </c>
      <c r="J131" s="102" t="s">
        <v>1459</v>
      </c>
      <c r="K131" s="102" t="s">
        <v>1460</v>
      </c>
      <c r="L131" s="102" t="s">
        <v>1473</v>
      </c>
      <c r="M131" s="103" t="s">
        <v>947</v>
      </c>
      <c r="N131" s="6">
        <v>4500439322</v>
      </c>
      <c r="O131" s="110" t="s">
        <v>1462</v>
      </c>
      <c r="P131" s="229">
        <v>45218</v>
      </c>
      <c r="Q131" s="305">
        <v>46678</v>
      </c>
      <c r="R131" s="348">
        <f t="shared" ref="R131:R194" si="5">YEAR(Q131)</f>
        <v>2027</v>
      </c>
      <c r="S131" s="1" t="s">
        <v>1437</v>
      </c>
      <c r="T131" s="123">
        <v>206703</v>
      </c>
      <c r="U131" s="268"/>
      <c r="V131" s="6" t="str">
        <f>VLOOKUP(B131,'Employee details '!$A$2:$F$584,6,0)</f>
        <v xml:space="preserve">Market operation </v>
      </c>
    </row>
    <row r="132" spans="1:22" ht="15.6">
      <c r="A132" s="81" t="s">
        <v>84</v>
      </c>
      <c r="B132" s="99" t="s">
        <v>1474</v>
      </c>
      <c r="C132" s="78" t="str">
        <f>IFERROR(VLOOKUP(B132,'Employee details '!$A$2:$E$1000,4,0),"Spare")</f>
        <v>Virendra Chothe</v>
      </c>
      <c r="D132" s="102" t="s">
        <v>122</v>
      </c>
      <c r="E132" s="78" t="str">
        <f>VLOOKUP('New Laptop and Desktop details '!B132,'Employee details '!A:E,5,0)</f>
        <v>Statkraft India Private Ltd</v>
      </c>
      <c r="F132" s="102" t="s">
        <v>9</v>
      </c>
      <c r="G132" s="78" t="str">
        <f t="shared" si="4"/>
        <v>Statkraft India Private Ltd_SKI</v>
      </c>
      <c r="H132" s="78" t="s">
        <v>936</v>
      </c>
      <c r="I132" s="102" t="s">
        <v>1475</v>
      </c>
      <c r="J132" s="102" t="s">
        <v>938</v>
      </c>
      <c r="K132" s="102" t="s">
        <v>1476</v>
      </c>
      <c r="L132" s="102" t="s">
        <v>1477</v>
      </c>
      <c r="M132" s="103" t="s">
        <v>1478</v>
      </c>
      <c r="N132" s="6">
        <v>4500437962</v>
      </c>
      <c r="O132" s="111" t="s">
        <v>1479</v>
      </c>
      <c r="P132" s="229">
        <v>45230</v>
      </c>
      <c r="Q132" s="305">
        <v>47113</v>
      </c>
      <c r="R132" s="348">
        <f t="shared" si="5"/>
        <v>2028</v>
      </c>
      <c r="S132" s="1" t="s">
        <v>1299</v>
      </c>
      <c r="T132" s="123">
        <v>162501.5</v>
      </c>
      <c r="U132" s="268"/>
      <c r="V132" s="6" t="str">
        <f>VLOOKUP(B132,'Employee details '!$A$2:$F$584,6,0)</f>
        <v>IT</v>
      </c>
    </row>
    <row r="133" spans="1:22" ht="15.6">
      <c r="A133" s="81" t="s">
        <v>84</v>
      </c>
      <c r="B133" s="99" t="s">
        <v>1480</v>
      </c>
      <c r="C133" s="78" t="str">
        <f>IFERROR(VLOOKUP(B133,'Employee details '!$A$2:$E$1000,4,0),"Spare")</f>
        <v>Sivakumar M</v>
      </c>
      <c r="D133" s="102" t="s">
        <v>380</v>
      </c>
      <c r="E133" s="78" t="str">
        <f>VLOOKUP('New Laptop and Desktop details '!B133,'Employee details '!A:E,5,0)</f>
        <v>Statkraft India Private Ltd</v>
      </c>
      <c r="F133" s="102" t="s">
        <v>9</v>
      </c>
      <c r="G133" s="78" t="str">
        <f t="shared" si="4"/>
        <v>Statkraft India Private Ltd_SKI</v>
      </c>
      <c r="H133" s="78" t="s">
        <v>936</v>
      </c>
      <c r="I133" s="102" t="s">
        <v>1481</v>
      </c>
      <c r="J133" s="102" t="s">
        <v>938</v>
      </c>
      <c r="K133" s="102" t="s">
        <v>1476</v>
      </c>
      <c r="L133" s="102" t="s">
        <v>1482</v>
      </c>
      <c r="M133" s="103" t="s">
        <v>1101</v>
      </c>
      <c r="N133" s="6">
        <v>4500437962</v>
      </c>
      <c r="O133" s="111" t="s">
        <v>1479</v>
      </c>
      <c r="P133" s="229">
        <v>45230</v>
      </c>
      <c r="Q133" s="346">
        <v>47128</v>
      </c>
      <c r="R133" s="348">
        <f t="shared" si="5"/>
        <v>2029</v>
      </c>
      <c r="S133" s="1" t="s">
        <v>1299</v>
      </c>
      <c r="T133" s="123">
        <v>162501.5</v>
      </c>
      <c r="U133" s="268"/>
      <c r="V133" s="6" t="str">
        <f>VLOOKUP(B133,'Employee details '!$A$2:$F$584,6,0)</f>
        <v>IT</v>
      </c>
    </row>
    <row r="134" spans="1:22" ht="15.6">
      <c r="A134" s="81" t="s">
        <v>84</v>
      </c>
      <c r="B134" s="99" t="s">
        <v>256</v>
      </c>
      <c r="C134" s="78" t="str">
        <f>IFERROR(VLOOKUP(B134,'Employee details '!$A$2:$E$1000,4,0),"Spare")</f>
        <v>Shuchi Trivedi</v>
      </c>
      <c r="D134" s="102" t="s">
        <v>259</v>
      </c>
      <c r="E134" s="78" t="str">
        <f>VLOOKUP('New Laptop and Desktop details '!B134,'Employee details '!A:E,5,0)</f>
        <v>Statkraft India Private Ltd</v>
      </c>
      <c r="F134" s="102" t="s">
        <v>9</v>
      </c>
      <c r="G134" s="78" t="str">
        <f t="shared" si="4"/>
        <v>Statkraft India Private Ltd_SKI</v>
      </c>
      <c r="H134" s="78" t="s">
        <v>936</v>
      </c>
      <c r="I134" s="102" t="s">
        <v>1483</v>
      </c>
      <c r="J134" s="102" t="s">
        <v>938</v>
      </c>
      <c r="K134" s="102" t="s">
        <v>1476</v>
      </c>
      <c r="L134" s="102" t="s">
        <v>1484</v>
      </c>
      <c r="M134" s="103" t="s">
        <v>947</v>
      </c>
      <c r="N134" s="6">
        <v>4500437962</v>
      </c>
      <c r="O134" s="111" t="s">
        <v>1479</v>
      </c>
      <c r="P134" s="229">
        <v>45230</v>
      </c>
      <c r="Q134" s="346">
        <v>47080</v>
      </c>
      <c r="R134" s="348">
        <f t="shared" si="5"/>
        <v>2028</v>
      </c>
      <c r="S134" s="1" t="s">
        <v>1299</v>
      </c>
      <c r="T134" s="123">
        <v>162501.5</v>
      </c>
      <c r="U134" s="268"/>
      <c r="V134" s="6" t="str">
        <f>VLOOKUP(B134,'Employee details '!$A$2:$F$584,6,0)</f>
        <v xml:space="preserve">Procurement </v>
      </c>
    </row>
    <row r="135" spans="1:22" ht="15.6">
      <c r="A135" s="81" t="s">
        <v>84</v>
      </c>
      <c r="B135" s="99" t="s">
        <v>1485</v>
      </c>
      <c r="C135" s="78" t="str">
        <f>IFERROR(VLOOKUP(B135,'Employee details '!$A$2:$E$1000,4,0),"Spare")</f>
        <v>Animesh Kabra</v>
      </c>
      <c r="D135" s="102" t="s">
        <v>325</v>
      </c>
      <c r="E135" s="78" t="str">
        <f>VLOOKUP('New Laptop and Desktop details '!B135,'Employee details '!A:E,5,0)</f>
        <v>Statkraft India Private Ltd</v>
      </c>
      <c r="F135" s="102" t="s">
        <v>9</v>
      </c>
      <c r="G135" s="78" t="str">
        <f t="shared" si="4"/>
        <v>Statkraft India Private Ltd_SKI</v>
      </c>
      <c r="H135" s="78" t="s">
        <v>936</v>
      </c>
      <c r="I135" s="102" t="s">
        <v>1486</v>
      </c>
      <c r="J135" s="102" t="s">
        <v>938</v>
      </c>
      <c r="K135" s="102" t="s">
        <v>1476</v>
      </c>
      <c r="L135" s="102" t="s">
        <v>1487</v>
      </c>
      <c r="M135" s="103" t="s">
        <v>947</v>
      </c>
      <c r="N135" s="6">
        <v>4500437962</v>
      </c>
      <c r="O135" s="111" t="s">
        <v>1479</v>
      </c>
      <c r="P135" s="229">
        <v>45230</v>
      </c>
      <c r="Q135" s="346">
        <v>47079</v>
      </c>
      <c r="R135" s="348">
        <f t="shared" si="5"/>
        <v>2028</v>
      </c>
      <c r="S135" s="1" t="s">
        <v>1299</v>
      </c>
      <c r="T135" s="123">
        <v>162501.5</v>
      </c>
      <c r="U135" s="268"/>
      <c r="V135" s="6" t="str">
        <f>VLOOKUP(B135,'Employee details '!$A$2:$F$584,6,0)</f>
        <v>Legal</v>
      </c>
    </row>
    <row r="136" spans="1:22" ht="15.6">
      <c r="A136" s="81" t="s">
        <v>84</v>
      </c>
      <c r="B136" s="99" t="s">
        <v>1488</v>
      </c>
      <c r="C136" s="78" t="str">
        <f>IFERROR(VLOOKUP(B136,'Employee details '!$A$2:$E$1000,4,0),"Spare")</f>
        <v>Sharul  Khan</v>
      </c>
      <c r="D136" s="102" t="s">
        <v>1489</v>
      </c>
      <c r="E136" s="78" t="str">
        <f>VLOOKUP('New Laptop and Desktop details '!B136,'Employee details '!A:E,5,0)</f>
        <v>Statkraft India Private Ltd</v>
      </c>
      <c r="F136" s="102" t="s">
        <v>9</v>
      </c>
      <c r="G136" s="78" t="str">
        <f t="shared" si="4"/>
        <v>Statkraft India Private Ltd_SKI</v>
      </c>
      <c r="H136" s="78" t="s">
        <v>936</v>
      </c>
      <c r="I136" s="102" t="s">
        <v>1490</v>
      </c>
      <c r="J136" s="102" t="s">
        <v>938</v>
      </c>
      <c r="K136" s="102" t="s">
        <v>1476</v>
      </c>
      <c r="L136" s="102" t="s">
        <v>1491</v>
      </c>
      <c r="M136" s="103" t="s">
        <v>947</v>
      </c>
      <c r="N136" s="6">
        <v>4500437962</v>
      </c>
      <c r="O136" s="111" t="s">
        <v>1479</v>
      </c>
      <c r="P136" s="229">
        <v>45230</v>
      </c>
      <c r="Q136" s="346">
        <v>47155</v>
      </c>
      <c r="R136" s="348">
        <f t="shared" si="5"/>
        <v>2029</v>
      </c>
      <c r="S136" s="1" t="s">
        <v>1299</v>
      </c>
      <c r="T136" s="123">
        <v>162501.5</v>
      </c>
      <c r="U136" s="268"/>
      <c r="V136" s="6" t="str">
        <f>VLOOKUP(B136,'Employee details '!$A$2:$F$584,6,0)</f>
        <v>BD</v>
      </c>
    </row>
    <row r="137" spans="1:22" ht="15.6">
      <c r="A137" s="81" t="s">
        <v>84</v>
      </c>
      <c r="B137" s="99" t="s">
        <v>1492</v>
      </c>
      <c r="C137" s="78" t="str">
        <f>IFERROR(VLOOKUP(B137,'Employee details '!$A$2:$E$1000,4,0),"Spare")</f>
        <v>Prasoon Mishra</v>
      </c>
      <c r="D137" s="102" t="s">
        <v>139</v>
      </c>
      <c r="E137" s="78" t="str">
        <f>VLOOKUP('New Laptop and Desktop details '!B137,'Employee details '!A:E,5,0)</f>
        <v>Statkraft India Private Ltd</v>
      </c>
      <c r="F137" s="102" t="s">
        <v>9</v>
      </c>
      <c r="G137" s="78" t="str">
        <f t="shared" si="4"/>
        <v>Statkraft India Private Ltd_SKI</v>
      </c>
      <c r="H137" s="78" t="s">
        <v>936</v>
      </c>
      <c r="I137" s="102" t="s">
        <v>1493</v>
      </c>
      <c r="J137" s="102" t="s">
        <v>938</v>
      </c>
      <c r="K137" s="102" t="s">
        <v>1476</v>
      </c>
      <c r="L137" s="102" t="s">
        <v>1494</v>
      </c>
      <c r="M137" s="103" t="s">
        <v>947</v>
      </c>
      <c r="N137" s="6">
        <v>4500437962</v>
      </c>
      <c r="O137" s="111" t="s">
        <v>1479</v>
      </c>
      <c r="P137" s="229">
        <v>45230</v>
      </c>
      <c r="Q137" s="346">
        <v>47139</v>
      </c>
      <c r="R137" s="348">
        <f t="shared" si="5"/>
        <v>2029</v>
      </c>
      <c r="S137" s="1" t="s">
        <v>1299</v>
      </c>
      <c r="T137" s="123">
        <v>162501.5</v>
      </c>
      <c r="U137" s="268"/>
      <c r="V137" s="6" t="str">
        <f>VLOOKUP(B137,'Employee details '!$A$2:$F$584,6,0)</f>
        <v>Sustainability</v>
      </c>
    </row>
    <row r="138" spans="1:22" ht="15.6">
      <c r="A138" s="81" t="s">
        <v>84</v>
      </c>
      <c r="B138" s="99" t="s">
        <v>1495</v>
      </c>
      <c r="C138" s="78" t="str">
        <f>IFERROR(VLOOKUP(B138,'Employee details '!$A$2:$E$1000,4,0),"Spare")</f>
        <v>Rajesh Kumar Srivastav</v>
      </c>
      <c r="D138" s="102" t="s">
        <v>1496</v>
      </c>
      <c r="E138" s="78" t="str">
        <f>VLOOKUP('New Laptop and Desktop details '!B138,'Employee details '!A:E,5,0)</f>
        <v>Mandakini Jal Urja Pvt Ltd</v>
      </c>
      <c r="F138" s="102" t="s">
        <v>9</v>
      </c>
      <c r="G138" s="78" t="str">
        <f t="shared" si="4"/>
        <v>Mandakini Jal Urja Pvt Ltd_SKI</v>
      </c>
      <c r="H138" s="78" t="s">
        <v>936</v>
      </c>
      <c r="I138" s="102" t="s">
        <v>1497</v>
      </c>
      <c r="J138" s="102" t="s">
        <v>938</v>
      </c>
      <c r="K138" s="102" t="s">
        <v>1476</v>
      </c>
      <c r="L138" s="102" t="s">
        <v>1498</v>
      </c>
      <c r="M138" s="103" t="s">
        <v>947</v>
      </c>
      <c r="N138" s="6">
        <v>4500437962</v>
      </c>
      <c r="O138" s="111" t="s">
        <v>1479</v>
      </c>
      <c r="P138" s="229">
        <v>45230</v>
      </c>
      <c r="Q138" s="346">
        <v>47167</v>
      </c>
      <c r="R138" s="348">
        <f t="shared" si="5"/>
        <v>2029</v>
      </c>
      <c r="S138" s="1" t="s">
        <v>1299</v>
      </c>
      <c r="T138" s="123">
        <v>162501.5</v>
      </c>
      <c r="U138" s="268"/>
      <c r="V138" s="6" t="str">
        <f>VLOOKUP(B138,'Employee details '!$A$2:$F$584,6,0)</f>
        <v>Technical &amp; Project</v>
      </c>
    </row>
    <row r="139" spans="1:22" ht="15.6">
      <c r="A139" s="81" t="s">
        <v>84</v>
      </c>
      <c r="B139" s="99" t="s">
        <v>268</v>
      </c>
      <c r="C139" s="78" t="str">
        <f>IFERROR(VLOOKUP(B139,'Employee details '!$A$2:$E$1000,4,0),"Spare")</f>
        <v>Anil kumar</v>
      </c>
      <c r="D139" s="102" t="s">
        <v>1499</v>
      </c>
      <c r="E139" s="78" t="str">
        <f>VLOOKUP('New Laptop and Desktop details '!B139,'Employee details '!A:E,5,0)</f>
        <v>Statkraft India Private Ltd</v>
      </c>
      <c r="F139" s="102" t="s">
        <v>9</v>
      </c>
      <c r="G139" s="78" t="str">
        <f t="shared" si="4"/>
        <v>Statkraft India Private Ltd_SKI</v>
      </c>
      <c r="H139" s="78" t="s">
        <v>936</v>
      </c>
      <c r="I139" s="102" t="s">
        <v>1500</v>
      </c>
      <c r="J139" s="102" t="s">
        <v>938</v>
      </c>
      <c r="K139" s="102" t="s">
        <v>1476</v>
      </c>
      <c r="L139" s="102" t="s">
        <v>1501</v>
      </c>
      <c r="M139" s="103" t="s">
        <v>947</v>
      </c>
      <c r="N139" s="6">
        <v>4500437962</v>
      </c>
      <c r="O139" s="111" t="s">
        <v>1479</v>
      </c>
      <c r="P139" s="229">
        <v>45230</v>
      </c>
      <c r="Q139" s="346">
        <v>47128</v>
      </c>
      <c r="R139" s="348">
        <f t="shared" si="5"/>
        <v>2029</v>
      </c>
      <c r="S139" s="1" t="s">
        <v>1299</v>
      </c>
      <c r="T139" s="123">
        <v>162501.5</v>
      </c>
      <c r="U139" s="268"/>
      <c r="V139" s="6" t="str">
        <f>VLOOKUP(B139,'Employee details '!$A$2:$F$584,6,0)</f>
        <v>BD</v>
      </c>
    </row>
    <row r="140" spans="1:22" ht="15.6">
      <c r="A140" s="81" t="s">
        <v>84</v>
      </c>
      <c r="B140" s="99" t="s">
        <v>194</v>
      </c>
      <c r="C140" s="78" t="str">
        <f>IFERROR(VLOOKUP(B140,'Employee details '!$A$2:$E$1000,4,0),"Spare")</f>
        <v>Rohit Gera</v>
      </c>
      <c r="D140" s="102" t="s">
        <v>197</v>
      </c>
      <c r="E140" s="78" t="str">
        <f>VLOOKUP('New Laptop and Desktop details '!B140,'Employee details '!A:E,5,0)</f>
        <v>Statkraft India Private Ltd</v>
      </c>
      <c r="F140" s="102" t="s">
        <v>9</v>
      </c>
      <c r="G140" s="78" t="str">
        <f t="shared" si="4"/>
        <v>Statkraft India Private Ltd_SKI</v>
      </c>
      <c r="H140" s="78" t="s">
        <v>936</v>
      </c>
      <c r="I140" s="102" t="s">
        <v>1502</v>
      </c>
      <c r="J140" s="102" t="s">
        <v>938</v>
      </c>
      <c r="K140" s="102" t="s">
        <v>1476</v>
      </c>
      <c r="L140" s="102" t="s">
        <v>1503</v>
      </c>
      <c r="M140" s="103" t="s">
        <v>947</v>
      </c>
      <c r="N140" s="6">
        <v>4500437962</v>
      </c>
      <c r="O140" s="111" t="s">
        <v>1479</v>
      </c>
      <c r="P140" s="229">
        <v>45230</v>
      </c>
      <c r="Q140" s="346">
        <v>47141</v>
      </c>
      <c r="R140" s="348">
        <f t="shared" si="5"/>
        <v>2029</v>
      </c>
      <c r="S140" s="1" t="s">
        <v>1299</v>
      </c>
      <c r="T140" s="123">
        <v>162501.5</v>
      </c>
      <c r="U140" s="268"/>
      <c r="V140" s="6" t="str">
        <f>VLOOKUP(B140,'Employee details '!$A$2:$F$584,6,0)</f>
        <v>Regulatory and License &amp; Permits</v>
      </c>
    </row>
    <row r="141" spans="1:22" ht="15.6">
      <c r="A141" s="81" t="s">
        <v>84</v>
      </c>
      <c r="B141" s="99" t="s">
        <v>174</v>
      </c>
      <c r="C141" s="78" t="str">
        <f>IFERROR(VLOOKUP(B141,'Employee details '!$A$2:$E$1000,4,0),"Spare")</f>
        <v>Kiran .M</v>
      </c>
      <c r="D141" s="102" t="s">
        <v>177</v>
      </c>
      <c r="E141" s="78" t="str">
        <f>VLOOKUP('New Laptop and Desktop details '!B141,'Employee details '!A:E,5,0)</f>
        <v>Statkraft India Private Ltd</v>
      </c>
      <c r="F141" s="102" t="s">
        <v>9</v>
      </c>
      <c r="G141" s="78" t="str">
        <f t="shared" si="4"/>
        <v>Statkraft India Private Ltd_SKI</v>
      </c>
      <c r="H141" s="78" t="s">
        <v>936</v>
      </c>
      <c r="I141" s="102" t="s">
        <v>1504</v>
      </c>
      <c r="J141" s="102" t="s">
        <v>938</v>
      </c>
      <c r="K141" s="102" t="s">
        <v>1476</v>
      </c>
      <c r="L141" s="102" t="s">
        <v>1505</v>
      </c>
      <c r="M141" s="103" t="s">
        <v>947</v>
      </c>
      <c r="N141" s="6">
        <v>4500437962</v>
      </c>
      <c r="O141" s="111" t="s">
        <v>1479</v>
      </c>
      <c r="P141" s="229">
        <v>45230</v>
      </c>
      <c r="Q141" s="346">
        <v>47139</v>
      </c>
      <c r="R141" s="348">
        <f t="shared" si="5"/>
        <v>2029</v>
      </c>
      <c r="S141" s="1" t="s">
        <v>1299</v>
      </c>
      <c r="T141" s="123">
        <v>162501.5</v>
      </c>
      <c r="U141" s="268"/>
      <c r="V141" s="6" t="str">
        <f>VLOOKUP(B141,'Employee details '!$A$2:$F$584,6,0)</f>
        <v>Land,license &amp; permit</v>
      </c>
    </row>
    <row r="142" spans="1:22" ht="15.6">
      <c r="A142" s="81" t="s">
        <v>84</v>
      </c>
      <c r="B142" s="99" t="s">
        <v>835</v>
      </c>
      <c r="C142" s="78" t="str">
        <f>IFERROR(VLOOKUP(B142,'Employee details '!$A$2:$E$1000,4,0),"Spare")</f>
        <v>Babloo Sharma</v>
      </c>
      <c r="D142" s="102" t="s">
        <v>1506</v>
      </c>
      <c r="E142" s="78" t="str">
        <f>VLOOKUP('New Laptop and Desktop details '!B142,'Employee details '!A:E,5,0)</f>
        <v>Khidrat Renewable Energy Ltd</v>
      </c>
      <c r="F142" s="102" t="s">
        <v>9</v>
      </c>
      <c r="G142" s="78" t="str">
        <f t="shared" si="4"/>
        <v>Khidrat Renewable Energy Ltd_SKI</v>
      </c>
      <c r="H142" s="78" t="s">
        <v>936</v>
      </c>
      <c r="I142" s="102" t="s">
        <v>1507</v>
      </c>
      <c r="J142" s="102" t="s">
        <v>938</v>
      </c>
      <c r="K142" s="102" t="s">
        <v>1476</v>
      </c>
      <c r="L142" s="102" t="s">
        <v>1508</v>
      </c>
      <c r="M142" s="103" t="s">
        <v>1058</v>
      </c>
      <c r="N142" s="6">
        <v>4500437962</v>
      </c>
      <c r="O142" s="111" t="s">
        <v>1479</v>
      </c>
      <c r="P142" s="229">
        <v>45230</v>
      </c>
      <c r="Q142" s="346">
        <v>47104</v>
      </c>
      <c r="R142" s="348">
        <f t="shared" si="5"/>
        <v>2028</v>
      </c>
      <c r="S142" s="1" t="s">
        <v>1299</v>
      </c>
      <c r="T142" s="123">
        <v>162501.5</v>
      </c>
      <c r="U142" s="268"/>
      <c r="V142" s="6" t="str">
        <f>VLOOKUP(B142,'Employee details '!$A$2:$F$584,6,0)</f>
        <v>Technical &amp; Project</v>
      </c>
    </row>
    <row r="143" spans="1:22" ht="15.6">
      <c r="A143" s="81" t="s">
        <v>84</v>
      </c>
      <c r="B143" s="99" t="s">
        <v>1509</v>
      </c>
      <c r="C143" s="78" t="str">
        <f>IFERROR(VLOOKUP(B143,'Employee details '!$A$2:$E$1000,4,0),"Spare")</f>
        <v>Sudhir Naithani</v>
      </c>
      <c r="D143" s="102" t="s">
        <v>1510</v>
      </c>
      <c r="E143" s="78" t="str">
        <f>VLOOKUP('New Laptop and Desktop details '!B143,'Employee details '!A:E,5,0)</f>
        <v>Statkraft India Private Ltd</v>
      </c>
      <c r="F143" s="102" t="s">
        <v>9</v>
      </c>
      <c r="G143" s="78" t="str">
        <f t="shared" si="4"/>
        <v>Statkraft India Private Ltd_SKI</v>
      </c>
      <c r="H143" s="78" t="s">
        <v>936</v>
      </c>
      <c r="I143" s="102" t="s">
        <v>1511</v>
      </c>
      <c r="J143" s="102" t="s">
        <v>938</v>
      </c>
      <c r="K143" s="102" t="s">
        <v>1476</v>
      </c>
      <c r="L143" s="102" t="s">
        <v>1512</v>
      </c>
      <c r="M143" s="103" t="s">
        <v>947</v>
      </c>
      <c r="N143" s="6">
        <v>4500437962</v>
      </c>
      <c r="O143" s="111" t="s">
        <v>1479</v>
      </c>
      <c r="P143" s="229">
        <v>45230</v>
      </c>
      <c r="Q143" s="346">
        <v>47154</v>
      </c>
      <c r="R143" s="348">
        <f t="shared" si="5"/>
        <v>2029</v>
      </c>
      <c r="S143" s="1" t="s">
        <v>1299</v>
      </c>
      <c r="T143" s="123">
        <v>162501.5</v>
      </c>
      <c r="U143" s="268"/>
      <c r="V143" s="6" t="str">
        <f>VLOOKUP(B143,'Employee details '!$A$2:$F$584,6,0)</f>
        <v>HSS</v>
      </c>
    </row>
    <row r="144" spans="1:22" ht="15.6">
      <c r="A144" s="81" t="s">
        <v>84</v>
      </c>
      <c r="B144" s="99" t="s">
        <v>346</v>
      </c>
      <c r="C144" s="78" t="str">
        <f>IFERROR(VLOOKUP(B144,'Employee details '!$A$2:$E$1000,4,0),"Spare")</f>
        <v>Siddharth Setia</v>
      </c>
      <c r="D144" s="102" t="s">
        <v>348</v>
      </c>
      <c r="E144" s="78" t="str">
        <f>VLOOKUP('New Laptop and Desktop details '!B144,'Employee details '!A:E,5,0)</f>
        <v>Statkraft India Private Ltd</v>
      </c>
      <c r="F144" s="102" t="s">
        <v>9</v>
      </c>
      <c r="G144" s="78" t="str">
        <f t="shared" si="4"/>
        <v>Statkraft India Private Ltd_SKI</v>
      </c>
      <c r="H144" s="78" t="s">
        <v>936</v>
      </c>
      <c r="I144" s="102" t="s">
        <v>1513</v>
      </c>
      <c r="J144" s="102" t="s">
        <v>938</v>
      </c>
      <c r="K144" s="102" t="s">
        <v>1476</v>
      </c>
      <c r="L144" s="102" t="s">
        <v>1514</v>
      </c>
      <c r="M144" s="103" t="s">
        <v>947</v>
      </c>
      <c r="N144" s="6">
        <v>4500437962</v>
      </c>
      <c r="O144" s="111" t="s">
        <v>1479</v>
      </c>
      <c r="P144" s="229">
        <v>45230</v>
      </c>
      <c r="Q144" s="346">
        <v>47113</v>
      </c>
      <c r="R144" s="348">
        <f t="shared" si="5"/>
        <v>2028</v>
      </c>
      <c r="S144" s="1" t="s">
        <v>1299</v>
      </c>
      <c r="T144" s="123">
        <v>162501.5</v>
      </c>
      <c r="U144" s="268"/>
      <c r="V144" s="6" t="str">
        <f>VLOOKUP(B144,'Employee details '!$A$2:$F$584,6,0)</f>
        <v>Tax</v>
      </c>
    </row>
    <row r="145" spans="1:22" ht="15.6">
      <c r="A145" s="81" t="s">
        <v>84</v>
      </c>
      <c r="B145" s="99" t="s">
        <v>73</v>
      </c>
      <c r="C145" s="78" t="str">
        <f>IFERROR(VLOOKUP(B145,'Employee details '!$A$2:$E$1000,4,0),"Spare")</f>
        <v>Digamber Kukreti</v>
      </c>
      <c r="D145" s="102" t="s">
        <v>76</v>
      </c>
      <c r="E145" s="78" t="str">
        <f>VLOOKUP('New Laptop and Desktop details '!B145,'Employee details '!A:E,5,0)</f>
        <v>Statkraft India Private Ltd</v>
      </c>
      <c r="F145" s="102" t="s">
        <v>9</v>
      </c>
      <c r="G145" s="78" t="str">
        <f t="shared" si="4"/>
        <v>Statkraft India Private Ltd_SKI</v>
      </c>
      <c r="H145" s="78" t="s">
        <v>936</v>
      </c>
      <c r="I145" s="102" t="s">
        <v>1515</v>
      </c>
      <c r="J145" s="102" t="s">
        <v>938</v>
      </c>
      <c r="K145" s="102" t="s">
        <v>1476</v>
      </c>
      <c r="L145" s="102" t="s">
        <v>1516</v>
      </c>
      <c r="M145" s="103" t="s">
        <v>947</v>
      </c>
      <c r="N145" s="6">
        <v>4500437962</v>
      </c>
      <c r="O145" s="111" t="s">
        <v>1479</v>
      </c>
      <c r="P145" s="229">
        <v>45230</v>
      </c>
      <c r="Q145" s="346">
        <v>47113</v>
      </c>
      <c r="R145" s="348">
        <f t="shared" si="5"/>
        <v>2028</v>
      </c>
      <c r="S145" s="1" t="s">
        <v>1299</v>
      </c>
      <c r="T145" s="123">
        <v>162501.5</v>
      </c>
      <c r="U145" s="268"/>
      <c r="V145" s="6" t="str">
        <f>VLOOKUP(B145,'Employee details '!$A$2:$F$584,6,0)</f>
        <v>Finance</v>
      </c>
    </row>
    <row r="146" spans="1:22" ht="15.6">
      <c r="A146" s="81" t="s">
        <v>84</v>
      </c>
      <c r="B146" s="99" t="s">
        <v>61</v>
      </c>
      <c r="C146" s="78" t="str">
        <f>IFERROR(VLOOKUP(B146,'Employee details '!$A$2:$E$1000,4,0),"Spare")</f>
        <v>Manohar Potnuru</v>
      </c>
      <c r="D146" s="102" t="s">
        <v>64</v>
      </c>
      <c r="E146" s="78" t="str">
        <f>VLOOKUP('New Laptop and Desktop details '!B146,'Employee details '!A:E,5,0)</f>
        <v>Statkraft India Private Ltd</v>
      </c>
      <c r="F146" s="102" t="s">
        <v>9</v>
      </c>
      <c r="G146" s="78" t="str">
        <f t="shared" si="4"/>
        <v>Statkraft India Private Ltd_SKI</v>
      </c>
      <c r="H146" s="78" t="s">
        <v>936</v>
      </c>
      <c r="I146" s="102" t="s">
        <v>1517</v>
      </c>
      <c r="J146" s="102" t="s">
        <v>938</v>
      </c>
      <c r="K146" s="102" t="s">
        <v>1476</v>
      </c>
      <c r="L146" s="102" t="s">
        <v>1518</v>
      </c>
      <c r="M146" s="103" t="s">
        <v>1101</v>
      </c>
      <c r="N146" s="6">
        <v>4500437962</v>
      </c>
      <c r="O146" s="111" t="s">
        <v>1479</v>
      </c>
      <c r="P146" s="229">
        <v>45230</v>
      </c>
      <c r="Q146" s="346">
        <v>47128</v>
      </c>
      <c r="R146" s="348">
        <f t="shared" si="5"/>
        <v>2029</v>
      </c>
      <c r="S146" s="1" t="s">
        <v>1299</v>
      </c>
      <c r="T146" s="123">
        <v>162501.5</v>
      </c>
      <c r="U146" s="268"/>
      <c r="V146" s="6" t="str">
        <f>VLOOKUP(B146,'Employee details '!$A$2:$F$584,6,0)</f>
        <v>Technical &amp; Project</v>
      </c>
    </row>
    <row r="147" spans="1:22" ht="15.6">
      <c r="A147" s="81" t="s">
        <v>84</v>
      </c>
      <c r="B147" s="99" t="s">
        <v>1519</v>
      </c>
      <c r="C147" s="78" t="str">
        <f>IFERROR(VLOOKUP(B147,'Employee details '!$A$2:$E$1000,4,0),"Spare")</f>
        <v>Sahil Kotwal</v>
      </c>
      <c r="D147" s="102" t="s">
        <v>1520</v>
      </c>
      <c r="E147" s="78" t="str">
        <f>VLOOKUP('New Laptop and Desktop details '!B147,'Employee details '!A:E,5,0)</f>
        <v>Statkraft India Private Ltd</v>
      </c>
      <c r="F147" s="102" t="s">
        <v>9</v>
      </c>
      <c r="G147" s="78" t="str">
        <f t="shared" si="4"/>
        <v>Statkraft India Private Ltd_SKI</v>
      </c>
      <c r="H147" s="78" t="s">
        <v>936</v>
      </c>
      <c r="I147" s="102" t="s">
        <v>1521</v>
      </c>
      <c r="J147" s="102" t="s">
        <v>938</v>
      </c>
      <c r="K147" s="102" t="s">
        <v>1476</v>
      </c>
      <c r="L147" s="102" t="s">
        <v>1522</v>
      </c>
      <c r="M147" s="103" t="s">
        <v>947</v>
      </c>
      <c r="N147" s="6">
        <v>4500437962</v>
      </c>
      <c r="O147" s="111" t="s">
        <v>1479</v>
      </c>
      <c r="P147" s="229">
        <v>45230</v>
      </c>
      <c r="Q147" s="346">
        <v>47191</v>
      </c>
      <c r="R147" s="348">
        <f t="shared" si="5"/>
        <v>2029</v>
      </c>
      <c r="S147" s="1" t="s">
        <v>1299</v>
      </c>
      <c r="T147" s="123">
        <v>162501.5</v>
      </c>
      <c r="U147" s="268"/>
      <c r="V147" s="6" t="str">
        <f>VLOOKUP(B147,'Employee details '!$A$2:$F$584,6,0)</f>
        <v>IT</v>
      </c>
    </row>
    <row r="148" spans="1:22" ht="15.6">
      <c r="A148" s="81" t="s">
        <v>84</v>
      </c>
      <c r="B148" s="99" t="s">
        <v>904</v>
      </c>
      <c r="C148" s="78" t="str">
        <f>IFERROR(VLOOKUP(B148,'Employee details '!$A$2:$E$1000,4,0),"Spare")</f>
        <v>Nidhi Malik Dhingra</v>
      </c>
      <c r="D148" s="102" t="s">
        <v>1523</v>
      </c>
      <c r="E148" s="78" t="str">
        <f>VLOOKUP('New Laptop and Desktop details '!B148,'Employee details '!A:E,5,0)</f>
        <v>Statkraft India Private Ltd</v>
      </c>
      <c r="F148" s="102" t="s">
        <v>9</v>
      </c>
      <c r="G148" s="78" t="str">
        <f t="shared" si="4"/>
        <v>Statkraft India Private Ltd_SKI</v>
      </c>
      <c r="H148" s="78" t="s">
        <v>936</v>
      </c>
      <c r="I148" s="102" t="s">
        <v>1524</v>
      </c>
      <c r="J148" s="102" t="s">
        <v>938</v>
      </c>
      <c r="K148" s="102" t="s">
        <v>1476</v>
      </c>
      <c r="L148" s="102" t="s">
        <v>1525</v>
      </c>
      <c r="M148" s="103" t="s">
        <v>947</v>
      </c>
      <c r="N148" s="6">
        <v>4500437962</v>
      </c>
      <c r="O148" s="111" t="s">
        <v>1479</v>
      </c>
      <c r="P148" s="229">
        <v>45230</v>
      </c>
      <c r="Q148" s="346">
        <v>47187</v>
      </c>
      <c r="R148" s="348">
        <f t="shared" si="5"/>
        <v>2029</v>
      </c>
      <c r="S148" s="1" t="s">
        <v>1299</v>
      </c>
      <c r="T148" s="123">
        <v>162501.5</v>
      </c>
      <c r="U148" s="268" t="s">
        <v>1526</v>
      </c>
      <c r="V148" s="6" t="str">
        <f>VLOOKUP(B148,'Employee details '!$A$2:$F$584,6,0)</f>
        <v>HR</v>
      </c>
    </row>
    <row r="149" spans="1:22" ht="15.6">
      <c r="A149" s="81" t="s">
        <v>84</v>
      </c>
      <c r="B149" s="99" t="s">
        <v>1527</v>
      </c>
      <c r="C149" s="78" t="str">
        <f>IFERROR(VLOOKUP(B149,'Employee details '!$A$2:$E$1000,4,0),"Spare")</f>
        <v>Piyush Bhatheja</v>
      </c>
      <c r="D149" s="102" t="s">
        <v>235</v>
      </c>
      <c r="E149" s="78" t="str">
        <f>VLOOKUP('New Laptop and Desktop details '!B149,'Employee details '!A:E,5,0)</f>
        <v>Statkraft India Private Ltd</v>
      </c>
      <c r="F149" s="102" t="s">
        <v>9</v>
      </c>
      <c r="G149" s="78" t="str">
        <f t="shared" si="4"/>
        <v>Statkraft India Private Ltd_SKI</v>
      </c>
      <c r="H149" s="78" t="s">
        <v>936</v>
      </c>
      <c r="I149" s="102" t="s">
        <v>1528</v>
      </c>
      <c r="J149" s="102" t="s">
        <v>938</v>
      </c>
      <c r="K149" s="102" t="s">
        <v>1476</v>
      </c>
      <c r="L149" s="102" t="s">
        <v>1529</v>
      </c>
      <c r="M149" s="103" t="s">
        <v>947</v>
      </c>
      <c r="N149" s="6">
        <v>4500437962</v>
      </c>
      <c r="O149" s="111" t="s">
        <v>1479</v>
      </c>
      <c r="P149" s="229">
        <v>45230</v>
      </c>
      <c r="Q149" s="346">
        <v>47163</v>
      </c>
      <c r="R149" s="348">
        <f t="shared" si="5"/>
        <v>2029</v>
      </c>
      <c r="S149" s="1" t="s">
        <v>1299</v>
      </c>
      <c r="T149" s="123">
        <v>162501.5</v>
      </c>
      <c r="U149" s="268"/>
      <c r="V149" s="6">
        <f>VLOOKUP(B149,'Employee details '!$A$2:$F$584,6,0)</f>
        <v>0</v>
      </c>
    </row>
    <row r="150" spans="1:22" ht="15.6">
      <c r="A150" s="81" t="s">
        <v>84</v>
      </c>
      <c r="B150" s="99" t="s">
        <v>1530</v>
      </c>
      <c r="C150" s="78" t="str">
        <f>IFERROR(VLOOKUP(B150,'Employee details '!$A$2:$E$1000,4,0),"Spare")</f>
        <v>Pradeep Kumar Yadav</v>
      </c>
      <c r="D150" s="102" t="s">
        <v>20</v>
      </c>
      <c r="E150" s="78" t="str">
        <f>VLOOKUP('New Laptop and Desktop details '!B150,'Employee details '!A:E,5,0)</f>
        <v>Statkraft India Private Ltd</v>
      </c>
      <c r="F150" s="102" t="s">
        <v>9</v>
      </c>
      <c r="G150" s="78" t="str">
        <f t="shared" si="4"/>
        <v>Statkraft India Private Ltd_SKI</v>
      </c>
      <c r="H150" s="78" t="s">
        <v>936</v>
      </c>
      <c r="I150" s="102" t="s">
        <v>1531</v>
      </c>
      <c r="J150" s="102" t="s">
        <v>938</v>
      </c>
      <c r="K150" s="102" t="s">
        <v>1476</v>
      </c>
      <c r="L150" s="102" t="s">
        <v>1532</v>
      </c>
      <c r="M150" s="103" t="s">
        <v>947</v>
      </c>
      <c r="N150" s="6">
        <v>4500437962</v>
      </c>
      <c r="O150" s="111" t="s">
        <v>1479</v>
      </c>
      <c r="P150" s="229">
        <v>45230</v>
      </c>
      <c r="Q150" s="346">
        <v>47160</v>
      </c>
      <c r="R150" s="348">
        <f t="shared" si="5"/>
        <v>2029</v>
      </c>
      <c r="S150" s="1" t="s">
        <v>1299</v>
      </c>
      <c r="T150" s="123">
        <v>162501.5</v>
      </c>
      <c r="U150" s="268"/>
      <c r="V150" s="6" t="str">
        <f>VLOOKUP(B150,'Employee details '!$A$2:$F$584,6,0)</f>
        <v>Technical &amp; Project</v>
      </c>
    </row>
    <row r="151" spans="1:22" ht="15.6">
      <c r="A151" s="81" t="s">
        <v>84</v>
      </c>
      <c r="B151" s="99" t="s">
        <v>1533</v>
      </c>
      <c r="C151" s="78" t="str">
        <f>IFERROR(VLOOKUP(B151,'Employee details '!$A$2:$E$1000,4,0),"Spare")</f>
        <v>Sanskriti Dadhich</v>
      </c>
      <c r="D151" s="102" t="s">
        <v>372</v>
      </c>
      <c r="E151" s="78" t="str">
        <f>VLOOKUP('New Laptop and Desktop details '!B151,'Employee details '!A:E,5,0)</f>
        <v>Statkraft India Private Ltd</v>
      </c>
      <c r="F151" s="102" t="s">
        <v>9</v>
      </c>
      <c r="G151" s="78" t="str">
        <f t="shared" si="4"/>
        <v>Statkraft India Private Ltd_SKI</v>
      </c>
      <c r="H151" s="78" t="s">
        <v>936</v>
      </c>
      <c r="I151" s="102" t="s">
        <v>1534</v>
      </c>
      <c r="J151" s="102" t="s">
        <v>938</v>
      </c>
      <c r="K151" s="102" t="s">
        <v>1476</v>
      </c>
      <c r="L151" s="102" t="s">
        <v>1535</v>
      </c>
      <c r="M151" s="103" t="s">
        <v>947</v>
      </c>
      <c r="N151" s="6">
        <v>4500437962</v>
      </c>
      <c r="O151" s="111" t="s">
        <v>1479</v>
      </c>
      <c r="P151" s="229">
        <v>45230</v>
      </c>
      <c r="Q151" s="346">
        <v>47129</v>
      </c>
      <c r="R151" s="348">
        <f t="shared" si="5"/>
        <v>2029</v>
      </c>
      <c r="S151" s="1" t="s">
        <v>1299</v>
      </c>
      <c r="T151" s="123">
        <v>162501.5</v>
      </c>
      <c r="U151" s="268"/>
      <c r="V151" s="6" t="str">
        <f>VLOOKUP(B151,'Employee details '!$A$2:$F$584,6,0)</f>
        <v>HR</v>
      </c>
    </row>
    <row r="152" spans="1:22" ht="15.6">
      <c r="A152" s="81" t="s">
        <v>84</v>
      </c>
      <c r="B152" s="99" t="s">
        <v>1041</v>
      </c>
      <c r="C152" s="78" t="str">
        <f>IFERROR(VLOOKUP(B152,'Employee details '!$A$2:$E$1000,4,0),"Spare")</f>
        <v>Amit Kumar</v>
      </c>
      <c r="D152" s="102" t="s">
        <v>3680</v>
      </c>
      <c r="E152" s="78" t="str">
        <f>VLOOKUP('New Laptop and Desktop details '!B152,'Employee details '!A:E,5,0)</f>
        <v>Statkraft India Private Ltd</v>
      </c>
      <c r="F152" s="102" t="s">
        <v>9</v>
      </c>
      <c r="G152" s="78" t="str">
        <f t="shared" si="4"/>
        <v>Statkraft India Private Ltd_SKI</v>
      </c>
      <c r="H152" s="78" t="s">
        <v>936</v>
      </c>
      <c r="I152" s="102" t="s">
        <v>1536</v>
      </c>
      <c r="J152" s="102" t="s">
        <v>938</v>
      </c>
      <c r="K152" s="102" t="s">
        <v>1476</v>
      </c>
      <c r="L152" s="102" t="s">
        <v>1537</v>
      </c>
      <c r="M152" s="103" t="s">
        <v>947</v>
      </c>
      <c r="N152" s="6">
        <v>4500437962</v>
      </c>
      <c r="O152" s="111" t="s">
        <v>1479</v>
      </c>
      <c r="P152" s="229">
        <v>45230</v>
      </c>
      <c r="Q152" s="346">
        <v>47187</v>
      </c>
      <c r="R152" s="348">
        <f t="shared" si="5"/>
        <v>2029</v>
      </c>
      <c r="S152" s="1" t="s">
        <v>1299</v>
      </c>
      <c r="T152" s="123">
        <v>162501.5</v>
      </c>
      <c r="U152" s="268"/>
      <c r="V152" s="6" t="str">
        <f>VLOOKUP(B152,'Employee details '!$A$2:$F$584,6,0)</f>
        <v>IT</v>
      </c>
    </row>
    <row r="153" spans="1:22" ht="15.6">
      <c r="A153" s="81" t="s">
        <v>84</v>
      </c>
      <c r="B153" s="99" t="s">
        <v>1538</v>
      </c>
      <c r="C153" s="78" t="str">
        <f>IFERROR(VLOOKUP(B153,'Employee details '!$A$2:$E$1000,4,0),"Spare")</f>
        <v>Ranjit Kumar</v>
      </c>
      <c r="D153" s="102" t="s">
        <v>306</v>
      </c>
      <c r="E153" s="78" t="str">
        <f>VLOOKUP('New Laptop and Desktop details '!B153,'Employee details '!A:E,5,0)</f>
        <v>Statkraft India Private Ltd</v>
      </c>
      <c r="F153" s="102" t="s">
        <v>9</v>
      </c>
      <c r="G153" s="78" t="str">
        <f t="shared" si="4"/>
        <v>Statkraft India Private Ltd_SKI</v>
      </c>
      <c r="H153" s="78" t="s">
        <v>936</v>
      </c>
      <c r="I153" s="102" t="s">
        <v>1539</v>
      </c>
      <c r="J153" s="102" t="s">
        <v>938</v>
      </c>
      <c r="K153" s="102" t="s">
        <v>1476</v>
      </c>
      <c r="L153" s="102" t="s">
        <v>1540</v>
      </c>
      <c r="M153" s="103" t="s">
        <v>947</v>
      </c>
      <c r="N153" s="6">
        <v>4500437962</v>
      </c>
      <c r="O153" s="111" t="s">
        <v>1479</v>
      </c>
      <c r="P153" s="229">
        <v>45230</v>
      </c>
      <c r="Q153" s="346">
        <v>47134</v>
      </c>
      <c r="R153" s="348">
        <f t="shared" si="5"/>
        <v>2029</v>
      </c>
      <c r="S153" s="1" t="s">
        <v>1299</v>
      </c>
      <c r="T153" s="123">
        <v>162501.5</v>
      </c>
      <c r="U153" s="268"/>
      <c r="V153" s="6" t="str">
        <f>VLOOKUP(B153,'Employee details '!$A$2:$F$584,6,0)</f>
        <v>document controller</v>
      </c>
    </row>
    <row r="154" spans="1:22" ht="15.6">
      <c r="A154" s="81" t="s">
        <v>84</v>
      </c>
      <c r="B154" s="99" t="s">
        <v>1541</v>
      </c>
      <c r="C154" s="78" t="str">
        <f>IFERROR(VLOOKUP(B154,'Employee details '!$A$2:$E$1000,4,0),"Spare")</f>
        <v>Jayanand Popatarao Gharage</v>
      </c>
      <c r="D154" s="102" t="s">
        <v>485</v>
      </c>
      <c r="E154" s="78" t="str">
        <f>VLOOKUP('New Laptop and Desktop details '!B154,'Employee details '!A:E,5,0)</f>
        <v>Khidrat Renewable Energy Ltd</v>
      </c>
      <c r="F154" s="102" t="s">
        <v>9</v>
      </c>
      <c r="G154" s="78" t="str">
        <f t="shared" si="4"/>
        <v>Khidrat Renewable Energy Ltd_SKI</v>
      </c>
      <c r="H154" s="78" t="s">
        <v>936</v>
      </c>
      <c r="I154" s="102" t="s">
        <v>1542</v>
      </c>
      <c r="J154" s="102" t="s">
        <v>938</v>
      </c>
      <c r="K154" s="102" t="s">
        <v>1476</v>
      </c>
      <c r="L154" s="102" t="s">
        <v>1543</v>
      </c>
      <c r="M154" s="103" t="s">
        <v>1058</v>
      </c>
      <c r="N154" s="6">
        <v>4500437962</v>
      </c>
      <c r="O154" s="111" t="s">
        <v>1479</v>
      </c>
      <c r="P154" s="229">
        <v>45230</v>
      </c>
      <c r="Q154" s="346">
        <v>47164</v>
      </c>
      <c r="R154" s="348">
        <f t="shared" si="5"/>
        <v>2029</v>
      </c>
      <c r="S154" s="1" t="s">
        <v>1299</v>
      </c>
      <c r="T154" s="123">
        <v>162501.5</v>
      </c>
      <c r="U154" s="268"/>
      <c r="V154" s="6" t="str">
        <f>VLOOKUP(B154,'Employee details '!$A$2:$F$584,6,0)</f>
        <v>Technical &amp; Project</v>
      </c>
    </row>
    <row r="155" spans="1:22" ht="15.6">
      <c r="A155" s="81" t="s">
        <v>84</v>
      </c>
      <c r="B155" s="99" t="s">
        <v>166</v>
      </c>
      <c r="C155" s="78" t="str">
        <f>IFERROR(VLOOKUP(B155,'Employee details '!$A$2:$E$1000,4,0),"Spare")</f>
        <v>Shankha Banerjee</v>
      </c>
      <c r="D155" s="102" t="s">
        <v>169</v>
      </c>
      <c r="E155" s="78" t="str">
        <f>VLOOKUP('New Laptop and Desktop details '!B155,'Employee details '!A:E,5,0)</f>
        <v>Statkraft India Private Ltd</v>
      </c>
      <c r="F155" s="102" t="s">
        <v>9</v>
      </c>
      <c r="G155" s="78" t="str">
        <f t="shared" si="4"/>
        <v>Statkraft India Private Ltd_SKI</v>
      </c>
      <c r="H155" s="78" t="s">
        <v>936</v>
      </c>
      <c r="I155" s="102" t="s">
        <v>1544</v>
      </c>
      <c r="J155" s="102" t="s">
        <v>938</v>
      </c>
      <c r="K155" s="102" t="s">
        <v>1476</v>
      </c>
      <c r="L155" s="102" t="s">
        <v>1545</v>
      </c>
      <c r="M155" s="103" t="s">
        <v>947</v>
      </c>
      <c r="N155" s="6">
        <v>4500437962</v>
      </c>
      <c r="O155" s="111" t="s">
        <v>1479</v>
      </c>
      <c r="P155" s="229">
        <v>45230</v>
      </c>
      <c r="Q155" s="346">
        <v>47150</v>
      </c>
      <c r="R155" s="348">
        <f t="shared" si="5"/>
        <v>2029</v>
      </c>
      <c r="S155" s="1" t="s">
        <v>1299</v>
      </c>
      <c r="T155" s="123">
        <v>162501.5</v>
      </c>
      <c r="U155" s="268"/>
      <c r="V155" s="6" t="str">
        <f>VLOOKUP(B155,'Employee details '!$A$2:$F$584,6,0)</f>
        <v>Land,license &amp; permit</v>
      </c>
    </row>
    <row r="156" spans="1:22" ht="15.6">
      <c r="A156" s="81" t="s">
        <v>84</v>
      </c>
      <c r="B156" s="99" t="s">
        <v>1546</v>
      </c>
      <c r="C156" s="78" t="str">
        <f>IFERROR(VLOOKUP(B156,'Employee details '!$A$2:$E$1000,4,0),"Spare")</f>
        <v>Sabah Rubina</v>
      </c>
      <c r="D156" s="102" t="s">
        <v>255</v>
      </c>
      <c r="E156" s="78" t="str">
        <f>VLOOKUP('New Laptop and Desktop details '!B156,'Employee details '!A:E,5,0)</f>
        <v>Statkraft India Private Ltd</v>
      </c>
      <c r="F156" s="102" t="s">
        <v>9</v>
      </c>
      <c r="G156" s="78" t="str">
        <f t="shared" si="4"/>
        <v>Statkraft India Private Ltd_SKI</v>
      </c>
      <c r="H156" s="78" t="s">
        <v>936</v>
      </c>
      <c r="I156" s="102" t="s">
        <v>1547</v>
      </c>
      <c r="J156" s="102" t="s">
        <v>938</v>
      </c>
      <c r="K156" s="102" t="s">
        <v>1476</v>
      </c>
      <c r="L156" s="102" t="s">
        <v>1548</v>
      </c>
      <c r="M156" s="103" t="s">
        <v>947</v>
      </c>
      <c r="N156" s="6">
        <v>4500437962</v>
      </c>
      <c r="O156" s="111" t="s">
        <v>1479</v>
      </c>
      <c r="P156" s="229">
        <v>45230</v>
      </c>
      <c r="Q156" s="346">
        <v>47157</v>
      </c>
      <c r="R156" s="348">
        <f t="shared" si="5"/>
        <v>2029</v>
      </c>
      <c r="S156" s="1" t="s">
        <v>1299</v>
      </c>
      <c r="T156" s="123">
        <v>162501.5</v>
      </c>
      <c r="U156" s="268"/>
      <c r="V156" s="6" t="str">
        <f>VLOOKUP(B156,'Employee details '!$A$2:$F$584,6,0)</f>
        <v>Sustainability</v>
      </c>
    </row>
    <row r="157" spans="1:22" ht="15.6">
      <c r="A157" s="81" t="s">
        <v>84</v>
      </c>
      <c r="B157" s="99" t="s">
        <v>837</v>
      </c>
      <c r="C157" s="78" t="str">
        <f>IFERROR(VLOOKUP(B157,'Employee details '!$A$2:$E$1000,4,0),"Spare")</f>
        <v>Thailaikumar v</v>
      </c>
      <c r="D157" s="102" t="s">
        <v>1549</v>
      </c>
      <c r="E157" s="78" t="str">
        <f>VLOOKUP('New Laptop and Desktop details '!B157,'Employee details '!A:E,5,0)</f>
        <v>Khidrat Renewable Energy Ltd</v>
      </c>
      <c r="F157" s="102" t="s">
        <v>9</v>
      </c>
      <c r="G157" s="78" t="str">
        <f t="shared" si="4"/>
        <v>Khidrat Renewable Energy Ltd_SKI</v>
      </c>
      <c r="H157" s="78" t="s">
        <v>936</v>
      </c>
      <c r="I157" s="102" t="s">
        <v>1550</v>
      </c>
      <c r="J157" s="102" t="s">
        <v>938</v>
      </c>
      <c r="K157" s="102" t="s">
        <v>1476</v>
      </c>
      <c r="L157" s="102" t="s">
        <v>1551</v>
      </c>
      <c r="M157" s="103" t="s">
        <v>1058</v>
      </c>
      <c r="N157" s="6">
        <v>4500437962</v>
      </c>
      <c r="O157" s="111" t="s">
        <v>1479</v>
      </c>
      <c r="P157" s="229">
        <v>45230</v>
      </c>
      <c r="Q157" s="346">
        <v>47104</v>
      </c>
      <c r="R157" s="348">
        <f t="shared" si="5"/>
        <v>2028</v>
      </c>
      <c r="S157" s="1" t="s">
        <v>1299</v>
      </c>
      <c r="T157" s="123">
        <v>162501.5</v>
      </c>
      <c r="U157" s="268"/>
      <c r="V157" s="6" t="str">
        <f>VLOOKUP(B157,'Employee details '!$A$2:$F$584,6,0)</f>
        <v>Technical &amp; Project</v>
      </c>
    </row>
    <row r="158" spans="1:22" ht="15.6">
      <c r="A158" s="81" t="s">
        <v>84</v>
      </c>
      <c r="B158" s="99" t="s">
        <v>1552</v>
      </c>
      <c r="C158" s="78" t="str">
        <f>IFERROR(VLOOKUP(B158,'Employee details '!$A$2:$E$1000,4,0),"Spare")</f>
        <v>Rajesh Bhadarwahi</v>
      </c>
      <c r="D158" s="102" t="s">
        <v>1553</v>
      </c>
      <c r="E158" s="78" t="str">
        <f>VLOOKUP('New Laptop and Desktop details '!B158,'Employee details '!A:E,5,0)</f>
        <v>Statkraft Markets Private Ltd</v>
      </c>
      <c r="F158" s="102" t="s">
        <v>9</v>
      </c>
      <c r="G158" s="78" t="str">
        <f t="shared" si="4"/>
        <v>Statkraft Markets Private Ltd_SKI</v>
      </c>
      <c r="H158" s="78" t="s">
        <v>936</v>
      </c>
      <c r="I158" s="102" t="s">
        <v>1554</v>
      </c>
      <c r="J158" s="102" t="s">
        <v>938</v>
      </c>
      <c r="K158" s="102" t="s">
        <v>1476</v>
      </c>
      <c r="L158" s="102" t="s">
        <v>1555</v>
      </c>
      <c r="M158" s="103" t="s">
        <v>947</v>
      </c>
      <c r="N158" s="6">
        <v>4500437962</v>
      </c>
      <c r="O158" s="111" t="s">
        <v>1479</v>
      </c>
      <c r="P158" s="229">
        <v>45230</v>
      </c>
      <c r="Q158" s="346">
        <v>47141</v>
      </c>
      <c r="R158" s="348">
        <f t="shared" si="5"/>
        <v>2029</v>
      </c>
      <c r="S158" s="1" t="s">
        <v>1299</v>
      </c>
      <c r="T158" s="123">
        <v>162501.5</v>
      </c>
      <c r="U158" s="268"/>
      <c r="V158" s="6" t="str">
        <f>VLOOKUP(B158,'Employee details '!$A$2:$F$584,6,0)</f>
        <v>Risk management</v>
      </c>
    </row>
    <row r="159" spans="1:22" ht="15.6">
      <c r="A159" s="81" t="s">
        <v>84</v>
      </c>
      <c r="B159" s="99" t="s">
        <v>1556</v>
      </c>
      <c r="C159" s="78" t="str">
        <f>IFERROR(VLOOKUP(B159,'Employee details '!$A$2:$E$1000,4,0),"Spare")</f>
        <v>Yogender Kumar</v>
      </c>
      <c r="D159" s="102" t="s">
        <v>1557</v>
      </c>
      <c r="E159" s="78" t="str">
        <f>VLOOKUP('New Laptop and Desktop details '!B159,'Employee details '!A:E,5,0)</f>
        <v>Tidong Power Gen Pvt Ltd</v>
      </c>
      <c r="F159" s="102" t="s">
        <v>9</v>
      </c>
      <c r="G159" s="78" t="str">
        <f t="shared" si="4"/>
        <v>Tidong Power Gen Pvt Ltd_SKI</v>
      </c>
      <c r="H159" s="78" t="s">
        <v>936</v>
      </c>
      <c r="I159" s="102" t="s">
        <v>1558</v>
      </c>
      <c r="J159" s="102" t="s">
        <v>938</v>
      </c>
      <c r="K159" s="102" t="s">
        <v>1476</v>
      </c>
      <c r="L159" s="102" t="s">
        <v>1559</v>
      </c>
      <c r="M159" s="103" t="s">
        <v>947</v>
      </c>
      <c r="N159" s="6">
        <v>4500437962</v>
      </c>
      <c r="O159" s="111" t="s">
        <v>1479</v>
      </c>
      <c r="P159" s="229">
        <v>45230</v>
      </c>
      <c r="Q159" s="346">
        <v>47064</v>
      </c>
      <c r="R159" s="348">
        <f t="shared" si="5"/>
        <v>2028</v>
      </c>
      <c r="S159" s="1" t="s">
        <v>1299</v>
      </c>
      <c r="T159" s="123">
        <v>162501.5</v>
      </c>
      <c r="U159" s="268"/>
      <c r="V159" s="6" t="str">
        <f>VLOOKUP(B159,'Employee details '!$A$2:$F$584,6,0)</f>
        <v>Finance</v>
      </c>
    </row>
    <row r="160" spans="1:22" ht="15.6">
      <c r="A160" s="81" t="s">
        <v>84</v>
      </c>
      <c r="B160" s="99" t="s">
        <v>244</v>
      </c>
      <c r="C160" s="78" t="str">
        <f>IFERROR(VLOOKUP(B160,'Employee details '!$A$2:$E$1000,4,0),"Spare")</f>
        <v>Bhumika Chandra</v>
      </c>
      <c r="D160" s="102" t="s">
        <v>247</v>
      </c>
      <c r="E160" s="78" t="str">
        <f>VLOOKUP('New Laptop and Desktop details '!B160,'Employee details '!A:E,5,0)</f>
        <v>Statkraft India Private Ltd</v>
      </c>
      <c r="F160" s="102" t="s">
        <v>9</v>
      </c>
      <c r="G160" s="78" t="str">
        <f t="shared" si="4"/>
        <v>Statkraft India Private Ltd_SKI</v>
      </c>
      <c r="H160" s="78" t="s">
        <v>936</v>
      </c>
      <c r="I160" s="102" t="s">
        <v>1560</v>
      </c>
      <c r="J160" s="102" t="s">
        <v>938</v>
      </c>
      <c r="K160" s="102" t="s">
        <v>1476</v>
      </c>
      <c r="L160" s="102" t="s">
        <v>1561</v>
      </c>
      <c r="M160" s="103" t="s">
        <v>947</v>
      </c>
      <c r="N160" s="6">
        <v>4500437962</v>
      </c>
      <c r="O160" s="111" t="s">
        <v>1479</v>
      </c>
      <c r="P160" s="229">
        <v>45230</v>
      </c>
      <c r="Q160" s="346">
        <v>47079</v>
      </c>
      <c r="R160" s="348">
        <f t="shared" si="5"/>
        <v>2028</v>
      </c>
      <c r="S160" s="1" t="s">
        <v>1299</v>
      </c>
      <c r="T160" s="123">
        <v>162501.5</v>
      </c>
      <c r="U160" s="268"/>
      <c r="V160" s="6" t="str">
        <f>VLOOKUP(B160,'Employee details '!$A$2:$F$584,6,0)</f>
        <v>Company secretary</v>
      </c>
    </row>
    <row r="161" spans="1:22" ht="15.6">
      <c r="A161" s="81" t="s">
        <v>84</v>
      </c>
      <c r="B161" s="99" t="s">
        <v>79</v>
      </c>
      <c r="C161" s="78" t="str">
        <f>IFERROR(VLOOKUP(B161,'Employee details '!$A$2:$E$1000,4,0),"Spare")</f>
        <v>Bharat Sharma</v>
      </c>
      <c r="D161" s="102" t="s">
        <v>82</v>
      </c>
      <c r="E161" s="78" t="str">
        <f>VLOOKUP('New Laptop and Desktop details '!B161,'Employee details '!A:E,5,0)</f>
        <v>Statkraft Markets Private Ltd</v>
      </c>
      <c r="F161" s="102" t="s">
        <v>9</v>
      </c>
      <c r="G161" s="78" t="str">
        <f t="shared" si="4"/>
        <v>Statkraft Markets Private Ltd_SKI</v>
      </c>
      <c r="H161" s="78" t="s">
        <v>936</v>
      </c>
      <c r="I161" s="102" t="s">
        <v>1562</v>
      </c>
      <c r="J161" s="102" t="s">
        <v>938</v>
      </c>
      <c r="K161" s="102" t="s">
        <v>1476</v>
      </c>
      <c r="L161" s="102" t="s">
        <v>1563</v>
      </c>
      <c r="M161" s="103" t="s">
        <v>947</v>
      </c>
      <c r="N161" s="6">
        <v>4500437962</v>
      </c>
      <c r="O161" s="111" t="s">
        <v>1479</v>
      </c>
      <c r="P161" s="229">
        <v>45230</v>
      </c>
      <c r="Q161" s="346">
        <v>47105</v>
      </c>
      <c r="R161" s="348">
        <f t="shared" si="5"/>
        <v>2028</v>
      </c>
      <c r="S161" s="1" t="s">
        <v>1299</v>
      </c>
      <c r="T161" s="123">
        <v>162501.5</v>
      </c>
      <c r="U161" s="268"/>
      <c r="V161" s="6" t="str">
        <f>VLOOKUP(B161,'Employee details '!$A$2:$F$584,6,0)</f>
        <v>Back Office</v>
      </c>
    </row>
    <row r="162" spans="1:22" ht="15.6">
      <c r="A162" s="81" t="s">
        <v>78</v>
      </c>
      <c r="B162" s="99" t="s">
        <v>828</v>
      </c>
      <c r="C162" s="78" t="str">
        <f>IFERROR(VLOOKUP(B162,'Employee details '!$A$2:$E$1000,4,0),"Spare")</f>
        <v>Stock  in IT</v>
      </c>
      <c r="D162" s="102" t="s">
        <v>1564</v>
      </c>
      <c r="E162" s="78" t="str">
        <f>VLOOKUP('New Laptop and Desktop details '!B162,'Employee details '!A:E,5,0)</f>
        <v>Delhi Office Spare</v>
      </c>
      <c r="F162" s="102" t="s">
        <v>85</v>
      </c>
      <c r="G162" s="78" t="str">
        <f t="shared" si="4"/>
        <v>Delhi Office Spare_SKM</v>
      </c>
      <c r="H162" s="78" t="s">
        <v>936</v>
      </c>
      <c r="I162" s="102" t="s">
        <v>1565</v>
      </c>
      <c r="J162" s="102" t="s">
        <v>938</v>
      </c>
      <c r="K162" s="102" t="s">
        <v>1566</v>
      </c>
      <c r="L162" s="102" t="s">
        <v>1567</v>
      </c>
      <c r="M162" s="103" t="s">
        <v>947</v>
      </c>
      <c r="N162" s="6">
        <v>4500438466</v>
      </c>
      <c r="O162" s="111" t="s">
        <v>1568</v>
      </c>
      <c r="P162" s="229">
        <v>45238</v>
      </c>
      <c r="Q162" s="305">
        <v>47056</v>
      </c>
      <c r="R162" s="348">
        <f t="shared" si="5"/>
        <v>2028</v>
      </c>
      <c r="S162" s="1" t="s">
        <v>1299</v>
      </c>
      <c r="T162" s="123">
        <v>199528.7</v>
      </c>
      <c r="U162" s="268"/>
      <c r="V162" s="6" t="str">
        <f>VLOOKUP(B162,'Employee details '!$A$2:$F$584,6,0)</f>
        <v>Stock In IT</v>
      </c>
    </row>
    <row r="163" spans="1:22" ht="15.6">
      <c r="A163" s="81" t="s">
        <v>84</v>
      </c>
      <c r="B163" s="99" t="s">
        <v>1569</v>
      </c>
      <c r="C163" s="78" t="str">
        <f>IFERROR(VLOOKUP(B163,'Employee details '!$A$2:$E$1000,4,0),"Spare")</f>
        <v>Daanish Varma</v>
      </c>
      <c r="D163" s="102" t="s">
        <v>1570</v>
      </c>
      <c r="E163" s="78" t="str">
        <f>VLOOKUP('New Laptop and Desktop details '!B163,'Employee details '!A:E,5,0)</f>
        <v>Statkraft India Private Ltd</v>
      </c>
      <c r="F163" s="102" t="s">
        <v>85</v>
      </c>
      <c r="G163" s="78" t="str">
        <f t="shared" si="4"/>
        <v>Statkraft India Private Ltd_SKM</v>
      </c>
      <c r="H163" s="78" t="s">
        <v>936</v>
      </c>
      <c r="I163" s="102" t="s">
        <v>1571</v>
      </c>
      <c r="J163" s="102" t="s">
        <v>938</v>
      </c>
      <c r="K163" s="102" t="s">
        <v>1566</v>
      </c>
      <c r="L163" s="102" t="s">
        <v>1572</v>
      </c>
      <c r="M163" s="103" t="s">
        <v>947</v>
      </c>
      <c r="N163" s="6">
        <v>4500438466</v>
      </c>
      <c r="O163" s="111" t="s">
        <v>1568</v>
      </c>
      <c r="P163" s="229">
        <v>45238</v>
      </c>
      <c r="Q163" s="305">
        <v>47077</v>
      </c>
      <c r="R163" s="348">
        <f t="shared" si="5"/>
        <v>2028</v>
      </c>
      <c r="S163" s="1" t="s">
        <v>1299</v>
      </c>
      <c r="T163" s="123">
        <v>199528.7</v>
      </c>
      <c r="U163" s="268"/>
      <c r="V163" s="6" t="str">
        <f>VLOOKUP(B163,'Employee details '!$A$2:$F$584,6,0)</f>
        <v>BD</v>
      </c>
    </row>
    <row r="164" spans="1:22" ht="15.6">
      <c r="A164" s="81" t="s">
        <v>84</v>
      </c>
      <c r="B164" s="99" t="s">
        <v>1573</v>
      </c>
      <c r="C164" s="78" t="str">
        <f>IFERROR(VLOOKUP(B164,'Employee details '!$A$2:$E$1000,4,0),"Spare")</f>
        <v>Amit Kumar</v>
      </c>
      <c r="D164" s="102" t="s">
        <v>31</v>
      </c>
      <c r="E164" s="78" t="str">
        <f>VLOOKUP('New Laptop and Desktop details '!B164,'Employee details '!A:E,5,0)</f>
        <v>Statkraft India Private Ltd</v>
      </c>
      <c r="F164" s="102" t="s">
        <v>85</v>
      </c>
      <c r="G164" s="78" t="str">
        <f t="shared" si="4"/>
        <v>Statkraft India Private Ltd_SKM</v>
      </c>
      <c r="H164" s="78" t="s">
        <v>936</v>
      </c>
      <c r="I164" s="102" t="s">
        <v>1574</v>
      </c>
      <c r="J164" s="102" t="s">
        <v>938</v>
      </c>
      <c r="K164" s="102" t="s">
        <v>1566</v>
      </c>
      <c r="L164" s="102" t="s">
        <v>1575</v>
      </c>
      <c r="M164" s="103" t="s">
        <v>947</v>
      </c>
      <c r="N164" s="6">
        <v>4500438466</v>
      </c>
      <c r="O164" s="111" t="s">
        <v>1568</v>
      </c>
      <c r="P164" s="229">
        <v>45238</v>
      </c>
      <c r="Q164" s="305">
        <v>47077</v>
      </c>
      <c r="R164" s="348">
        <f t="shared" si="5"/>
        <v>2028</v>
      </c>
      <c r="S164" s="1" t="s">
        <v>1299</v>
      </c>
      <c r="T164" s="123">
        <v>199528.7</v>
      </c>
      <c r="U164" s="268"/>
      <c r="V164" s="6" t="str">
        <f>VLOOKUP(B164,'Employee details '!$A$2:$F$584,6,0)</f>
        <v>IT</v>
      </c>
    </row>
    <row r="165" spans="1:22" ht="15.6">
      <c r="A165" s="81" t="s">
        <v>78</v>
      </c>
      <c r="B165" s="99" t="s">
        <v>828</v>
      </c>
      <c r="C165" s="78" t="str">
        <f>IFERROR(VLOOKUP(B165,'Employee details '!$A$2:$E$1000,4,0),"Spare")</f>
        <v>Stock  in IT</v>
      </c>
      <c r="D165" s="102" t="s">
        <v>36</v>
      </c>
      <c r="E165" s="78" t="str">
        <f>VLOOKUP('New Laptop and Desktop details '!B165,'Employee details '!A:E,5,0)</f>
        <v>Delhi Office Spare</v>
      </c>
      <c r="F165" s="102" t="s">
        <v>1576</v>
      </c>
      <c r="G165" s="78" t="str">
        <f t="shared" si="4"/>
        <v>Delhi Office Spare_SKm</v>
      </c>
      <c r="H165" s="78" t="s">
        <v>936</v>
      </c>
      <c r="I165" s="102" t="s">
        <v>1577</v>
      </c>
      <c r="J165" s="102" t="s">
        <v>938</v>
      </c>
      <c r="K165" s="102" t="s">
        <v>1566</v>
      </c>
      <c r="L165" s="102" t="s">
        <v>1578</v>
      </c>
      <c r="M165" s="103" t="s">
        <v>947</v>
      </c>
      <c r="N165" s="6">
        <v>4500438466</v>
      </c>
      <c r="O165" s="111" t="s">
        <v>1568</v>
      </c>
      <c r="P165" s="229">
        <v>45238</v>
      </c>
      <c r="Q165" s="305">
        <v>47125</v>
      </c>
      <c r="R165" s="348">
        <f t="shared" si="5"/>
        <v>2029</v>
      </c>
      <c r="S165" s="1" t="s">
        <v>1299</v>
      </c>
      <c r="T165" s="123">
        <v>199528.7</v>
      </c>
      <c r="U165" s="268"/>
      <c r="V165" s="6" t="str">
        <f>VLOOKUP(B165,'Employee details '!$A$2:$F$584,6,0)</f>
        <v>Stock In IT</v>
      </c>
    </row>
    <row r="166" spans="1:22" ht="15.6">
      <c r="A166" s="81" t="s">
        <v>84</v>
      </c>
      <c r="B166" s="99" t="s">
        <v>1579</v>
      </c>
      <c r="C166" s="78" t="str">
        <f>IFERROR(VLOOKUP(B166,'Employee details '!$A$2:$E$1000,4,0),"Spare")</f>
        <v>Vikas Garg</v>
      </c>
      <c r="D166" s="102" t="s">
        <v>345</v>
      </c>
      <c r="E166" s="78" t="str">
        <f>VLOOKUP('New Laptop and Desktop details '!B166,'Employee details '!A:E,5,0)</f>
        <v>Statkraft India Private Ltd</v>
      </c>
      <c r="F166" s="102" t="s">
        <v>85</v>
      </c>
      <c r="G166" s="78" t="str">
        <f t="shared" si="4"/>
        <v>Statkraft India Private Ltd_SKM</v>
      </c>
      <c r="H166" s="78" t="s">
        <v>936</v>
      </c>
      <c r="I166" s="102" t="s">
        <v>1580</v>
      </c>
      <c r="J166" s="102" t="s">
        <v>938</v>
      </c>
      <c r="K166" s="102" t="s">
        <v>1566</v>
      </c>
      <c r="L166" s="102" t="s">
        <v>1581</v>
      </c>
      <c r="M166" s="103" t="s">
        <v>947</v>
      </c>
      <c r="N166" s="6">
        <v>4500438466</v>
      </c>
      <c r="O166" s="111" t="s">
        <v>1568</v>
      </c>
      <c r="P166" s="229">
        <v>45238</v>
      </c>
      <c r="Q166" s="305">
        <v>47164</v>
      </c>
      <c r="R166" s="348">
        <f t="shared" si="5"/>
        <v>2029</v>
      </c>
      <c r="S166" s="1" t="s">
        <v>1299</v>
      </c>
      <c r="T166" s="123">
        <v>199528.7</v>
      </c>
      <c r="U166" s="268"/>
      <c r="V166" s="6" t="str">
        <f>VLOOKUP(B166,'Employee details '!$A$2:$F$584,6,0)</f>
        <v>BD</v>
      </c>
    </row>
    <row r="167" spans="1:22" ht="15.6">
      <c r="A167" s="81" t="s">
        <v>84</v>
      </c>
      <c r="B167" s="99" t="s">
        <v>888</v>
      </c>
      <c r="C167" s="78" t="str">
        <f>IFERROR(VLOOKUP(B167,'Employee details '!$A$2:$E$1000,4,0),"Spare")</f>
        <v>Satender Pandit</v>
      </c>
      <c r="D167" s="102" t="s">
        <v>1582</v>
      </c>
      <c r="E167" s="78" t="str">
        <f>VLOOKUP('New Laptop and Desktop details '!B167,'Employee details '!A:E,5,0)</f>
        <v>Mandakini Jal Urja Pvt Ltd</v>
      </c>
      <c r="F167" s="102" t="s">
        <v>85</v>
      </c>
      <c r="G167" s="78" t="str">
        <f t="shared" si="4"/>
        <v>Mandakini Jal Urja Pvt Ltd_SKM</v>
      </c>
      <c r="H167" s="78" t="s">
        <v>936</v>
      </c>
      <c r="I167" s="102" t="s">
        <v>1583</v>
      </c>
      <c r="J167" s="102" t="s">
        <v>938</v>
      </c>
      <c r="K167" s="102" t="s">
        <v>1476</v>
      </c>
      <c r="L167" s="102" t="s">
        <v>1584</v>
      </c>
      <c r="M167" s="103" t="s">
        <v>105</v>
      </c>
      <c r="N167" s="6">
        <v>4500438549</v>
      </c>
      <c r="O167" s="111" t="s">
        <v>1585</v>
      </c>
      <c r="P167" s="229">
        <v>45245</v>
      </c>
      <c r="Q167" s="305">
        <v>47087</v>
      </c>
      <c r="R167" s="348">
        <f t="shared" si="5"/>
        <v>2028</v>
      </c>
      <c r="S167" s="1" t="s">
        <v>1299</v>
      </c>
      <c r="T167" s="123">
        <v>162501.5</v>
      </c>
      <c r="U167" s="268" t="s">
        <v>1586</v>
      </c>
      <c r="V167" s="6" t="str">
        <f>VLOOKUP(B167,'Employee details '!$A$2:$F$584,6,0)</f>
        <v>Account</v>
      </c>
    </row>
    <row r="168" spans="1:22" ht="15.6">
      <c r="A168" s="81" t="s">
        <v>84</v>
      </c>
      <c r="B168" s="99" t="s">
        <v>1587</v>
      </c>
      <c r="C168" s="78" t="str">
        <f>IFERROR(VLOOKUP(B168,'Employee details '!$A$2:$E$1000,4,0),"Spare")</f>
        <v>Pradeep Shripad</v>
      </c>
      <c r="D168" s="102" t="s">
        <v>1588</v>
      </c>
      <c r="E168" s="78" t="str">
        <f>VLOOKUP('New Laptop and Desktop details '!B168,'Employee details '!A:E,5,0)</f>
        <v>Statkraft India Private Ltd</v>
      </c>
      <c r="F168" s="102" t="s">
        <v>85</v>
      </c>
      <c r="G168" s="78" t="str">
        <f t="shared" si="4"/>
        <v>Statkraft India Private Ltd_SKM</v>
      </c>
      <c r="H168" s="78" t="s">
        <v>936</v>
      </c>
      <c r="I168" s="102" t="s">
        <v>1589</v>
      </c>
      <c r="J168" s="102" t="s">
        <v>938</v>
      </c>
      <c r="K168" s="102" t="s">
        <v>1476</v>
      </c>
      <c r="L168" s="33" t="s">
        <v>1590</v>
      </c>
      <c r="M168" s="103" t="s">
        <v>1435</v>
      </c>
      <c r="N168" s="6">
        <v>4500438549</v>
      </c>
      <c r="O168" s="111" t="s">
        <v>1585</v>
      </c>
      <c r="P168" s="229">
        <v>45245</v>
      </c>
      <c r="Q168" s="305">
        <v>47087</v>
      </c>
      <c r="R168" s="348">
        <f t="shared" si="5"/>
        <v>2028</v>
      </c>
      <c r="S168" s="1" t="s">
        <v>1299</v>
      </c>
      <c r="T168" s="123">
        <v>162501.5</v>
      </c>
      <c r="U168" s="268"/>
      <c r="V168" s="6" t="str">
        <f>VLOOKUP(B168,'Employee details '!$A$2:$F$584,6,0)</f>
        <v>Finance</v>
      </c>
    </row>
    <row r="169" spans="1:22" ht="15.6">
      <c r="A169" s="81" t="s">
        <v>84</v>
      </c>
      <c r="B169" s="99" t="s">
        <v>1591</v>
      </c>
      <c r="C169" s="78" t="str">
        <f>IFERROR(VLOOKUP(B169,'Employee details '!$A$2:$E$1000,4,0),"Spare")</f>
        <v>Kritika Mathur</v>
      </c>
      <c r="D169" s="102" t="s">
        <v>243</v>
      </c>
      <c r="E169" s="78" t="str">
        <f>VLOOKUP('New Laptop and Desktop details '!B169,'Employee details '!A:E,5,0)</f>
        <v>Statkraft India Private Ltd</v>
      </c>
      <c r="F169" s="102" t="s">
        <v>85</v>
      </c>
      <c r="G169" s="78" t="str">
        <f t="shared" si="4"/>
        <v>Statkraft India Private Ltd_SKM</v>
      </c>
      <c r="H169" s="78" t="s">
        <v>936</v>
      </c>
      <c r="I169" s="102" t="s">
        <v>1592</v>
      </c>
      <c r="J169" s="102" t="s">
        <v>938</v>
      </c>
      <c r="K169" s="102" t="s">
        <v>1476</v>
      </c>
      <c r="L169" s="33" t="s">
        <v>1593</v>
      </c>
      <c r="M169" s="103" t="s">
        <v>947</v>
      </c>
      <c r="N169" s="6">
        <v>4500438549</v>
      </c>
      <c r="O169" s="111" t="s">
        <v>1585</v>
      </c>
      <c r="P169" s="229">
        <v>45245</v>
      </c>
      <c r="Q169" s="305">
        <v>47087</v>
      </c>
      <c r="R169" s="348">
        <f t="shared" si="5"/>
        <v>2028</v>
      </c>
      <c r="S169" s="1" t="s">
        <v>1299</v>
      </c>
      <c r="T169" s="123">
        <v>162501.5</v>
      </c>
      <c r="U169" s="268"/>
      <c r="V169" s="6" t="str">
        <f>VLOOKUP(B169,'Employee details '!$A$2:$F$584,6,0)</f>
        <v>BD</v>
      </c>
    </row>
    <row r="170" spans="1:22" ht="15.6">
      <c r="A170" s="81" t="s">
        <v>84</v>
      </c>
      <c r="B170" s="99" t="s">
        <v>1594</v>
      </c>
      <c r="C170" s="78" t="str">
        <f>IFERROR(VLOOKUP(B170,'Employee details '!$A$2:$E$1000,4,0),"Spare")</f>
        <v>Anurag Sharma</v>
      </c>
      <c r="D170" s="102" t="s">
        <v>1595</v>
      </c>
      <c r="E170" s="78" t="str">
        <f>VLOOKUP('New Laptop and Desktop details '!B170,'Employee details '!A:E,5,0)</f>
        <v>Statkraft Markets Private Ltd</v>
      </c>
      <c r="F170" s="102" t="s">
        <v>85</v>
      </c>
      <c r="G170" s="78" t="str">
        <f t="shared" si="4"/>
        <v>Statkraft Markets Private Ltd_SKM</v>
      </c>
      <c r="H170" s="78" t="s">
        <v>936</v>
      </c>
      <c r="I170" s="102" t="s">
        <v>1596</v>
      </c>
      <c r="J170" s="102" t="s">
        <v>938</v>
      </c>
      <c r="K170" s="102" t="s">
        <v>1476</v>
      </c>
      <c r="L170" s="33" t="s">
        <v>1597</v>
      </c>
      <c r="M170" s="103" t="s">
        <v>947</v>
      </c>
      <c r="N170" s="6">
        <v>4500438549</v>
      </c>
      <c r="O170" s="111" t="s">
        <v>1585</v>
      </c>
      <c r="P170" s="229">
        <v>45245</v>
      </c>
      <c r="Q170" s="305">
        <v>47087</v>
      </c>
      <c r="R170" s="348">
        <f t="shared" si="5"/>
        <v>2028</v>
      </c>
      <c r="S170" s="1" t="s">
        <v>1299</v>
      </c>
      <c r="T170" s="123">
        <v>162501.5</v>
      </c>
      <c r="U170" s="268"/>
      <c r="V170" s="6" t="str">
        <f>VLOOKUP(B170,'Employee details '!$A$2:$F$584,6,0)</f>
        <v>Operation</v>
      </c>
    </row>
    <row r="171" spans="1:22" ht="15.6">
      <c r="A171" s="81" t="s">
        <v>84</v>
      </c>
      <c r="B171" s="99" t="s">
        <v>1598</v>
      </c>
      <c r="C171" s="78" t="str">
        <f>IFERROR(VLOOKUP(B171,'Employee details '!$A$2:$E$1000,4,0),"Spare")</f>
        <v>Bharath Kumar Thotakura</v>
      </c>
      <c r="D171" s="102" t="s">
        <v>1599</v>
      </c>
      <c r="E171" s="78" t="str">
        <f>VLOOKUP('New Laptop and Desktop details '!B171,'Employee details '!A:E,5,0)</f>
        <v>Statkraft Markets Private Ltd</v>
      </c>
      <c r="F171" s="102" t="s">
        <v>85</v>
      </c>
      <c r="G171" s="78" t="str">
        <f t="shared" si="4"/>
        <v>Statkraft Markets Private Ltd_SKM</v>
      </c>
      <c r="H171" s="78" t="s">
        <v>936</v>
      </c>
      <c r="I171" s="102" t="s">
        <v>1600</v>
      </c>
      <c r="J171" s="102" t="s">
        <v>938</v>
      </c>
      <c r="K171" s="102" t="s">
        <v>1476</v>
      </c>
      <c r="L171" s="33" t="s">
        <v>1601</v>
      </c>
      <c r="M171" s="103" t="s">
        <v>947</v>
      </c>
      <c r="N171" s="6">
        <v>4500438549</v>
      </c>
      <c r="O171" s="111" t="s">
        <v>1585</v>
      </c>
      <c r="P171" s="229">
        <v>45245</v>
      </c>
      <c r="Q171" s="305">
        <v>47060</v>
      </c>
      <c r="R171" s="348">
        <f t="shared" si="5"/>
        <v>2028</v>
      </c>
      <c r="S171" s="1" t="s">
        <v>1299</v>
      </c>
      <c r="T171" s="123">
        <v>162501.5</v>
      </c>
      <c r="U171" s="268"/>
      <c r="V171" s="6" t="str">
        <f>VLOOKUP(B171,'Employee details '!$A$2:$F$584,6,0)</f>
        <v xml:space="preserve">Market operation </v>
      </c>
    </row>
    <row r="172" spans="1:22" ht="15.6">
      <c r="A172" s="81" t="s">
        <v>84</v>
      </c>
      <c r="B172" s="99" t="s">
        <v>1602</v>
      </c>
      <c r="C172" s="78" t="str">
        <f>IFERROR(VLOOKUP(B172,'Employee details '!$A$2:$E$1000,4,0),"Spare")</f>
        <v>Aasma Claudius</v>
      </c>
      <c r="D172" s="102" t="s">
        <v>1603</v>
      </c>
      <c r="E172" s="78" t="str">
        <f>VLOOKUP('New Laptop and Desktop details '!B172,'Employee details '!A:E,5,0)</f>
        <v>Statkraft Markets Private Ltd</v>
      </c>
      <c r="F172" s="102" t="s">
        <v>85</v>
      </c>
      <c r="G172" s="78" t="str">
        <f t="shared" si="4"/>
        <v>Statkraft Markets Private Ltd_SKM</v>
      </c>
      <c r="H172" s="78" t="s">
        <v>936</v>
      </c>
      <c r="I172" s="102" t="s">
        <v>1604</v>
      </c>
      <c r="J172" s="102" t="s">
        <v>938</v>
      </c>
      <c r="K172" s="102" t="s">
        <v>1476</v>
      </c>
      <c r="L172" s="33" t="s">
        <v>1605</v>
      </c>
      <c r="M172" s="103" t="s">
        <v>947</v>
      </c>
      <c r="N172" s="6">
        <v>4500438549</v>
      </c>
      <c r="O172" s="111" t="s">
        <v>1585</v>
      </c>
      <c r="P172" s="229">
        <v>45245</v>
      </c>
      <c r="Q172" s="305">
        <v>47080</v>
      </c>
      <c r="R172" s="348">
        <f t="shared" si="5"/>
        <v>2028</v>
      </c>
      <c r="S172" s="1" t="s">
        <v>1299</v>
      </c>
      <c r="T172" s="123">
        <v>162501.5</v>
      </c>
      <c r="U172" s="268"/>
      <c r="V172" s="6" t="str">
        <f>VLOOKUP(B172,'Employee details '!$A$2:$F$584,6,0)</f>
        <v>Risk management</v>
      </c>
    </row>
    <row r="173" spans="1:22" ht="15.6">
      <c r="A173" s="81" t="s">
        <v>84</v>
      </c>
      <c r="B173" s="99" t="s">
        <v>722</v>
      </c>
      <c r="C173" s="78" t="str">
        <f>IFERROR(VLOOKUP(B173,'Employee details '!$A$2:$E$1000,4,0),"Spare")</f>
        <v>Prateek  Jain</v>
      </c>
      <c r="D173" s="102" t="s">
        <v>1606</v>
      </c>
      <c r="E173" s="78" t="str">
        <f>VLOOKUP('New Laptop and Desktop details '!B173,'Employee details '!A:E,5,0)</f>
        <v>Statkraft India Private Ltd</v>
      </c>
      <c r="F173" s="102" t="s">
        <v>85</v>
      </c>
      <c r="G173" s="78" t="str">
        <f t="shared" si="4"/>
        <v>Statkraft India Private Ltd_SKM</v>
      </c>
      <c r="H173" s="78" t="s">
        <v>936</v>
      </c>
      <c r="I173" s="102" t="s">
        <v>1607</v>
      </c>
      <c r="J173" s="102" t="s">
        <v>938</v>
      </c>
      <c r="K173" s="102" t="s">
        <v>1476</v>
      </c>
      <c r="L173" s="33" t="s">
        <v>1608</v>
      </c>
      <c r="M173" s="103" t="s">
        <v>947</v>
      </c>
      <c r="N173" s="6">
        <v>4500438549</v>
      </c>
      <c r="O173" s="111" t="s">
        <v>1585</v>
      </c>
      <c r="P173" s="229">
        <v>45245</v>
      </c>
      <c r="Q173" s="305">
        <v>47085</v>
      </c>
      <c r="R173" s="348">
        <f t="shared" si="5"/>
        <v>2028</v>
      </c>
      <c r="S173" s="1" t="s">
        <v>1299</v>
      </c>
      <c r="T173" s="123">
        <v>162501.5</v>
      </c>
      <c r="U173" s="268"/>
      <c r="V173" s="6" t="str">
        <f>VLOOKUP(B173,'Employee details '!$A$2:$F$584,6,0)</f>
        <v>IT</v>
      </c>
    </row>
    <row r="174" spans="1:22" ht="15.6">
      <c r="A174" s="81" t="s">
        <v>84</v>
      </c>
      <c r="B174" s="99" t="s">
        <v>1609</v>
      </c>
      <c r="C174" s="78" t="str">
        <f>IFERROR(VLOOKUP(B174,'Employee details '!$A$2:$E$1000,4,0),"Spare")</f>
        <v>Meenakshi Chauhan</v>
      </c>
      <c r="D174" s="102" t="s">
        <v>1610</v>
      </c>
      <c r="E174" s="78" t="str">
        <f>VLOOKUP('New Laptop and Desktop details '!B174,'Employee details '!A:E,5,0)</f>
        <v>Statkraft Markets Private Ltd</v>
      </c>
      <c r="F174" s="102" t="s">
        <v>85</v>
      </c>
      <c r="G174" s="78" t="str">
        <f t="shared" si="4"/>
        <v>Statkraft Markets Private Ltd_SKM</v>
      </c>
      <c r="H174" s="78" t="s">
        <v>936</v>
      </c>
      <c r="I174" s="102" t="s">
        <v>1611</v>
      </c>
      <c r="J174" s="102" t="s">
        <v>938</v>
      </c>
      <c r="K174" s="102" t="s">
        <v>1476</v>
      </c>
      <c r="L174" s="33" t="s">
        <v>1612</v>
      </c>
      <c r="M174" s="103" t="s">
        <v>947</v>
      </c>
      <c r="N174" s="6">
        <v>4500438549</v>
      </c>
      <c r="O174" s="111" t="s">
        <v>1585</v>
      </c>
      <c r="P174" s="229">
        <v>45245</v>
      </c>
      <c r="Q174" s="305">
        <v>47087</v>
      </c>
      <c r="R174" s="348">
        <f t="shared" si="5"/>
        <v>2028</v>
      </c>
      <c r="S174" s="1" t="s">
        <v>1299</v>
      </c>
      <c r="T174" s="123">
        <v>162501.5</v>
      </c>
      <c r="U174" s="268"/>
      <c r="V174" s="6" t="str">
        <f>VLOOKUP(B174,'Employee details '!$A$2:$F$584,6,0)</f>
        <v>Operation</v>
      </c>
    </row>
    <row r="175" spans="1:22" ht="15.6">
      <c r="A175" s="81" t="s">
        <v>84</v>
      </c>
      <c r="B175" s="99" t="s">
        <v>1613</v>
      </c>
      <c r="C175" s="78" t="str">
        <f>IFERROR(VLOOKUP(B175,'Employee details '!$A$2:$E$1000,4,0),"Spare")</f>
        <v>Vivek Sharma</v>
      </c>
      <c r="D175" s="102" t="s">
        <v>1614</v>
      </c>
      <c r="E175" s="78" t="str">
        <f>VLOOKUP('New Laptop and Desktop details '!B175,'Employee details '!A:E,5,0)</f>
        <v>Statkraft India Private Ltd</v>
      </c>
      <c r="F175" s="102" t="s">
        <v>85</v>
      </c>
      <c r="G175" s="78" t="str">
        <f t="shared" si="4"/>
        <v>Statkraft India Private Ltd_SKM</v>
      </c>
      <c r="H175" s="78" t="s">
        <v>936</v>
      </c>
      <c r="I175" s="102" t="s">
        <v>1615</v>
      </c>
      <c r="J175" s="102" t="s">
        <v>938</v>
      </c>
      <c r="K175" s="102" t="s">
        <v>1476</v>
      </c>
      <c r="L175" s="33" t="s">
        <v>1616</v>
      </c>
      <c r="M175" s="103" t="s">
        <v>947</v>
      </c>
      <c r="N175" s="6">
        <v>4500438549</v>
      </c>
      <c r="O175" s="111" t="s">
        <v>1585</v>
      </c>
      <c r="P175" s="229">
        <v>45245</v>
      </c>
      <c r="Q175" s="305">
        <v>47087</v>
      </c>
      <c r="R175" s="348">
        <f t="shared" si="5"/>
        <v>2028</v>
      </c>
      <c r="S175" s="1" t="s">
        <v>1299</v>
      </c>
      <c r="T175" s="123">
        <v>162501.5</v>
      </c>
      <c r="U175" s="268"/>
      <c r="V175" s="6" t="str">
        <f>VLOOKUP(B175,'Employee details '!$A$2:$F$584,6,0)</f>
        <v>IT</v>
      </c>
    </row>
    <row r="176" spans="1:22" ht="15.6">
      <c r="A176" s="81" t="s">
        <v>84</v>
      </c>
      <c r="B176" s="99" t="s">
        <v>1617</v>
      </c>
      <c r="C176" s="78" t="str">
        <f>IFERROR(VLOOKUP(B176,'Employee details '!$A$2:$E$1000,4,0),"Spare")</f>
        <v>Varun Vignesh Marimuthu</v>
      </c>
      <c r="D176" s="102" t="s">
        <v>1618</v>
      </c>
      <c r="E176" s="78" t="str">
        <f>VLOOKUP('New Laptop and Desktop details '!B176,'Employee details '!A:E,5,0)</f>
        <v>Statkraft Markets Private Ltd</v>
      </c>
      <c r="F176" s="102" t="s">
        <v>85</v>
      </c>
      <c r="G176" s="78" t="str">
        <f t="shared" si="4"/>
        <v>Statkraft Markets Private Ltd_SKM</v>
      </c>
      <c r="H176" s="78" t="s">
        <v>936</v>
      </c>
      <c r="I176" s="102" t="s">
        <v>1619</v>
      </c>
      <c r="J176" s="102" t="s">
        <v>938</v>
      </c>
      <c r="K176" s="102" t="s">
        <v>1476</v>
      </c>
      <c r="L176" s="33" t="s">
        <v>1620</v>
      </c>
      <c r="M176" s="103" t="s">
        <v>1621</v>
      </c>
      <c r="N176" s="6">
        <v>4500438549</v>
      </c>
      <c r="O176" s="111" t="s">
        <v>1585</v>
      </c>
      <c r="P176" s="229">
        <v>45245</v>
      </c>
      <c r="Q176" s="305">
        <v>47087</v>
      </c>
      <c r="R176" s="348">
        <f t="shared" si="5"/>
        <v>2028</v>
      </c>
      <c r="S176" s="1" t="s">
        <v>1299</v>
      </c>
      <c r="T176" s="123">
        <v>162501.5</v>
      </c>
      <c r="U176" s="268"/>
      <c r="V176" s="6" t="str">
        <f>VLOOKUP(B176,'Employee details '!$A$2:$F$584,6,0)</f>
        <v xml:space="preserve">Power Trading </v>
      </c>
    </row>
    <row r="177" spans="1:22" ht="15.6">
      <c r="A177" s="81" t="s">
        <v>84</v>
      </c>
      <c r="B177" s="99" t="s">
        <v>715</v>
      </c>
      <c r="C177" s="78" t="str">
        <f>IFERROR(VLOOKUP(B177,'Employee details '!$A$2:$E$1000,4,0),"Spare")</f>
        <v>Prateek  Gupta</v>
      </c>
      <c r="D177" s="102" t="s">
        <v>1622</v>
      </c>
      <c r="E177" s="78" t="str">
        <f>VLOOKUP('New Laptop and Desktop details '!B177,'Employee details '!A:E,5,0)</f>
        <v>Statkraft Markets Private Ltd</v>
      </c>
      <c r="F177" s="102" t="s">
        <v>85</v>
      </c>
      <c r="G177" s="78" t="str">
        <f t="shared" si="4"/>
        <v>Statkraft Markets Private Ltd_SKM</v>
      </c>
      <c r="H177" s="78" t="s">
        <v>936</v>
      </c>
      <c r="I177" s="102" t="s">
        <v>1623</v>
      </c>
      <c r="J177" s="102" t="s">
        <v>938</v>
      </c>
      <c r="K177" s="102" t="s">
        <v>1476</v>
      </c>
      <c r="L177" s="33" t="s">
        <v>1624</v>
      </c>
      <c r="M177" s="103" t="s">
        <v>947</v>
      </c>
      <c r="N177" s="6">
        <v>4500438549</v>
      </c>
      <c r="O177" s="111" t="s">
        <v>1585</v>
      </c>
      <c r="P177" s="229">
        <v>45245</v>
      </c>
      <c r="Q177" s="305">
        <v>47079</v>
      </c>
      <c r="R177" s="348">
        <f t="shared" si="5"/>
        <v>2028</v>
      </c>
      <c r="S177" s="1" t="s">
        <v>1299</v>
      </c>
      <c r="T177" s="123">
        <v>162501.5</v>
      </c>
      <c r="U177" s="268"/>
      <c r="V177" s="6" t="str">
        <f>VLOOKUP(B177,'Employee details '!$A$2:$F$584,6,0)</f>
        <v>Energy management</v>
      </c>
    </row>
    <row r="178" spans="1:22" ht="15.6">
      <c r="A178" s="81" t="s">
        <v>84</v>
      </c>
      <c r="B178" s="99" t="s">
        <v>772</v>
      </c>
      <c r="C178" s="78" t="str">
        <f>IFERROR(VLOOKUP(B178,'Employee details '!$A$2:$E$1000,4,0),"Spare")</f>
        <v>Mayank Singh</v>
      </c>
      <c r="D178" s="102" t="s">
        <v>1625</v>
      </c>
      <c r="E178" s="78" t="str">
        <f>VLOOKUP('New Laptop and Desktop details '!B178,'Employee details '!A:E,5,0)</f>
        <v>Statkraft India Private Ltd</v>
      </c>
      <c r="F178" s="102" t="s">
        <v>85</v>
      </c>
      <c r="G178" s="78" t="str">
        <f t="shared" si="4"/>
        <v>Statkraft India Private Ltd_SKM</v>
      </c>
      <c r="H178" s="78" t="s">
        <v>936</v>
      </c>
      <c r="I178" s="102" t="s">
        <v>1626</v>
      </c>
      <c r="J178" s="102" t="s">
        <v>938</v>
      </c>
      <c r="K178" s="102" t="s">
        <v>1476</v>
      </c>
      <c r="L178" s="33" t="s">
        <v>1627</v>
      </c>
      <c r="M178" s="103" t="s">
        <v>947</v>
      </c>
      <c r="N178" s="6">
        <v>4500438549</v>
      </c>
      <c r="O178" s="111" t="s">
        <v>1585</v>
      </c>
      <c r="P178" s="229">
        <v>45245</v>
      </c>
      <c r="Q178" s="305">
        <v>47084</v>
      </c>
      <c r="R178" s="348">
        <f t="shared" si="5"/>
        <v>2028</v>
      </c>
      <c r="S178" s="1" t="s">
        <v>1299</v>
      </c>
      <c r="T178" s="123">
        <v>162501.5</v>
      </c>
      <c r="U178" s="268"/>
      <c r="V178" s="6" t="str">
        <f>VLOOKUP(B178,'Employee details '!$A$2:$F$584,6,0)</f>
        <v>IT</v>
      </c>
    </row>
    <row r="179" spans="1:22" ht="15.6">
      <c r="A179" s="81" t="s">
        <v>84</v>
      </c>
      <c r="B179" s="99" t="s">
        <v>1628</v>
      </c>
      <c r="C179" s="78" t="str">
        <f>IFERROR(VLOOKUP(B179,'Employee details '!$A$2:$E$1000,4,0),"Spare")</f>
        <v>Jaspreet Latawa</v>
      </c>
      <c r="D179" s="102" t="s">
        <v>1629</v>
      </c>
      <c r="E179" s="78" t="str">
        <f>VLOOKUP('New Laptop and Desktop details '!B179,'Employee details '!A:E,5,0)</f>
        <v>Statkraft Markets Private Ltd</v>
      </c>
      <c r="F179" s="102" t="s">
        <v>85</v>
      </c>
      <c r="G179" s="78" t="str">
        <f t="shared" si="4"/>
        <v>Statkraft Markets Private Ltd_SKM</v>
      </c>
      <c r="H179" s="78" t="s">
        <v>936</v>
      </c>
      <c r="I179" s="102" t="s">
        <v>1630</v>
      </c>
      <c r="J179" s="102" t="s">
        <v>938</v>
      </c>
      <c r="K179" s="102" t="s">
        <v>1476</v>
      </c>
      <c r="L179" s="33" t="s">
        <v>1631</v>
      </c>
      <c r="M179" s="103" t="s">
        <v>947</v>
      </c>
      <c r="N179" s="6">
        <v>4500438549</v>
      </c>
      <c r="O179" s="111" t="s">
        <v>1585</v>
      </c>
      <c r="P179" s="229">
        <v>45245</v>
      </c>
      <c r="Q179" s="305">
        <v>47085</v>
      </c>
      <c r="R179" s="348">
        <f t="shared" si="5"/>
        <v>2028</v>
      </c>
      <c r="S179" s="1" t="s">
        <v>1299</v>
      </c>
      <c r="T179" s="123">
        <v>162501.5</v>
      </c>
      <c r="U179" s="268"/>
      <c r="V179" s="6" t="str">
        <f>VLOOKUP(B179,'Employee details '!$A$2:$F$584,6,0)</f>
        <v>Market Operation</v>
      </c>
    </row>
    <row r="180" spans="1:22" ht="15.6">
      <c r="A180" s="81" t="s">
        <v>84</v>
      </c>
      <c r="B180" s="99" t="s">
        <v>844</v>
      </c>
      <c r="C180" s="78" t="str">
        <f>IFERROR(VLOOKUP(B180,'Employee details '!$A$2:$E$1000,4,0),"Spare")</f>
        <v>Komal Gupta</v>
      </c>
      <c r="D180" s="102" t="s">
        <v>1632</v>
      </c>
      <c r="E180" s="78" t="str">
        <f>VLOOKUP('New Laptop and Desktop details '!B180,'Employee details '!A:E,5,0)</f>
        <v>Statkraft India Private Ltd</v>
      </c>
      <c r="F180" s="102" t="s">
        <v>85</v>
      </c>
      <c r="G180" s="78" t="str">
        <f t="shared" si="4"/>
        <v>Statkraft India Private Ltd_SKM</v>
      </c>
      <c r="H180" s="78" t="s">
        <v>936</v>
      </c>
      <c r="I180" s="102" t="s">
        <v>1633</v>
      </c>
      <c r="J180" s="102" t="s">
        <v>938</v>
      </c>
      <c r="K180" s="102" t="s">
        <v>1476</v>
      </c>
      <c r="L180" s="33" t="s">
        <v>1634</v>
      </c>
      <c r="M180" s="103" t="s">
        <v>947</v>
      </c>
      <c r="N180" s="6">
        <v>4500438549</v>
      </c>
      <c r="O180" s="111" t="s">
        <v>1585</v>
      </c>
      <c r="P180" s="229">
        <v>45245</v>
      </c>
      <c r="Q180" s="305">
        <v>47087</v>
      </c>
      <c r="R180" s="348">
        <f t="shared" si="5"/>
        <v>2028</v>
      </c>
      <c r="S180" s="1" t="s">
        <v>1299</v>
      </c>
      <c r="T180" s="123">
        <v>162501.5</v>
      </c>
      <c r="U180" s="268"/>
      <c r="V180" s="6" t="str">
        <f>VLOOKUP(B180,'Employee details '!$A$2:$F$584,6,0)</f>
        <v>IT</v>
      </c>
    </row>
    <row r="181" spans="1:22" ht="15.6">
      <c r="A181" s="81" t="s">
        <v>84</v>
      </c>
      <c r="B181" s="99" t="s">
        <v>711</v>
      </c>
      <c r="C181" s="78" t="str">
        <f>IFERROR(VLOOKUP(B181,'Employee details '!$A$2:$E$1000,4,0),"Spare")</f>
        <v>Pratinjay  Sharma</v>
      </c>
      <c r="D181" s="102" t="s">
        <v>1635</v>
      </c>
      <c r="E181" s="78" t="str">
        <f>VLOOKUP('New Laptop and Desktop details '!B181,'Employee details '!A:E,5,0)</f>
        <v>Statkraft India Private Ltd</v>
      </c>
      <c r="F181" s="102" t="s">
        <v>85</v>
      </c>
      <c r="G181" s="78" t="str">
        <f t="shared" si="4"/>
        <v>Statkraft India Private Ltd_SKM</v>
      </c>
      <c r="H181" s="78" t="s">
        <v>936</v>
      </c>
      <c r="I181" s="102" t="s">
        <v>1636</v>
      </c>
      <c r="J181" s="102" t="s">
        <v>938</v>
      </c>
      <c r="K181" s="102" t="s">
        <v>1476</v>
      </c>
      <c r="L181" s="33" t="s">
        <v>1637</v>
      </c>
      <c r="M181" s="103" t="s">
        <v>947</v>
      </c>
      <c r="N181" s="6">
        <v>4500438549</v>
      </c>
      <c r="O181" s="111" t="s">
        <v>1585</v>
      </c>
      <c r="P181" s="229">
        <v>45245</v>
      </c>
      <c r="Q181" s="305">
        <v>47087</v>
      </c>
      <c r="R181" s="348">
        <f t="shared" si="5"/>
        <v>2028</v>
      </c>
      <c r="S181" s="1" t="s">
        <v>1299</v>
      </c>
      <c r="T181" s="123">
        <v>162501.5</v>
      </c>
      <c r="U181" s="268"/>
      <c r="V181" s="6" t="str">
        <f>VLOOKUP(B181,'Employee details '!$A$2:$F$584,6,0)</f>
        <v>IT</v>
      </c>
    </row>
    <row r="182" spans="1:22" ht="15.6">
      <c r="A182" s="81" t="s">
        <v>78</v>
      </c>
      <c r="B182" s="99" t="s">
        <v>828</v>
      </c>
      <c r="C182" s="78" t="str">
        <f>IFERROR(VLOOKUP(B182,'Employee details '!$A$2:$E$1000,4,0),"Spare")</f>
        <v>Stock  in IT</v>
      </c>
      <c r="D182" s="102" t="s">
        <v>145</v>
      </c>
      <c r="E182" s="78" t="str">
        <f>VLOOKUP('New Laptop and Desktop details '!B182,'Employee details '!A:E,5,0)</f>
        <v>Delhi Office Spare</v>
      </c>
      <c r="F182" s="102" t="s">
        <v>85</v>
      </c>
      <c r="G182" s="78" t="str">
        <f t="shared" si="4"/>
        <v>Delhi Office Spare_SKM</v>
      </c>
      <c r="H182" s="78" t="s">
        <v>936</v>
      </c>
      <c r="I182" s="102" t="s">
        <v>1638</v>
      </c>
      <c r="J182" s="102" t="s">
        <v>938</v>
      </c>
      <c r="K182" s="102" t="s">
        <v>1476</v>
      </c>
      <c r="L182" s="33" t="s">
        <v>1639</v>
      </c>
      <c r="M182" s="103" t="s">
        <v>947</v>
      </c>
      <c r="N182" s="6">
        <v>4500438549</v>
      </c>
      <c r="O182" s="111" t="s">
        <v>1585</v>
      </c>
      <c r="P182" s="229">
        <v>45245</v>
      </c>
      <c r="Q182" s="305">
        <v>47194</v>
      </c>
      <c r="R182" s="348">
        <f t="shared" si="5"/>
        <v>2029</v>
      </c>
      <c r="S182" s="1" t="s">
        <v>1299</v>
      </c>
      <c r="T182" s="123">
        <v>162501.5</v>
      </c>
      <c r="U182" s="268"/>
      <c r="V182" s="6" t="str">
        <f>VLOOKUP(B182,'Employee details '!$A$2:$F$584,6,0)</f>
        <v>Stock In IT</v>
      </c>
    </row>
    <row r="183" spans="1:22" ht="15.6">
      <c r="A183" s="81" t="s">
        <v>84</v>
      </c>
      <c r="B183" s="99" t="s">
        <v>1640</v>
      </c>
      <c r="C183" s="78" t="str">
        <f>IFERROR(VLOOKUP(B183,'Employee details '!$A$2:$E$1000,4,0),"Spare")</f>
        <v>Suman Nehru</v>
      </c>
      <c r="D183" s="102" t="s">
        <v>25</v>
      </c>
      <c r="E183" s="78" t="str">
        <f>VLOOKUP('New Laptop and Desktop details '!B183,'Employee details '!A:E,5,0)</f>
        <v>Statkraft India Private Ltd</v>
      </c>
      <c r="F183" s="102" t="s">
        <v>85</v>
      </c>
      <c r="G183" s="78" t="str">
        <f t="shared" si="4"/>
        <v>Statkraft India Private Ltd_SKM</v>
      </c>
      <c r="H183" s="78" t="s">
        <v>936</v>
      </c>
      <c r="I183" s="102" t="s">
        <v>1641</v>
      </c>
      <c r="J183" s="102" t="s">
        <v>938</v>
      </c>
      <c r="K183" s="102" t="s">
        <v>1476</v>
      </c>
      <c r="L183" s="33" t="s">
        <v>1642</v>
      </c>
      <c r="M183" s="103" t="s">
        <v>947</v>
      </c>
      <c r="N183" s="6">
        <v>4500438549</v>
      </c>
      <c r="O183" s="111" t="s">
        <v>1585</v>
      </c>
      <c r="P183" s="229">
        <v>45245</v>
      </c>
      <c r="Q183" s="305">
        <v>47079</v>
      </c>
      <c r="R183" s="348">
        <f t="shared" si="5"/>
        <v>2028</v>
      </c>
      <c r="S183" s="1" t="s">
        <v>1299</v>
      </c>
      <c r="T183" s="123">
        <v>162501.5</v>
      </c>
      <c r="U183" s="268" t="s">
        <v>1643</v>
      </c>
      <c r="V183" s="6" t="str">
        <f>VLOOKUP(B183,'Employee details '!$A$2:$F$584,6,0)</f>
        <v>HR admin</v>
      </c>
    </row>
    <row r="184" spans="1:22" ht="15.6">
      <c r="A184" s="81" t="s">
        <v>84</v>
      </c>
      <c r="B184" s="99" t="s">
        <v>1343</v>
      </c>
      <c r="C184" s="78" t="str">
        <f>IFERROR(VLOOKUP(B184,'Employee details '!$A$2:$E$1000,4,0),"Spare")</f>
        <v>Abhishek  Upamanyu</v>
      </c>
      <c r="D184" s="102" t="s">
        <v>1344</v>
      </c>
      <c r="E184" s="78" t="str">
        <f>VLOOKUP('New Laptop and Desktop details '!B184,'Employee details '!A:E,5,0)</f>
        <v>Statkraft India Private Ltd</v>
      </c>
      <c r="F184" s="102" t="s">
        <v>85</v>
      </c>
      <c r="G184" s="78" t="str">
        <f t="shared" si="4"/>
        <v>Statkraft India Private Ltd_SKM</v>
      </c>
      <c r="H184" s="78" t="s">
        <v>936</v>
      </c>
      <c r="I184" s="102" t="s">
        <v>1644</v>
      </c>
      <c r="J184" s="102" t="s">
        <v>938</v>
      </c>
      <c r="K184" s="102" t="s">
        <v>1476</v>
      </c>
      <c r="L184" s="33" t="s">
        <v>1645</v>
      </c>
      <c r="M184" s="103" t="s">
        <v>947</v>
      </c>
      <c r="N184" s="6">
        <v>4500438549</v>
      </c>
      <c r="O184" s="111" t="s">
        <v>1585</v>
      </c>
      <c r="P184" s="229">
        <v>45245</v>
      </c>
      <c r="Q184" s="305">
        <v>47060</v>
      </c>
      <c r="R184" s="348">
        <f t="shared" si="5"/>
        <v>2028</v>
      </c>
      <c r="S184" s="1" t="s">
        <v>1299</v>
      </c>
      <c r="T184" s="123">
        <v>162501.5</v>
      </c>
      <c r="U184" s="268" t="s">
        <v>1646</v>
      </c>
      <c r="V184" s="6" t="str">
        <f>VLOOKUP(B184,'Employee details '!$A$2:$F$584,6,0)</f>
        <v>IT</v>
      </c>
    </row>
    <row r="185" spans="1:22" ht="15.6">
      <c r="A185" s="81" t="s">
        <v>84</v>
      </c>
      <c r="B185" s="99" t="s">
        <v>1647</v>
      </c>
      <c r="C185" s="78" t="str">
        <f>IFERROR(VLOOKUP(B185,'Employee details '!$A$2:$E$1000,4,0),"Spare")</f>
        <v>Shubham Rastogi</v>
      </c>
      <c r="D185" s="102" t="s">
        <v>1648</v>
      </c>
      <c r="E185" s="78" t="str">
        <f>VLOOKUP('New Laptop and Desktop details '!B185,'Employee details '!A:E,5,0)</f>
        <v>Statkraft India Private Ltd</v>
      </c>
      <c r="F185" s="102" t="s">
        <v>85</v>
      </c>
      <c r="G185" s="78" t="str">
        <f t="shared" si="4"/>
        <v>Statkraft India Private Ltd_SKM</v>
      </c>
      <c r="H185" s="78" t="s">
        <v>936</v>
      </c>
      <c r="I185" s="102" t="s">
        <v>1649</v>
      </c>
      <c r="J185" s="102" t="s">
        <v>938</v>
      </c>
      <c r="K185" s="102" t="s">
        <v>1476</v>
      </c>
      <c r="L185" s="33" t="s">
        <v>1650</v>
      </c>
      <c r="M185" s="103" t="s">
        <v>947</v>
      </c>
      <c r="N185" s="6">
        <v>4500438549</v>
      </c>
      <c r="O185" s="111" t="s">
        <v>1585</v>
      </c>
      <c r="P185" s="229">
        <v>45245</v>
      </c>
      <c r="Q185" s="305">
        <v>47084</v>
      </c>
      <c r="R185" s="348">
        <f t="shared" si="5"/>
        <v>2028</v>
      </c>
      <c r="S185" s="1" t="s">
        <v>1299</v>
      </c>
      <c r="T185" s="123">
        <v>162501.5</v>
      </c>
      <c r="U185" s="268"/>
      <c r="V185" s="6" t="str">
        <f>VLOOKUP(B185,'Employee details '!$A$2:$F$584,6,0)</f>
        <v>IT</v>
      </c>
    </row>
    <row r="186" spans="1:22" ht="15.6">
      <c r="A186" s="81" t="s">
        <v>84</v>
      </c>
      <c r="B186" s="99" t="s">
        <v>727</v>
      </c>
      <c r="C186" s="78" t="str">
        <f>IFERROR(VLOOKUP(B186,'Employee details '!$A$2:$E$1000,4,0),"Spare")</f>
        <v>Punit Bajaj</v>
      </c>
      <c r="D186" s="102" t="s">
        <v>1651</v>
      </c>
      <c r="E186" s="78" t="str">
        <f>VLOOKUP('New Laptop and Desktop details '!B186,'Employee details '!A:E,5,0)</f>
        <v>Statkraft India Private Ltd</v>
      </c>
      <c r="F186" s="102" t="s">
        <v>85</v>
      </c>
      <c r="G186" s="78" t="str">
        <f t="shared" si="4"/>
        <v>Statkraft India Private Ltd_SKM</v>
      </c>
      <c r="H186" s="78" t="s">
        <v>936</v>
      </c>
      <c r="I186" s="102" t="s">
        <v>1652</v>
      </c>
      <c r="J186" s="102" t="s">
        <v>938</v>
      </c>
      <c r="K186" s="102" t="s">
        <v>1476</v>
      </c>
      <c r="L186" s="33" t="s">
        <v>1653</v>
      </c>
      <c r="M186" s="103" t="s">
        <v>947</v>
      </c>
      <c r="N186" s="6">
        <v>4500438549</v>
      </c>
      <c r="O186" s="111" t="s">
        <v>1585</v>
      </c>
      <c r="P186" s="229">
        <v>45245</v>
      </c>
      <c r="Q186" s="305">
        <v>47087</v>
      </c>
      <c r="R186" s="348">
        <f t="shared" si="5"/>
        <v>2028</v>
      </c>
      <c r="S186" s="1" t="s">
        <v>1299</v>
      </c>
      <c r="T186" s="123">
        <v>162501.5</v>
      </c>
      <c r="U186" s="268"/>
      <c r="V186" s="6" t="str">
        <f>VLOOKUP(B186,'Employee details '!$A$2:$F$584,6,0)</f>
        <v>IT</v>
      </c>
    </row>
    <row r="187" spans="1:22" ht="15.6">
      <c r="A187" s="81" t="s">
        <v>78</v>
      </c>
      <c r="B187" s="99" t="s">
        <v>901</v>
      </c>
      <c r="C187" s="78" t="str">
        <f>IFERROR(VLOOKUP(B187,'Employee details '!$A$2:$E$1000,4,0),"Spare")</f>
        <v>Spare IT Tidong</v>
      </c>
      <c r="D187" s="102" t="s">
        <v>1564</v>
      </c>
      <c r="E187" s="78" t="str">
        <f>VLOOKUP('New Laptop and Desktop details '!B187,'Employee details '!A:E,5,0)</f>
        <v>Tidong Power Gen Pvt Ltd</v>
      </c>
      <c r="F187" s="102" t="s">
        <v>92</v>
      </c>
      <c r="G187" s="78" t="str">
        <f t="shared" si="4"/>
        <v>Tidong Power Gen Pvt Ltd_Tidong</v>
      </c>
      <c r="H187" s="78" t="s">
        <v>936</v>
      </c>
      <c r="I187" s="102" t="s">
        <v>1654</v>
      </c>
      <c r="J187" s="102" t="s">
        <v>938</v>
      </c>
      <c r="K187" s="102" t="s">
        <v>1476</v>
      </c>
      <c r="L187" s="102" t="s">
        <v>1655</v>
      </c>
      <c r="M187" s="103" t="s">
        <v>92</v>
      </c>
      <c r="N187" s="6">
        <v>4500441861</v>
      </c>
      <c r="O187" s="111" t="s">
        <v>1656</v>
      </c>
      <c r="P187" s="229">
        <v>45260</v>
      </c>
      <c r="Q187" s="305">
        <v>47109</v>
      </c>
      <c r="R187" s="348">
        <f t="shared" si="5"/>
        <v>2028</v>
      </c>
      <c r="S187" s="1" t="s">
        <v>1437</v>
      </c>
      <c r="T187" s="123">
        <v>191392.46</v>
      </c>
      <c r="U187" s="268"/>
      <c r="V187" s="6" t="str">
        <f>VLOOKUP(B187,'Employee details '!$A$2:$F$584,6,0)</f>
        <v>Spare at Tidong</v>
      </c>
    </row>
    <row r="188" spans="1:22" ht="15.6">
      <c r="A188" s="81" t="s">
        <v>84</v>
      </c>
      <c r="B188" s="99" t="s">
        <v>790</v>
      </c>
      <c r="C188" s="78" t="str">
        <f>IFERROR(VLOOKUP(B188,'Employee details '!$A$2:$E$1000,4,0),"Spare")</f>
        <v>Gulshan kumar</v>
      </c>
      <c r="D188" s="102" t="s">
        <v>1657</v>
      </c>
      <c r="E188" s="78" t="str">
        <f>VLOOKUP('New Laptop and Desktop details '!B188,'Employee details '!A:E,5,0)</f>
        <v>Tidong Power Gen Pvt Ltd</v>
      </c>
      <c r="F188" s="102" t="s">
        <v>92</v>
      </c>
      <c r="G188" s="78" t="str">
        <f t="shared" si="4"/>
        <v>Tidong Power Gen Pvt Ltd_Tidong</v>
      </c>
      <c r="H188" s="78" t="s">
        <v>936</v>
      </c>
      <c r="I188" s="102" t="s">
        <v>1658</v>
      </c>
      <c r="J188" s="102" t="s">
        <v>938</v>
      </c>
      <c r="K188" s="102" t="s">
        <v>1476</v>
      </c>
      <c r="L188" s="102" t="s">
        <v>1659</v>
      </c>
      <c r="M188" s="103" t="s">
        <v>92</v>
      </c>
      <c r="N188" s="6">
        <v>4500441861</v>
      </c>
      <c r="O188" s="111" t="s">
        <v>1656</v>
      </c>
      <c r="P188" s="229">
        <v>45260</v>
      </c>
      <c r="Q188" s="305">
        <v>47168</v>
      </c>
      <c r="R188" s="348">
        <f t="shared" si="5"/>
        <v>2029</v>
      </c>
      <c r="S188" s="1" t="s">
        <v>1437</v>
      </c>
      <c r="T188" s="123">
        <v>191392.46</v>
      </c>
      <c r="U188" s="268"/>
      <c r="V188" s="6" t="str">
        <f>VLOOKUP(B188,'Employee details '!$A$2:$F$584,6,0)</f>
        <v>HSS</v>
      </c>
    </row>
    <row r="189" spans="1:22" ht="15.6">
      <c r="A189" s="81" t="s">
        <v>84</v>
      </c>
      <c r="B189" s="99" t="s">
        <v>3698</v>
      </c>
      <c r="C189" s="78" t="str">
        <f>IFERROR(VLOOKUP(B189,'Employee details '!$A$2:$E$1000,4,0),"Spare")</f>
        <v>Jaiprakash Kumar Singh</v>
      </c>
      <c r="D189" s="102" t="s">
        <v>3699</v>
      </c>
      <c r="E189" s="78" t="str">
        <f>VLOOKUP('New Laptop and Desktop details '!B189,'Employee details '!A:E,5,0)</f>
        <v>Tidong Power Gen Pvt Ltd</v>
      </c>
      <c r="F189" s="102" t="s">
        <v>92</v>
      </c>
      <c r="G189" s="78" t="str">
        <f t="shared" si="4"/>
        <v>Tidong Power Gen Pvt Ltd_Tidong</v>
      </c>
      <c r="H189" s="78" t="s">
        <v>936</v>
      </c>
      <c r="I189" s="102" t="s">
        <v>1660</v>
      </c>
      <c r="J189" s="102" t="s">
        <v>938</v>
      </c>
      <c r="K189" s="102" t="s">
        <v>1476</v>
      </c>
      <c r="L189" s="102" t="s">
        <v>1661</v>
      </c>
      <c r="M189" s="103" t="s">
        <v>92</v>
      </c>
      <c r="N189" s="6">
        <v>4500441861</v>
      </c>
      <c r="O189" s="111" t="s">
        <v>1656</v>
      </c>
      <c r="P189" s="229">
        <v>45260</v>
      </c>
      <c r="Q189" s="305">
        <v>47167</v>
      </c>
      <c r="R189" s="348">
        <f t="shared" si="5"/>
        <v>2029</v>
      </c>
      <c r="S189" s="1" t="s">
        <v>1437</v>
      </c>
      <c r="T189" s="123">
        <v>191392.46</v>
      </c>
      <c r="U189" s="268"/>
      <c r="V189" s="6" t="str">
        <f>VLOOKUP(B189,'Employee details '!$A$2:$F$584,6,0)</f>
        <v>HSS</v>
      </c>
    </row>
    <row r="190" spans="1:22" ht="15.6">
      <c r="A190" s="81" t="s">
        <v>84</v>
      </c>
      <c r="B190" s="99" t="s">
        <v>1813</v>
      </c>
      <c r="C190" s="78" t="str">
        <f>IFERROR(VLOOKUP(B190,'Employee details '!$A$2:$E$1000,4,0),"Spare")</f>
        <v>Mohsin Qureshi</v>
      </c>
      <c r="D190" s="102" t="s">
        <v>1999</v>
      </c>
      <c r="E190" s="78" t="str">
        <f>VLOOKUP('New Laptop and Desktop details '!B190,'Employee details '!A:E,5,0)</f>
        <v>Tidong Power Gen Pvt Ltd</v>
      </c>
      <c r="F190" s="102" t="s">
        <v>92</v>
      </c>
      <c r="G190" s="78" t="str">
        <f t="shared" si="4"/>
        <v>Tidong Power Gen Pvt Ltd_Tidong</v>
      </c>
      <c r="H190" s="78" t="s">
        <v>936</v>
      </c>
      <c r="I190" s="102" t="s">
        <v>1662</v>
      </c>
      <c r="J190" s="102" t="s">
        <v>938</v>
      </c>
      <c r="K190" s="102" t="s">
        <v>1476</v>
      </c>
      <c r="L190" s="102" t="s">
        <v>1663</v>
      </c>
      <c r="M190" s="103" t="s">
        <v>92</v>
      </c>
      <c r="N190" s="6">
        <v>4500441861</v>
      </c>
      <c r="O190" s="111" t="s">
        <v>1656</v>
      </c>
      <c r="P190" s="229">
        <v>45260</v>
      </c>
      <c r="Q190" s="305">
        <v>47167</v>
      </c>
      <c r="R190" s="348">
        <f t="shared" si="5"/>
        <v>2029</v>
      </c>
      <c r="S190" s="1" t="s">
        <v>1437</v>
      </c>
      <c r="T190" s="123">
        <v>191392.46</v>
      </c>
      <c r="U190" s="268"/>
      <c r="V190" s="6" t="str">
        <f>VLOOKUP(B190,'Employee details '!$A$2:$F$584,6,0)</f>
        <v>HSS</v>
      </c>
    </row>
    <row r="191" spans="1:22" ht="15.6">
      <c r="A191" s="81" t="s">
        <v>78</v>
      </c>
      <c r="B191" s="99" t="s">
        <v>901</v>
      </c>
      <c r="C191" s="78" t="str">
        <f>IFERROR(VLOOKUP(B191,'Employee details '!$A$2:$E$1000,4,0),"Spare")</f>
        <v>Spare IT Tidong</v>
      </c>
      <c r="D191" s="102" t="s">
        <v>1564</v>
      </c>
      <c r="E191" s="78" t="str">
        <f>VLOOKUP('New Laptop and Desktop details '!B191,'Employee details '!A:E,5,0)</f>
        <v>Tidong Power Gen Pvt Ltd</v>
      </c>
      <c r="F191" s="102" t="s">
        <v>92</v>
      </c>
      <c r="G191" s="78" t="str">
        <f t="shared" si="4"/>
        <v>Tidong Power Gen Pvt Ltd_Tidong</v>
      </c>
      <c r="H191" s="78" t="s">
        <v>936</v>
      </c>
      <c r="I191" s="102" t="s">
        <v>1664</v>
      </c>
      <c r="J191" s="102" t="s">
        <v>938</v>
      </c>
      <c r="K191" s="102" t="s">
        <v>1476</v>
      </c>
      <c r="L191" s="102" t="s">
        <v>1665</v>
      </c>
      <c r="M191" s="103" t="s">
        <v>92</v>
      </c>
      <c r="N191" s="6">
        <v>4500441861</v>
      </c>
      <c r="O191" s="111" t="s">
        <v>1656</v>
      </c>
      <c r="P191" s="229">
        <v>45260</v>
      </c>
      <c r="Q191" s="305">
        <v>47079</v>
      </c>
      <c r="R191" s="348">
        <f t="shared" si="5"/>
        <v>2028</v>
      </c>
      <c r="S191" s="1" t="s">
        <v>1437</v>
      </c>
      <c r="T191" s="123">
        <v>191392.46</v>
      </c>
      <c r="U191" s="268"/>
      <c r="V191" s="6" t="str">
        <f>VLOOKUP(B191,'Employee details '!$A$2:$F$584,6,0)</f>
        <v>Spare at Tidong</v>
      </c>
    </row>
    <row r="192" spans="1:22" ht="15.6">
      <c r="A192" s="81" t="s">
        <v>84</v>
      </c>
      <c r="B192" s="99" t="s">
        <v>852</v>
      </c>
      <c r="C192" s="78" t="str">
        <f>IFERROR(VLOOKUP(B192,'Employee details '!$A$2:$E$1000,4,0),"Spare")</f>
        <v>Vikas  Dhiman</v>
      </c>
      <c r="D192" s="102" t="s">
        <v>1666</v>
      </c>
      <c r="E192" s="78" t="str">
        <f>VLOOKUP('New Laptop and Desktop details '!B192,'Employee details '!A:E,5,0)</f>
        <v>Tidong Power Gen Pvt Ltd</v>
      </c>
      <c r="F192" s="102" t="s">
        <v>92</v>
      </c>
      <c r="G192" s="78" t="str">
        <f t="shared" si="4"/>
        <v>Tidong Power Gen Pvt Ltd_Tidong</v>
      </c>
      <c r="H192" s="78" t="s">
        <v>936</v>
      </c>
      <c r="I192" s="102" t="s">
        <v>1667</v>
      </c>
      <c r="J192" s="102" t="s">
        <v>938</v>
      </c>
      <c r="K192" s="102" t="s">
        <v>1476</v>
      </c>
      <c r="L192" s="102" t="s">
        <v>1668</v>
      </c>
      <c r="M192" s="103" t="s">
        <v>92</v>
      </c>
      <c r="N192" s="6">
        <v>4500440534</v>
      </c>
      <c r="O192" s="112" t="s">
        <v>1669</v>
      </c>
      <c r="P192" s="229">
        <v>45260</v>
      </c>
      <c r="Q192" s="305">
        <v>47164</v>
      </c>
      <c r="R192" s="348">
        <f t="shared" si="5"/>
        <v>2029</v>
      </c>
      <c r="S192" s="1" t="s">
        <v>1437</v>
      </c>
      <c r="T192" s="123">
        <v>191392.46</v>
      </c>
      <c r="U192" s="268"/>
      <c r="V192" s="6" t="str">
        <f>VLOOKUP(B192,'Employee details '!$A$2:$F$584,6,0)</f>
        <v>HSS</v>
      </c>
    </row>
    <row r="193" spans="1:22" ht="15.6">
      <c r="A193" s="81" t="s">
        <v>78</v>
      </c>
      <c r="B193" s="99" t="s">
        <v>901</v>
      </c>
      <c r="C193" s="78" t="str">
        <f>IFERROR(VLOOKUP(B193,'Employee details '!$A$2:$E$1000,4,0),"Spare")</f>
        <v>Spare IT Tidong</v>
      </c>
      <c r="D193" s="102" t="s">
        <v>1564</v>
      </c>
      <c r="E193" s="78" t="str">
        <f>VLOOKUP('New Laptop and Desktop details '!B193,'Employee details '!A:E,5,0)</f>
        <v>Tidong Power Gen Pvt Ltd</v>
      </c>
      <c r="F193" s="102" t="s">
        <v>92</v>
      </c>
      <c r="G193" s="78" t="str">
        <f t="shared" si="4"/>
        <v>Tidong Power Gen Pvt Ltd_Tidong</v>
      </c>
      <c r="H193" s="78" t="s">
        <v>936</v>
      </c>
      <c r="I193" s="102" t="s">
        <v>1670</v>
      </c>
      <c r="J193" s="102" t="s">
        <v>938</v>
      </c>
      <c r="K193" s="102" t="s">
        <v>1476</v>
      </c>
      <c r="L193" s="102" t="s">
        <v>1671</v>
      </c>
      <c r="M193" s="103" t="s">
        <v>92</v>
      </c>
      <c r="N193" s="6">
        <v>4500441861</v>
      </c>
      <c r="O193" s="111" t="s">
        <v>1656</v>
      </c>
      <c r="P193" s="229">
        <v>45260</v>
      </c>
      <c r="Q193" s="305">
        <v>47079</v>
      </c>
      <c r="R193" s="348">
        <f t="shared" si="5"/>
        <v>2028</v>
      </c>
      <c r="S193" s="1" t="s">
        <v>1437</v>
      </c>
      <c r="T193" s="123">
        <v>191392.46</v>
      </c>
      <c r="U193" s="268"/>
      <c r="V193" s="6" t="str">
        <f>VLOOKUP(B193,'Employee details '!$A$2:$F$584,6,0)</f>
        <v>Spare at Tidong</v>
      </c>
    </row>
    <row r="194" spans="1:22" ht="15.6">
      <c r="A194" s="81" t="s">
        <v>84</v>
      </c>
      <c r="B194" s="99" t="s">
        <v>1672</v>
      </c>
      <c r="C194" s="78" t="str">
        <f>IFERROR(VLOOKUP(B194,'Employee details '!$A$2:$E$1000,4,0),"Spare")</f>
        <v>Raj narayan Singh</v>
      </c>
      <c r="D194" s="102" t="s">
        <v>1673</v>
      </c>
      <c r="E194" s="78" t="str">
        <f>VLOOKUP('New Laptop and Desktop details '!B194,'Employee details '!A:E,5,0)</f>
        <v>Tidong Power Gen Pvt Ltd</v>
      </c>
      <c r="F194" s="102" t="s">
        <v>92</v>
      </c>
      <c r="G194" s="78" t="str">
        <f t="shared" si="4"/>
        <v>Tidong Power Gen Pvt Ltd_Tidong</v>
      </c>
      <c r="H194" s="78" t="s">
        <v>936</v>
      </c>
      <c r="I194" s="102" t="s">
        <v>1674</v>
      </c>
      <c r="J194" s="102" t="s">
        <v>938</v>
      </c>
      <c r="K194" s="102" t="s">
        <v>1476</v>
      </c>
      <c r="L194" s="33" t="s">
        <v>1675</v>
      </c>
      <c r="M194" s="103" t="s">
        <v>92</v>
      </c>
      <c r="N194" s="6">
        <v>4500440534</v>
      </c>
      <c r="O194" s="112" t="s">
        <v>1669</v>
      </c>
      <c r="P194" s="229">
        <v>45260</v>
      </c>
      <c r="Q194" s="305">
        <v>47141</v>
      </c>
      <c r="R194" s="348">
        <f t="shared" si="5"/>
        <v>2029</v>
      </c>
      <c r="S194" s="1" t="s">
        <v>1437</v>
      </c>
      <c r="T194" s="123">
        <v>191392.46</v>
      </c>
      <c r="U194" s="268"/>
      <c r="V194" s="6" t="str">
        <f>VLOOKUP(B194,'Employee details '!$A$2:$F$584,6,0)</f>
        <v>Environmental &amp; Social</v>
      </c>
    </row>
    <row r="195" spans="1:22" ht="15.6">
      <c r="A195" s="81" t="s">
        <v>84</v>
      </c>
      <c r="B195" s="99" t="s">
        <v>806</v>
      </c>
      <c r="C195" s="78" t="str">
        <f>IFERROR(VLOOKUP(B195,'Employee details '!$A$2:$E$1000,4,0),"Spare")</f>
        <v>kishore chand Vishwakarma</v>
      </c>
      <c r="D195" s="102" t="s">
        <v>1676</v>
      </c>
      <c r="E195" s="78" t="str">
        <f>VLOOKUP('New Laptop and Desktop details '!B195,'Employee details '!A:E,5,0)</f>
        <v>Tidong Power Gen Pvt Ltd</v>
      </c>
      <c r="F195" s="102" t="s">
        <v>92</v>
      </c>
      <c r="G195" s="78" t="str">
        <f t="shared" ref="G195:G258" si="6">E195&amp;"_"&amp;F195</f>
        <v>Tidong Power Gen Pvt Ltd_Tidong</v>
      </c>
      <c r="H195" s="78" t="s">
        <v>936</v>
      </c>
      <c r="I195" s="102" t="s">
        <v>1677</v>
      </c>
      <c r="J195" s="102" t="s">
        <v>938</v>
      </c>
      <c r="K195" s="102" t="s">
        <v>1476</v>
      </c>
      <c r="L195" s="33" t="s">
        <v>1678</v>
      </c>
      <c r="M195" s="103" t="s">
        <v>92</v>
      </c>
      <c r="N195" s="6">
        <v>4500440534</v>
      </c>
      <c r="O195" s="112" t="s">
        <v>1669</v>
      </c>
      <c r="P195" s="229">
        <v>45260</v>
      </c>
      <c r="Q195" s="305">
        <v>47145</v>
      </c>
      <c r="R195" s="348">
        <f t="shared" ref="R195:R258" si="7">YEAR(Q195)</f>
        <v>2029</v>
      </c>
      <c r="S195" s="1" t="s">
        <v>1437</v>
      </c>
      <c r="T195" s="123">
        <v>191392.46</v>
      </c>
      <c r="U195" s="268"/>
      <c r="V195" s="6" t="str">
        <f>VLOOKUP(B195,'Employee details '!$A$2:$F$584,6,0)</f>
        <v>HSS</v>
      </c>
    </row>
    <row r="196" spans="1:22" ht="15.6">
      <c r="A196" s="81" t="s">
        <v>84</v>
      </c>
      <c r="B196" s="99" t="s">
        <v>1679</v>
      </c>
      <c r="C196" s="78" t="str">
        <f>IFERROR(VLOOKUP(B196,'Employee details '!$A$2:$E$1000,4,0),"Spare")</f>
        <v>Vikrant Gupta</v>
      </c>
      <c r="D196" s="102" t="s">
        <v>1680</v>
      </c>
      <c r="E196" s="78" t="str">
        <f>VLOOKUP('New Laptop and Desktop details '!B196,'Employee details '!A:E,5,0)</f>
        <v>Tidong Power Gen Pvt Ltd</v>
      </c>
      <c r="F196" s="102" t="s">
        <v>92</v>
      </c>
      <c r="G196" s="78" t="str">
        <f t="shared" si="6"/>
        <v>Tidong Power Gen Pvt Ltd_Tidong</v>
      </c>
      <c r="H196" s="78" t="s">
        <v>936</v>
      </c>
      <c r="I196" s="102" t="s">
        <v>1681</v>
      </c>
      <c r="J196" s="102" t="s">
        <v>938</v>
      </c>
      <c r="K196" s="102" t="s">
        <v>1476</v>
      </c>
      <c r="L196" s="33" t="s">
        <v>1682</v>
      </c>
      <c r="M196" s="103" t="s">
        <v>92</v>
      </c>
      <c r="N196" s="6">
        <v>4500440534</v>
      </c>
      <c r="O196" s="112" t="s">
        <v>1669</v>
      </c>
      <c r="P196" s="229">
        <v>45260</v>
      </c>
      <c r="Q196" s="305">
        <v>47134</v>
      </c>
      <c r="R196" s="348">
        <f t="shared" si="7"/>
        <v>2029</v>
      </c>
      <c r="S196" s="1" t="s">
        <v>1437</v>
      </c>
      <c r="T196" s="123">
        <v>191392.46</v>
      </c>
      <c r="U196" s="268"/>
      <c r="V196" s="6" t="str">
        <f>VLOOKUP(B196,'Employee details '!$A$2:$F$584,6,0)</f>
        <v>Concrete Work</v>
      </c>
    </row>
    <row r="197" spans="1:22" ht="15.6">
      <c r="A197" s="81" t="s">
        <v>84</v>
      </c>
      <c r="B197" s="99" t="s">
        <v>1683</v>
      </c>
      <c r="C197" s="78" t="str">
        <f>IFERROR(VLOOKUP(B197,'Employee details '!$A$2:$E$1000,4,0),"Spare")</f>
        <v>Ramasamy Viswanathan</v>
      </c>
      <c r="D197" s="102" t="s">
        <v>1684</v>
      </c>
      <c r="E197" s="78" t="str">
        <f>VLOOKUP('New Laptop and Desktop details '!B197,'Employee details '!A:E,5,0)</f>
        <v>Tidong Power Gen Pvt Ltd</v>
      </c>
      <c r="F197" s="102" t="s">
        <v>92</v>
      </c>
      <c r="G197" s="78" t="str">
        <f t="shared" si="6"/>
        <v>Tidong Power Gen Pvt Ltd_Tidong</v>
      </c>
      <c r="H197" s="78" t="s">
        <v>936</v>
      </c>
      <c r="I197" s="102" t="s">
        <v>1685</v>
      </c>
      <c r="J197" s="102" t="s">
        <v>938</v>
      </c>
      <c r="K197" s="102" t="s">
        <v>1476</v>
      </c>
      <c r="L197" s="33" t="s">
        <v>1686</v>
      </c>
      <c r="M197" s="103" t="s">
        <v>92</v>
      </c>
      <c r="N197" s="6">
        <v>4500440534</v>
      </c>
      <c r="O197" s="112" t="s">
        <v>1669</v>
      </c>
      <c r="P197" s="229">
        <v>45260</v>
      </c>
      <c r="Q197" s="305">
        <v>47129</v>
      </c>
      <c r="R197" s="348">
        <f t="shared" si="7"/>
        <v>2029</v>
      </c>
      <c r="S197" s="1" t="s">
        <v>1437</v>
      </c>
      <c r="T197" s="123">
        <v>191392.46</v>
      </c>
      <c r="U197" s="268"/>
      <c r="V197" s="6" t="str">
        <f>VLOOKUP(B197,'Employee details '!$A$2:$F$584,6,0)</f>
        <v>HSS</v>
      </c>
    </row>
    <row r="198" spans="1:22" ht="15.6">
      <c r="A198" s="81" t="s">
        <v>84</v>
      </c>
      <c r="B198" s="99" t="s">
        <v>1687</v>
      </c>
      <c r="C198" s="78" t="str">
        <f>IFERROR(VLOOKUP(B198,'Employee details '!$A$2:$E$1000,4,0),"Spare")</f>
        <v>Ashish Abrol</v>
      </c>
      <c r="D198" s="102" t="s">
        <v>1688</v>
      </c>
      <c r="E198" s="78" t="str">
        <f>VLOOKUP('New Laptop and Desktop details '!B198,'Employee details '!A:E,5,0)</f>
        <v>Tidong Power Gen Pvt Ltd</v>
      </c>
      <c r="F198" s="102" t="s">
        <v>92</v>
      </c>
      <c r="G198" s="78" t="str">
        <f t="shared" si="6"/>
        <v>Tidong Power Gen Pvt Ltd_Tidong</v>
      </c>
      <c r="H198" s="78" t="s">
        <v>936</v>
      </c>
      <c r="I198" s="102" t="s">
        <v>1689</v>
      </c>
      <c r="J198" s="102" t="s">
        <v>938</v>
      </c>
      <c r="K198" s="102" t="s">
        <v>1476</v>
      </c>
      <c r="L198" s="33" t="s">
        <v>1690</v>
      </c>
      <c r="M198" s="103" t="s">
        <v>92</v>
      </c>
      <c r="N198" s="6">
        <v>4500440534</v>
      </c>
      <c r="O198" s="112" t="s">
        <v>1669</v>
      </c>
      <c r="P198" s="229">
        <v>45260</v>
      </c>
      <c r="Q198" s="305">
        <v>47137</v>
      </c>
      <c r="R198" s="348">
        <f t="shared" si="7"/>
        <v>2029</v>
      </c>
      <c r="S198" s="1" t="s">
        <v>1437</v>
      </c>
      <c r="T198" s="123">
        <v>191392.46</v>
      </c>
      <c r="U198" s="268"/>
      <c r="V198" s="6" t="str">
        <f>VLOOKUP(B198,'Employee details '!$A$2:$F$584,6,0)</f>
        <v>Electro &amp; Mechanical</v>
      </c>
    </row>
    <row r="199" spans="1:22" ht="15.6">
      <c r="A199" s="81" t="s">
        <v>84</v>
      </c>
      <c r="B199" s="99" t="s">
        <v>812</v>
      </c>
      <c r="C199" s="78" t="str">
        <f>IFERROR(VLOOKUP(B199,'Employee details '!$A$2:$E$1000,4,0),"Spare")</f>
        <v>Syam sunder sharma</v>
      </c>
      <c r="D199" s="102" t="s">
        <v>1691</v>
      </c>
      <c r="E199" s="78" t="str">
        <f>VLOOKUP('New Laptop and Desktop details '!B199,'Employee details '!A:E,5,0)</f>
        <v>Tidong Power Gen Pvt Ltd</v>
      </c>
      <c r="F199" s="102" t="s">
        <v>92</v>
      </c>
      <c r="G199" s="78" t="str">
        <f t="shared" si="6"/>
        <v>Tidong Power Gen Pvt Ltd_Tidong</v>
      </c>
      <c r="H199" s="78" t="s">
        <v>936</v>
      </c>
      <c r="I199" s="102" t="s">
        <v>1692</v>
      </c>
      <c r="J199" s="102" t="s">
        <v>938</v>
      </c>
      <c r="K199" s="102" t="s">
        <v>1476</v>
      </c>
      <c r="L199" s="33" t="s">
        <v>1693</v>
      </c>
      <c r="M199" s="103" t="s">
        <v>92</v>
      </c>
      <c r="N199" s="6">
        <v>4500440534</v>
      </c>
      <c r="O199" s="112" t="s">
        <v>1669</v>
      </c>
      <c r="P199" s="229">
        <v>45260</v>
      </c>
      <c r="Q199" s="305">
        <v>47144</v>
      </c>
      <c r="R199" s="348">
        <f t="shared" si="7"/>
        <v>2029</v>
      </c>
      <c r="S199" s="1" t="s">
        <v>1437</v>
      </c>
      <c r="T199" s="123">
        <v>191392.46</v>
      </c>
      <c r="U199" s="268"/>
      <c r="V199" s="6" t="str">
        <f>VLOOKUP(B199,'Employee details '!$A$2:$F$584,6,0)</f>
        <v>HSS</v>
      </c>
    </row>
    <row r="200" spans="1:22" ht="15.6">
      <c r="A200" s="81" t="s">
        <v>84</v>
      </c>
      <c r="B200" s="99" t="s">
        <v>1694</v>
      </c>
      <c r="C200" s="78" t="str">
        <f>IFERROR(VLOOKUP(B200,'Employee details '!$A$2:$E$1000,4,0),"Spare")</f>
        <v>Rajeev Kumar</v>
      </c>
      <c r="D200" s="102" t="s">
        <v>1695</v>
      </c>
      <c r="E200" s="78" t="str">
        <f>VLOOKUP('New Laptop and Desktop details '!B200,'Employee details '!A:E,5,0)</f>
        <v>Tidong Power Gen Pvt Ltd</v>
      </c>
      <c r="F200" s="102" t="s">
        <v>92</v>
      </c>
      <c r="G200" s="78" t="str">
        <f t="shared" si="6"/>
        <v>Tidong Power Gen Pvt Ltd_Tidong</v>
      </c>
      <c r="H200" s="78" t="s">
        <v>936</v>
      </c>
      <c r="I200" s="102" t="s">
        <v>1696</v>
      </c>
      <c r="J200" s="102" t="s">
        <v>938</v>
      </c>
      <c r="K200" s="102" t="s">
        <v>1476</v>
      </c>
      <c r="L200" s="33" t="s">
        <v>1697</v>
      </c>
      <c r="M200" s="103" t="s">
        <v>92</v>
      </c>
      <c r="N200" s="6">
        <v>4500440534</v>
      </c>
      <c r="O200" s="112" t="s">
        <v>1669</v>
      </c>
      <c r="P200" s="229">
        <v>45260</v>
      </c>
      <c r="Q200" s="305">
        <v>47139</v>
      </c>
      <c r="R200" s="348">
        <f t="shared" si="7"/>
        <v>2029</v>
      </c>
      <c r="S200" s="1" t="s">
        <v>1437</v>
      </c>
      <c r="T200" s="123">
        <v>191392.46</v>
      </c>
      <c r="U200" s="268"/>
      <c r="V200" s="6" t="str">
        <f>VLOOKUP(B200,'Employee details '!$A$2:$F$584,6,0)</f>
        <v xml:space="preserve">Electro $ Machnical </v>
      </c>
    </row>
    <row r="201" spans="1:22" ht="15.6">
      <c r="A201" s="81" t="s">
        <v>84</v>
      </c>
      <c r="B201" s="99" t="s">
        <v>1698</v>
      </c>
      <c r="C201" s="78" t="str">
        <f>IFERROR(VLOOKUP(B201,'Employee details '!$A$2:$E$1000,4,0),"Spare")</f>
        <v>Sumit Walia</v>
      </c>
      <c r="D201" s="102" t="s">
        <v>1699</v>
      </c>
      <c r="E201" s="78" t="str">
        <f>VLOOKUP('New Laptop and Desktop details '!B201,'Employee details '!A:E,5,0)</f>
        <v>Tidong Power Gen Pvt Ltd</v>
      </c>
      <c r="F201" s="102" t="s">
        <v>92</v>
      </c>
      <c r="G201" s="78" t="str">
        <f t="shared" si="6"/>
        <v>Tidong Power Gen Pvt Ltd_Tidong</v>
      </c>
      <c r="H201" s="78" t="s">
        <v>936</v>
      </c>
      <c r="I201" s="102" t="s">
        <v>1700</v>
      </c>
      <c r="J201" s="102" t="s">
        <v>938</v>
      </c>
      <c r="K201" s="102" t="s">
        <v>1476</v>
      </c>
      <c r="L201" s="33" t="s">
        <v>1701</v>
      </c>
      <c r="M201" s="103" t="s">
        <v>92</v>
      </c>
      <c r="N201" s="6">
        <v>4500440534</v>
      </c>
      <c r="O201" s="112" t="s">
        <v>1669</v>
      </c>
      <c r="P201" s="229">
        <v>45260</v>
      </c>
      <c r="Q201" s="305">
        <v>47129</v>
      </c>
      <c r="R201" s="348">
        <f t="shared" si="7"/>
        <v>2029</v>
      </c>
      <c r="S201" s="1" t="s">
        <v>1437</v>
      </c>
      <c r="T201" s="123">
        <v>191392.46</v>
      </c>
      <c r="U201" s="268"/>
      <c r="V201" s="6" t="str">
        <f>VLOOKUP(B201,'Employee details '!$A$2:$F$584,6,0)</f>
        <v>Finance</v>
      </c>
    </row>
    <row r="202" spans="1:22" ht="15.6">
      <c r="A202" s="81" t="s">
        <v>84</v>
      </c>
      <c r="B202" s="99" t="s">
        <v>1702</v>
      </c>
      <c r="C202" s="78" t="str">
        <f>IFERROR(VLOOKUP(B202,'Employee details '!$A$2:$E$1000,4,0),"Spare")</f>
        <v>Harish Kumar Sharma</v>
      </c>
      <c r="D202" s="102" t="s">
        <v>1703</v>
      </c>
      <c r="E202" s="78" t="str">
        <f>VLOOKUP('New Laptop and Desktop details '!B202,'Employee details '!A:E,5,0)</f>
        <v>Tidong Power Gen Pvt Ltd</v>
      </c>
      <c r="F202" s="102" t="s">
        <v>92</v>
      </c>
      <c r="G202" s="78" t="str">
        <f t="shared" si="6"/>
        <v>Tidong Power Gen Pvt Ltd_Tidong</v>
      </c>
      <c r="H202" s="78" t="s">
        <v>936</v>
      </c>
      <c r="I202" s="102" t="s">
        <v>1704</v>
      </c>
      <c r="J202" s="102" t="s">
        <v>938</v>
      </c>
      <c r="K202" s="102" t="s">
        <v>1476</v>
      </c>
      <c r="L202" s="33" t="s">
        <v>1705</v>
      </c>
      <c r="M202" s="103" t="s">
        <v>92</v>
      </c>
      <c r="N202" s="6">
        <v>4500440534</v>
      </c>
      <c r="O202" s="112" t="s">
        <v>1669</v>
      </c>
      <c r="P202" s="229">
        <v>45260</v>
      </c>
      <c r="Q202" s="305">
        <v>47141</v>
      </c>
      <c r="R202" s="348">
        <f t="shared" si="7"/>
        <v>2029</v>
      </c>
      <c r="S202" s="1" t="s">
        <v>1437</v>
      </c>
      <c r="T202" s="123">
        <v>191392.46</v>
      </c>
      <c r="U202" s="268"/>
      <c r="V202" s="6" t="str">
        <f>VLOOKUP(B202,'Employee details '!$A$2:$F$584,6,0)</f>
        <v>Concrete Work</v>
      </c>
    </row>
    <row r="203" spans="1:22" ht="15.6">
      <c r="A203" s="81" t="s">
        <v>84</v>
      </c>
      <c r="B203" s="99" t="s">
        <v>1243</v>
      </c>
      <c r="C203" s="78" t="str">
        <f>IFERROR(VLOOKUP(B203,'Employee details '!$A$2:$E$1000,4,0),"Spare")</f>
        <v>Anurag Singh</v>
      </c>
      <c r="D203" s="102" t="s">
        <v>1244</v>
      </c>
      <c r="E203" s="78" t="str">
        <f>VLOOKUP('New Laptop and Desktop details '!B203,'Employee details '!A:E,5,0)</f>
        <v>Tidong Power Gen Pvt Ltd</v>
      </c>
      <c r="F203" s="102" t="s">
        <v>92</v>
      </c>
      <c r="G203" s="78" t="str">
        <f t="shared" si="6"/>
        <v>Tidong Power Gen Pvt Ltd_Tidong</v>
      </c>
      <c r="H203" s="78" t="s">
        <v>936</v>
      </c>
      <c r="I203" s="102" t="s">
        <v>1706</v>
      </c>
      <c r="J203" s="102" t="s">
        <v>938</v>
      </c>
      <c r="K203" s="102" t="s">
        <v>1476</v>
      </c>
      <c r="L203" s="33" t="s">
        <v>1707</v>
      </c>
      <c r="M203" s="103" t="s">
        <v>92</v>
      </c>
      <c r="N203" s="6">
        <v>4500440534</v>
      </c>
      <c r="O203" s="112" t="s">
        <v>1669</v>
      </c>
      <c r="P203" s="229">
        <v>45260</v>
      </c>
      <c r="Q203" s="305">
        <v>47150</v>
      </c>
      <c r="R203" s="348">
        <f t="shared" si="7"/>
        <v>2029</v>
      </c>
      <c r="S203" s="1" t="s">
        <v>1437</v>
      </c>
      <c r="T203" s="123">
        <v>191392.46</v>
      </c>
      <c r="U203" s="268"/>
      <c r="V203" s="6" t="str">
        <f>VLOOKUP(B203,'Employee details '!$A$2:$F$584,6,0)</f>
        <v>Under ground Work</v>
      </c>
    </row>
    <row r="204" spans="1:22" ht="15.6">
      <c r="A204" s="81" t="s">
        <v>84</v>
      </c>
      <c r="B204" s="99" t="s">
        <v>1708</v>
      </c>
      <c r="C204" s="78" t="str">
        <f>IFERROR(VLOOKUP(B204,'Employee details '!$A$2:$E$1000,4,0),"Spare")</f>
        <v>Kamlesh Singh</v>
      </c>
      <c r="D204" s="102" t="s">
        <v>1709</v>
      </c>
      <c r="E204" s="78" t="str">
        <f>VLOOKUP('New Laptop and Desktop details '!B204,'Employee details '!A:E,5,0)</f>
        <v>Tidong Power Gen Pvt Ltd</v>
      </c>
      <c r="F204" s="102" t="s">
        <v>92</v>
      </c>
      <c r="G204" s="78" t="str">
        <f t="shared" si="6"/>
        <v>Tidong Power Gen Pvt Ltd_Tidong</v>
      </c>
      <c r="H204" s="78" t="s">
        <v>936</v>
      </c>
      <c r="I204" s="102" t="s">
        <v>1710</v>
      </c>
      <c r="J204" s="102" t="s">
        <v>938</v>
      </c>
      <c r="K204" s="102" t="s">
        <v>1476</v>
      </c>
      <c r="L204" s="33" t="s">
        <v>1711</v>
      </c>
      <c r="M204" s="103" t="s">
        <v>92</v>
      </c>
      <c r="N204" s="6">
        <v>4500440534</v>
      </c>
      <c r="O204" s="112" t="s">
        <v>1669</v>
      </c>
      <c r="P204" s="229">
        <v>45260</v>
      </c>
      <c r="Q204" s="305">
        <v>47137</v>
      </c>
      <c r="R204" s="348">
        <f t="shared" si="7"/>
        <v>2029</v>
      </c>
      <c r="S204" s="1" t="s">
        <v>1437</v>
      </c>
      <c r="T204" s="123">
        <v>191392.46</v>
      </c>
      <c r="U204" s="268"/>
      <c r="V204" s="6" t="str">
        <f>VLOOKUP(B204,'Employee details '!$A$2:$F$584,6,0)</f>
        <v>Electro &amp; Mechanical</v>
      </c>
    </row>
    <row r="205" spans="1:22" ht="15.6">
      <c r="A205" s="81" t="s">
        <v>84</v>
      </c>
      <c r="B205" s="99" t="s">
        <v>1712</v>
      </c>
      <c r="C205" s="78" t="str">
        <f>IFERROR(VLOOKUP(B205,'Employee details '!$A$2:$E$1000,4,0),"Spare")</f>
        <v>Bo Christer Ingemar Gunnman</v>
      </c>
      <c r="D205" s="102" t="s">
        <v>1713</v>
      </c>
      <c r="E205" s="78" t="str">
        <f>VLOOKUP('New Laptop and Desktop details '!B205,'Employee details '!A:E,5,0)</f>
        <v>Tidong Power Gen Pvt Ltd</v>
      </c>
      <c r="F205" s="102" t="s">
        <v>92</v>
      </c>
      <c r="G205" s="78" t="str">
        <f t="shared" si="6"/>
        <v>Tidong Power Gen Pvt Ltd_Tidong</v>
      </c>
      <c r="H205" s="78" t="s">
        <v>936</v>
      </c>
      <c r="I205" s="102" t="s">
        <v>1714</v>
      </c>
      <c r="J205" s="102" t="s">
        <v>938</v>
      </c>
      <c r="K205" s="102" t="s">
        <v>1476</v>
      </c>
      <c r="L205" s="33" t="s">
        <v>1715</v>
      </c>
      <c r="M205" s="103" t="s">
        <v>92</v>
      </c>
      <c r="N205" s="6">
        <v>4500440534</v>
      </c>
      <c r="O205" s="112" t="s">
        <v>1669</v>
      </c>
      <c r="P205" s="229">
        <v>45260</v>
      </c>
      <c r="Q205" s="305">
        <v>47141</v>
      </c>
      <c r="R205" s="348">
        <f t="shared" si="7"/>
        <v>2029</v>
      </c>
      <c r="S205" s="1" t="s">
        <v>1437</v>
      </c>
      <c r="T205" s="123">
        <v>191392.46</v>
      </c>
      <c r="U205" s="268"/>
      <c r="V205" s="6" t="str">
        <f>VLOOKUP(B205,'Employee details '!$A$2:$F$584,6,0)</f>
        <v xml:space="preserve">Construction Management </v>
      </c>
    </row>
    <row r="206" spans="1:22" ht="15.6">
      <c r="A206" s="81" t="s">
        <v>84</v>
      </c>
      <c r="B206" s="99" t="s">
        <v>1716</v>
      </c>
      <c r="C206" s="78" t="str">
        <f>IFERROR(VLOOKUP(B206,'Employee details '!$A$2:$E$1000,4,0),"Spare")</f>
        <v>Vishal Thakur</v>
      </c>
      <c r="D206" s="102" t="s">
        <v>1717</v>
      </c>
      <c r="E206" s="78" t="str">
        <f>VLOOKUP('New Laptop and Desktop details '!B206,'Employee details '!A:E,5,0)</f>
        <v>Tidong Power Gen Pvt Ltd</v>
      </c>
      <c r="F206" s="102" t="s">
        <v>92</v>
      </c>
      <c r="G206" s="78" t="str">
        <f t="shared" si="6"/>
        <v>Tidong Power Gen Pvt Ltd_Tidong</v>
      </c>
      <c r="H206" s="78" t="s">
        <v>936</v>
      </c>
      <c r="I206" s="102" t="s">
        <v>1718</v>
      </c>
      <c r="J206" s="102" t="s">
        <v>938</v>
      </c>
      <c r="K206" s="102" t="s">
        <v>1476</v>
      </c>
      <c r="L206" s="33" t="s">
        <v>1719</v>
      </c>
      <c r="M206" s="103" t="s">
        <v>92</v>
      </c>
      <c r="N206" s="6">
        <v>4500440534</v>
      </c>
      <c r="O206" s="112" t="s">
        <v>1669</v>
      </c>
      <c r="P206" s="229">
        <v>45260</v>
      </c>
      <c r="Q206" s="305">
        <v>47135</v>
      </c>
      <c r="R206" s="348">
        <f t="shared" si="7"/>
        <v>2029</v>
      </c>
      <c r="S206" s="1" t="s">
        <v>1437</v>
      </c>
      <c r="T206" s="123">
        <v>191392.46</v>
      </c>
      <c r="U206" s="268"/>
      <c r="V206" s="6" t="str">
        <f>VLOOKUP(B206,'Employee details '!$A$2:$F$584,6,0)</f>
        <v>Quality</v>
      </c>
    </row>
    <row r="207" spans="1:22" ht="15.6">
      <c r="A207" s="81" t="s">
        <v>84</v>
      </c>
      <c r="B207" s="99" t="s">
        <v>1720</v>
      </c>
      <c r="C207" s="78" t="str">
        <f>IFERROR(VLOOKUP(B207,'Employee details '!$A$2:$E$1000,4,0),"Spare")</f>
        <v>Vivek Kumar</v>
      </c>
      <c r="D207" s="102" t="s">
        <v>1721</v>
      </c>
      <c r="E207" s="78" t="str">
        <f>VLOOKUP('New Laptop and Desktop details '!B207,'Employee details '!A:E,5,0)</f>
        <v>Tidong Power Gen Pvt Ltd</v>
      </c>
      <c r="F207" s="102" t="s">
        <v>92</v>
      </c>
      <c r="G207" s="78" t="str">
        <f t="shared" si="6"/>
        <v>Tidong Power Gen Pvt Ltd_Tidong</v>
      </c>
      <c r="H207" s="78" t="s">
        <v>936</v>
      </c>
      <c r="I207" s="102" t="s">
        <v>1722</v>
      </c>
      <c r="J207" s="102" t="s">
        <v>938</v>
      </c>
      <c r="K207" s="102" t="s">
        <v>1476</v>
      </c>
      <c r="L207" s="33" t="s">
        <v>1723</v>
      </c>
      <c r="M207" s="103" t="s">
        <v>92</v>
      </c>
      <c r="N207" s="6">
        <v>4500440534</v>
      </c>
      <c r="O207" s="112" t="s">
        <v>1669</v>
      </c>
      <c r="P207" s="229">
        <v>45260</v>
      </c>
      <c r="Q207" s="305">
        <v>47153</v>
      </c>
      <c r="R207" s="348">
        <f t="shared" si="7"/>
        <v>2029</v>
      </c>
      <c r="S207" s="1" t="s">
        <v>1437</v>
      </c>
      <c r="T207" s="123">
        <v>191392.46</v>
      </c>
      <c r="U207" s="268"/>
      <c r="V207" s="6" t="str">
        <f>VLOOKUP(B207,'Employee details '!$A$2:$F$584,6,0)</f>
        <v>Under ground Work</v>
      </c>
    </row>
    <row r="208" spans="1:22" ht="15.6">
      <c r="A208" s="81" t="s">
        <v>84</v>
      </c>
      <c r="B208" s="99" t="s">
        <v>1724</v>
      </c>
      <c r="C208" s="78" t="str">
        <f>IFERROR(VLOOKUP(B208,'Employee details '!$A$2:$E$1000,4,0),"Spare")</f>
        <v>Deepak Kumar</v>
      </c>
      <c r="D208" s="102" t="s">
        <v>1725</v>
      </c>
      <c r="E208" s="78" t="str">
        <f>VLOOKUP('New Laptop and Desktop details '!B208,'Employee details '!A:E,5,0)</f>
        <v>Tidong Power Gen Pvt Ltd</v>
      </c>
      <c r="F208" s="102" t="s">
        <v>92</v>
      </c>
      <c r="G208" s="78" t="str">
        <f t="shared" si="6"/>
        <v>Tidong Power Gen Pvt Ltd_Tidong</v>
      </c>
      <c r="H208" s="78" t="s">
        <v>936</v>
      </c>
      <c r="I208" s="102" t="s">
        <v>1726</v>
      </c>
      <c r="J208" s="102" t="s">
        <v>938</v>
      </c>
      <c r="K208" s="102" t="s">
        <v>1476</v>
      </c>
      <c r="L208" s="33" t="s">
        <v>1727</v>
      </c>
      <c r="M208" s="103" t="s">
        <v>92</v>
      </c>
      <c r="N208" s="6">
        <v>4500440534</v>
      </c>
      <c r="O208" s="112" t="s">
        <v>1669</v>
      </c>
      <c r="P208" s="229">
        <v>45260</v>
      </c>
      <c r="Q208" s="305">
        <v>47153</v>
      </c>
      <c r="R208" s="348">
        <f t="shared" si="7"/>
        <v>2029</v>
      </c>
      <c r="S208" s="1" t="s">
        <v>1437</v>
      </c>
      <c r="T208" s="123">
        <v>191392.46</v>
      </c>
      <c r="U208" s="268"/>
      <c r="V208" s="6" t="str">
        <f>VLOOKUP(B208,'Employee details '!$A$2:$F$584,6,0)</f>
        <v>Concrete Work</v>
      </c>
    </row>
    <row r="209" spans="1:22" ht="15.6">
      <c r="A209" s="81" t="s">
        <v>84</v>
      </c>
      <c r="B209" s="99" t="s">
        <v>3701</v>
      </c>
      <c r="C209" s="78" t="str">
        <f>IFERROR(VLOOKUP(B209,'Employee details '!$A$2:$E$1000,4,0),"Spare")</f>
        <v>Ravi Kumar</v>
      </c>
      <c r="D209" s="102" t="s">
        <v>577</v>
      </c>
      <c r="E209" s="78" t="str">
        <f>VLOOKUP('New Laptop and Desktop details '!B209,'Employee details '!A:E,5,0)</f>
        <v>Tidong Power Gen Pvt Ltd</v>
      </c>
      <c r="F209" s="102" t="s">
        <v>92</v>
      </c>
      <c r="G209" s="78" t="str">
        <f t="shared" si="6"/>
        <v>Tidong Power Gen Pvt Ltd_Tidong</v>
      </c>
      <c r="H209" s="78" t="s">
        <v>936</v>
      </c>
      <c r="I209" s="102" t="s">
        <v>1728</v>
      </c>
      <c r="J209" s="102" t="s">
        <v>938</v>
      </c>
      <c r="K209" s="102" t="s">
        <v>1476</v>
      </c>
      <c r="L209" s="33" t="s">
        <v>1729</v>
      </c>
      <c r="M209" s="103" t="s">
        <v>92</v>
      </c>
      <c r="N209" s="6">
        <v>4500440534</v>
      </c>
      <c r="O209" s="112" t="s">
        <v>1669</v>
      </c>
      <c r="P209" s="229">
        <v>45260</v>
      </c>
      <c r="Q209" s="305">
        <v>47142</v>
      </c>
      <c r="R209" s="348">
        <f t="shared" si="7"/>
        <v>2029</v>
      </c>
      <c r="S209" s="1" t="s">
        <v>1437</v>
      </c>
      <c r="T209" s="123">
        <v>191392.46</v>
      </c>
      <c r="U209" s="338" t="s">
        <v>3702</v>
      </c>
      <c r="V209" s="6" t="str">
        <f>VLOOKUP(B209,'Employee details '!$A$2:$F$584,6,0)</f>
        <v>HR</v>
      </c>
    </row>
    <row r="210" spans="1:22" ht="15.6">
      <c r="A210" s="81" t="s">
        <v>84</v>
      </c>
      <c r="B210" s="99" t="s">
        <v>1730</v>
      </c>
      <c r="C210" s="78" t="str">
        <f>IFERROR(VLOOKUP(B210,'Employee details '!$A$2:$E$1000,4,0),"Spare")</f>
        <v>Sonu Kumar</v>
      </c>
      <c r="D210" s="102" t="s">
        <v>1731</v>
      </c>
      <c r="E210" s="78" t="str">
        <f>VLOOKUP('New Laptop and Desktop details '!B210,'Employee details '!A:E,5,0)</f>
        <v>Tidong Power Gen Pvt Ltd</v>
      </c>
      <c r="F210" s="102" t="s">
        <v>92</v>
      </c>
      <c r="G210" s="78" t="str">
        <f t="shared" si="6"/>
        <v>Tidong Power Gen Pvt Ltd_Tidong</v>
      </c>
      <c r="H210" s="78" t="s">
        <v>936</v>
      </c>
      <c r="I210" s="102" t="s">
        <v>1732</v>
      </c>
      <c r="J210" s="102" t="s">
        <v>938</v>
      </c>
      <c r="K210" s="102" t="s">
        <v>1476</v>
      </c>
      <c r="L210" s="33" t="s">
        <v>1733</v>
      </c>
      <c r="M210" s="103" t="s">
        <v>92</v>
      </c>
      <c r="N210" s="6">
        <v>4500440534</v>
      </c>
      <c r="O210" s="112" t="s">
        <v>1669</v>
      </c>
      <c r="P210" s="229">
        <v>45260</v>
      </c>
      <c r="Q210" s="305">
        <v>47139</v>
      </c>
      <c r="R210" s="348">
        <f t="shared" si="7"/>
        <v>2029</v>
      </c>
      <c r="S210" s="1" t="s">
        <v>1437</v>
      </c>
      <c r="T210" s="123">
        <v>191392.46</v>
      </c>
      <c r="U210" s="268"/>
      <c r="V210" s="6" t="str">
        <f>VLOOKUP(B210,'Employee details '!$A$2:$F$584,6,0)</f>
        <v>HSS</v>
      </c>
    </row>
    <row r="211" spans="1:22" ht="15.6">
      <c r="A211" s="81" t="s">
        <v>84</v>
      </c>
      <c r="B211" s="99" t="s">
        <v>1734</v>
      </c>
      <c r="C211" s="78" t="str">
        <f>IFERROR(VLOOKUP(B211,'Employee details '!$A$2:$E$1000,4,0),"Spare")</f>
        <v>Dhanesh Kumar</v>
      </c>
      <c r="D211" s="102" t="s">
        <v>1735</v>
      </c>
      <c r="E211" s="78" t="str">
        <f>VLOOKUP('New Laptop and Desktop details '!B211,'Employee details '!A:E,5,0)</f>
        <v>Tidong Power Gen Pvt Ltd</v>
      </c>
      <c r="F211" s="102" t="s">
        <v>92</v>
      </c>
      <c r="G211" s="78" t="str">
        <f t="shared" si="6"/>
        <v>Tidong Power Gen Pvt Ltd_Tidong</v>
      </c>
      <c r="H211" s="78" t="s">
        <v>936</v>
      </c>
      <c r="I211" s="102" t="s">
        <v>1736</v>
      </c>
      <c r="J211" s="102" t="s">
        <v>938</v>
      </c>
      <c r="K211" s="102" t="s">
        <v>1476</v>
      </c>
      <c r="L211" s="33" t="s">
        <v>1737</v>
      </c>
      <c r="M211" s="103" t="s">
        <v>92</v>
      </c>
      <c r="N211" s="6">
        <v>4500440534</v>
      </c>
      <c r="O211" s="112" t="s">
        <v>1669</v>
      </c>
      <c r="P211" s="229">
        <v>45260</v>
      </c>
      <c r="Q211" s="305">
        <v>47160</v>
      </c>
      <c r="R211" s="348">
        <f t="shared" si="7"/>
        <v>2029</v>
      </c>
      <c r="S211" s="1" t="s">
        <v>1437</v>
      </c>
      <c r="T211" s="123">
        <v>191392.46</v>
      </c>
      <c r="U211" s="268"/>
      <c r="V211" s="6" t="str">
        <f>VLOOKUP(B211,'Employee details '!$A$2:$F$584,6,0)</f>
        <v>EDIPE - Electro &amp; Mechanical</v>
      </c>
    </row>
    <row r="212" spans="1:22" ht="15.6">
      <c r="A212" s="81" t="s">
        <v>84</v>
      </c>
      <c r="B212" s="99" t="s">
        <v>1738</v>
      </c>
      <c r="C212" s="78" t="str">
        <f>IFERROR(VLOOKUP(B212,'Employee details '!$A$2:$E$1000,4,0),"Spare")</f>
        <v>Mahesh Kumar</v>
      </c>
      <c r="D212" s="102" t="s">
        <v>1739</v>
      </c>
      <c r="E212" s="78" t="str">
        <f>VLOOKUP('New Laptop and Desktop details '!B212,'Employee details '!A:E,5,0)</f>
        <v>Tidong Power Gen Pvt Ltd</v>
      </c>
      <c r="F212" s="102" t="s">
        <v>92</v>
      </c>
      <c r="G212" s="78" t="str">
        <f t="shared" si="6"/>
        <v>Tidong Power Gen Pvt Ltd_Tidong</v>
      </c>
      <c r="H212" s="78" t="s">
        <v>936</v>
      </c>
      <c r="I212" s="102" t="s">
        <v>1740</v>
      </c>
      <c r="J212" s="102" t="s">
        <v>938</v>
      </c>
      <c r="K212" s="102" t="s">
        <v>1476</v>
      </c>
      <c r="L212" s="33" t="s">
        <v>1741</v>
      </c>
      <c r="M212" s="103" t="s">
        <v>92</v>
      </c>
      <c r="N212" s="6">
        <v>4500440534</v>
      </c>
      <c r="O212" s="112" t="s">
        <v>1669</v>
      </c>
      <c r="P212" s="229">
        <v>45260</v>
      </c>
      <c r="Q212" s="305">
        <v>47127</v>
      </c>
      <c r="R212" s="348">
        <f t="shared" si="7"/>
        <v>2029</v>
      </c>
      <c r="S212" s="1" t="s">
        <v>1437</v>
      </c>
      <c r="T212" s="123">
        <v>191392.46</v>
      </c>
      <c r="U212" s="268"/>
      <c r="V212" s="6" t="str">
        <f>VLOOKUP(B212,'Employee details '!$A$2:$F$584,6,0)</f>
        <v>Project controls</v>
      </c>
    </row>
    <row r="213" spans="1:22" ht="15.6">
      <c r="A213" s="81" t="s">
        <v>84</v>
      </c>
      <c r="B213" s="99" t="s">
        <v>822</v>
      </c>
      <c r="C213" s="78" t="str">
        <f>IFERROR(VLOOKUP(B213,'Employee details '!$A$2:$E$1000,4,0),"Spare")</f>
        <v>Anup  Kumar</v>
      </c>
      <c r="D213" s="33" t="s">
        <v>1742</v>
      </c>
      <c r="E213" s="78" t="str">
        <f>VLOOKUP('New Laptop and Desktop details '!B213,'Employee details '!A:E,5,0)</f>
        <v>Tidong Power Gen Pvt Ltd</v>
      </c>
      <c r="F213" s="102" t="s">
        <v>92</v>
      </c>
      <c r="G213" s="78" t="str">
        <f t="shared" si="6"/>
        <v>Tidong Power Gen Pvt Ltd_Tidong</v>
      </c>
      <c r="H213" s="78" t="s">
        <v>936</v>
      </c>
      <c r="I213" s="33" t="s">
        <v>1743</v>
      </c>
      <c r="J213" s="102" t="s">
        <v>938</v>
      </c>
      <c r="K213" s="102" t="s">
        <v>1476</v>
      </c>
      <c r="L213" s="33" t="s">
        <v>1744</v>
      </c>
      <c r="M213" s="103" t="s">
        <v>92</v>
      </c>
      <c r="N213" s="6">
        <v>4500440534</v>
      </c>
      <c r="O213" s="112" t="s">
        <v>1669</v>
      </c>
      <c r="P213" s="229">
        <v>45260</v>
      </c>
      <c r="Q213" s="305">
        <v>47128</v>
      </c>
      <c r="R213" s="348">
        <f t="shared" si="7"/>
        <v>2029</v>
      </c>
      <c r="S213" s="1" t="s">
        <v>1437</v>
      </c>
      <c r="T213" s="123">
        <v>191392.46</v>
      </c>
      <c r="U213" s="268"/>
      <c r="V213" s="6" t="str">
        <f>VLOOKUP(B213,'Employee details '!$A$2:$F$584,6,0)</f>
        <v>HR</v>
      </c>
    </row>
    <row r="214" spans="1:22" ht="15.6">
      <c r="A214" s="81" t="s">
        <v>84</v>
      </c>
      <c r="B214" s="99" t="s">
        <v>1745</v>
      </c>
      <c r="C214" s="78" t="str">
        <f>IFERROR(VLOOKUP(B214,'Employee details '!$A$2:$E$1000,4,0),"Spare")</f>
        <v>Ajender Rathore</v>
      </c>
      <c r="D214" s="33" t="s">
        <v>1746</v>
      </c>
      <c r="E214" s="78" t="str">
        <f>VLOOKUP('New Laptop and Desktop details '!B214,'Employee details '!A:E,5,0)</f>
        <v>Tidong Power Gen Pvt Ltd</v>
      </c>
      <c r="F214" s="102" t="s">
        <v>92</v>
      </c>
      <c r="G214" s="78" t="str">
        <f t="shared" si="6"/>
        <v>Tidong Power Gen Pvt Ltd_Tidong</v>
      </c>
      <c r="H214" s="78" t="s">
        <v>936</v>
      </c>
      <c r="I214" s="33" t="s">
        <v>1747</v>
      </c>
      <c r="J214" s="102" t="s">
        <v>938</v>
      </c>
      <c r="K214" s="102" t="s">
        <v>1476</v>
      </c>
      <c r="L214" s="33" t="s">
        <v>1748</v>
      </c>
      <c r="M214" s="103" t="s">
        <v>92</v>
      </c>
      <c r="N214" s="6">
        <v>4500440534</v>
      </c>
      <c r="O214" s="112" t="s">
        <v>1669</v>
      </c>
      <c r="P214" s="229">
        <v>45260</v>
      </c>
      <c r="Q214" s="305">
        <v>47128</v>
      </c>
      <c r="R214" s="348">
        <f t="shared" si="7"/>
        <v>2029</v>
      </c>
      <c r="S214" s="1" t="s">
        <v>1437</v>
      </c>
      <c r="T214" s="123">
        <v>191392.46</v>
      </c>
      <c r="U214" s="268"/>
      <c r="V214" s="6" t="str">
        <f>VLOOKUP(B214,'Employee details '!$A$2:$F$584,6,0)</f>
        <v>Project condinator</v>
      </c>
    </row>
    <row r="215" spans="1:22" ht="15.6">
      <c r="A215" s="81" t="s">
        <v>84</v>
      </c>
      <c r="B215" s="99" t="s">
        <v>1749</v>
      </c>
      <c r="C215" s="78" t="str">
        <f>IFERROR(VLOOKUP(B215,'Employee details '!$A$2:$E$1000,4,0),"Spare")</f>
        <v>Kuldeep Singh</v>
      </c>
      <c r="D215" s="33" t="s">
        <v>1750</v>
      </c>
      <c r="E215" s="78" t="str">
        <f>VLOOKUP('New Laptop and Desktop details '!B215,'Employee details '!A:E,5,0)</f>
        <v>Tidong Power Gen Pvt Ltd</v>
      </c>
      <c r="F215" s="102" t="s">
        <v>92</v>
      </c>
      <c r="G215" s="78" t="str">
        <f t="shared" si="6"/>
        <v>Tidong Power Gen Pvt Ltd_Tidong</v>
      </c>
      <c r="H215" s="78" t="s">
        <v>936</v>
      </c>
      <c r="I215" s="33" t="s">
        <v>1751</v>
      </c>
      <c r="J215" s="102" t="s">
        <v>938</v>
      </c>
      <c r="K215" s="102" t="s">
        <v>1476</v>
      </c>
      <c r="L215" s="33" t="s">
        <v>1752</v>
      </c>
      <c r="M215" s="103" t="s">
        <v>92</v>
      </c>
      <c r="N215" s="6">
        <v>4500440534</v>
      </c>
      <c r="O215" s="112" t="s">
        <v>1669</v>
      </c>
      <c r="P215" s="229">
        <v>45260</v>
      </c>
      <c r="Q215" s="305">
        <v>47133</v>
      </c>
      <c r="R215" s="348">
        <f t="shared" si="7"/>
        <v>2029</v>
      </c>
      <c r="S215" s="1" t="s">
        <v>1437</v>
      </c>
      <c r="T215" s="123">
        <v>191392.46</v>
      </c>
      <c r="U215" s="268"/>
      <c r="V215" s="6" t="str">
        <f>VLOOKUP(B215,'Employee details '!$A$2:$F$584,6,0)</f>
        <v>HR admin</v>
      </c>
    </row>
    <row r="216" spans="1:22" ht="15.6">
      <c r="A216" s="81" t="s">
        <v>84</v>
      </c>
      <c r="B216" s="99" t="s">
        <v>1753</v>
      </c>
      <c r="C216" s="78" t="str">
        <f>IFERROR(VLOOKUP(B216,'Employee details '!$A$2:$E$1000,4,0),"Spare")</f>
        <v>Konstantinos Bastis</v>
      </c>
      <c r="D216" s="33" t="s">
        <v>1754</v>
      </c>
      <c r="E216" s="78" t="str">
        <f>VLOOKUP('New Laptop and Desktop details '!B216,'Employee details '!A:E,5,0)</f>
        <v>Tidong Power Gen Pvt Ltd</v>
      </c>
      <c r="F216" s="102" t="s">
        <v>92</v>
      </c>
      <c r="G216" s="78" t="str">
        <f t="shared" si="6"/>
        <v>Tidong Power Gen Pvt Ltd_Tidong</v>
      </c>
      <c r="H216" s="78" t="s">
        <v>936</v>
      </c>
      <c r="I216" s="33" t="s">
        <v>1755</v>
      </c>
      <c r="J216" s="102" t="s">
        <v>938</v>
      </c>
      <c r="K216" s="102" t="s">
        <v>1476</v>
      </c>
      <c r="L216" s="33" t="s">
        <v>1756</v>
      </c>
      <c r="M216" s="103" t="s">
        <v>92</v>
      </c>
      <c r="N216" s="6">
        <v>4500440534</v>
      </c>
      <c r="O216" s="112" t="s">
        <v>1669</v>
      </c>
      <c r="P216" s="229">
        <v>45260</v>
      </c>
      <c r="Q216" s="305">
        <v>47135</v>
      </c>
      <c r="R216" s="348">
        <f t="shared" si="7"/>
        <v>2029</v>
      </c>
      <c r="S216" s="1" t="s">
        <v>1437</v>
      </c>
      <c r="T216" s="123">
        <v>191392.46</v>
      </c>
      <c r="U216" s="268"/>
      <c r="V216" s="6" t="str">
        <f>VLOOKUP(B216,'Employee details '!$A$2:$F$584,6,0)</f>
        <v>Under ground Work</v>
      </c>
    </row>
    <row r="217" spans="1:22" ht="15.6">
      <c r="A217" s="81" t="s">
        <v>84</v>
      </c>
      <c r="B217" s="99" t="s">
        <v>1757</v>
      </c>
      <c r="C217" s="78" t="str">
        <f>IFERROR(VLOOKUP(B217,'Employee details '!$A$2:$E$1000,4,0),"Spare")</f>
        <v>V.Venkat Shamanthak</v>
      </c>
      <c r="D217" s="33" t="s">
        <v>1758</v>
      </c>
      <c r="E217" s="78" t="str">
        <f>VLOOKUP('New Laptop and Desktop details '!B217,'Employee details '!A:E,5,0)</f>
        <v>Tidong Power Gen Pvt Ltd</v>
      </c>
      <c r="F217" s="102" t="s">
        <v>92</v>
      </c>
      <c r="G217" s="78" t="str">
        <f t="shared" si="6"/>
        <v>Tidong Power Gen Pvt Ltd_Tidong</v>
      </c>
      <c r="H217" s="78" t="s">
        <v>936</v>
      </c>
      <c r="I217" s="33" t="s">
        <v>1759</v>
      </c>
      <c r="J217" s="102" t="s">
        <v>938</v>
      </c>
      <c r="K217" s="102" t="s">
        <v>1476</v>
      </c>
      <c r="L217" s="33" t="s">
        <v>1760</v>
      </c>
      <c r="M217" s="103" t="s">
        <v>92</v>
      </c>
      <c r="N217" s="6">
        <v>4500440534</v>
      </c>
      <c r="O217" s="112" t="s">
        <v>1669</v>
      </c>
      <c r="P217" s="229">
        <v>45260</v>
      </c>
      <c r="Q217" s="305">
        <v>47142</v>
      </c>
      <c r="R217" s="348">
        <f t="shared" si="7"/>
        <v>2029</v>
      </c>
      <c r="S217" s="1" t="s">
        <v>1437</v>
      </c>
      <c r="T217" s="123">
        <v>191392.46</v>
      </c>
      <c r="U217" s="268"/>
      <c r="V217" s="6" t="str">
        <f>VLOOKUP(B217,'Employee details '!$A$2:$F$584,6,0)</f>
        <v>Land,license &amp; permit</v>
      </c>
    </row>
    <row r="218" spans="1:22" ht="15.6">
      <c r="A218" s="81" t="s">
        <v>84</v>
      </c>
      <c r="B218" s="99" t="s">
        <v>1761</v>
      </c>
      <c r="C218" s="78" t="str">
        <f>IFERROR(VLOOKUP(B218,'Employee details '!$A$2:$E$1000,4,0),"Spare")</f>
        <v>Sanjay Sharma</v>
      </c>
      <c r="D218" s="33" t="s">
        <v>1762</v>
      </c>
      <c r="E218" s="78" t="str">
        <f>VLOOKUP('New Laptop and Desktop details '!B218,'Employee details '!A:E,5,0)</f>
        <v>Tidong Power Gen Pvt Ltd</v>
      </c>
      <c r="F218" s="102" t="s">
        <v>92</v>
      </c>
      <c r="G218" s="78" t="str">
        <f t="shared" si="6"/>
        <v>Tidong Power Gen Pvt Ltd_Tidong</v>
      </c>
      <c r="H218" s="78" t="s">
        <v>936</v>
      </c>
      <c r="I218" s="33" t="s">
        <v>1763</v>
      </c>
      <c r="J218" s="102" t="s">
        <v>938</v>
      </c>
      <c r="K218" s="102" t="s">
        <v>1476</v>
      </c>
      <c r="L218" s="33" t="s">
        <v>1764</v>
      </c>
      <c r="M218" s="103" t="s">
        <v>92</v>
      </c>
      <c r="N218" s="6">
        <v>4500440534</v>
      </c>
      <c r="O218" s="112" t="s">
        <v>1669</v>
      </c>
      <c r="P218" s="229">
        <v>45260</v>
      </c>
      <c r="Q218" s="305">
        <v>47145</v>
      </c>
      <c r="R218" s="348">
        <f t="shared" si="7"/>
        <v>2029</v>
      </c>
      <c r="S218" s="1" t="s">
        <v>1437</v>
      </c>
      <c r="T218" s="123">
        <v>191392.46</v>
      </c>
      <c r="U218" s="268"/>
      <c r="V218" s="6" t="str">
        <f>VLOOKUP(B218,'Employee details '!$A$2:$F$584,6,0)</f>
        <v>Contracts &amp; Commercial Management</v>
      </c>
    </row>
    <row r="219" spans="1:22" ht="15.6">
      <c r="A219" s="81" t="s">
        <v>84</v>
      </c>
      <c r="B219" s="99" t="s">
        <v>795</v>
      </c>
      <c r="C219" s="78" t="str">
        <f>IFERROR(VLOOKUP(B219,'Employee details '!$A$2:$E$1000,4,0),"Spare")</f>
        <v>Shammi Kumar</v>
      </c>
      <c r="D219" s="33" t="s">
        <v>1765</v>
      </c>
      <c r="E219" s="78" t="str">
        <f>VLOOKUP('New Laptop and Desktop details '!B219,'Employee details '!A:E,5,0)</f>
        <v>Tidong Power Gen Pvt Ltd</v>
      </c>
      <c r="F219" s="102" t="s">
        <v>92</v>
      </c>
      <c r="G219" s="78" t="str">
        <f t="shared" si="6"/>
        <v>Tidong Power Gen Pvt Ltd_Tidong</v>
      </c>
      <c r="H219" s="78" t="s">
        <v>936</v>
      </c>
      <c r="I219" s="33" t="s">
        <v>1766</v>
      </c>
      <c r="J219" s="102" t="s">
        <v>938</v>
      </c>
      <c r="K219" s="102" t="s">
        <v>1476</v>
      </c>
      <c r="L219" s="33" t="s">
        <v>1767</v>
      </c>
      <c r="M219" s="103" t="s">
        <v>92</v>
      </c>
      <c r="N219" s="6">
        <v>4500440534</v>
      </c>
      <c r="O219" s="112" t="s">
        <v>1669</v>
      </c>
      <c r="P219" s="229">
        <v>45260</v>
      </c>
      <c r="Q219" s="305">
        <v>47149</v>
      </c>
      <c r="R219" s="348">
        <f t="shared" si="7"/>
        <v>2029</v>
      </c>
      <c r="S219" s="1" t="s">
        <v>1437</v>
      </c>
      <c r="T219" s="123">
        <v>191392.46</v>
      </c>
      <c r="U219" s="268"/>
      <c r="V219" s="6" t="str">
        <f>VLOOKUP(B219,'Employee details '!$A$2:$F$584,6,0)</f>
        <v>Electro &amp; Mechanical</v>
      </c>
    </row>
    <row r="220" spans="1:22" ht="15.6">
      <c r="A220" s="81" t="s">
        <v>84</v>
      </c>
      <c r="B220" s="99" t="s">
        <v>1768</v>
      </c>
      <c r="C220" s="78" t="str">
        <f>IFERROR(VLOOKUP(B220,'Employee details '!$A$2:$E$1000,4,0),"Spare")</f>
        <v>Ajay Singh Solanki</v>
      </c>
      <c r="D220" s="33" t="s">
        <v>1769</v>
      </c>
      <c r="E220" s="78" t="str">
        <f>VLOOKUP('New Laptop and Desktop details '!B220,'Employee details '!A:E,5,0)</f>
        <v>Tidong Power Gen Pvt Ltd</v>
      </c>
      <c r="F220" s="102" t="s">
        <v>92</v>
      </c>
      <c r="G220" s="78" t="str">
        <f t="shared" si="6"/>
        <v>Tidong Power Gen Pvt Ltd_Tidong</v>
      </c>
      <c r="H220" s="78" t="s">
        <v>936</v>
      </c>
      <c r="I220" s="33" t="s">
        <v>1770</v>
      </c>
      <c r="J220" s="102" t="s">
        <v>938</v>
      </c>
      <c r="K220" s="102" t="s">
        <v>1476</v>
      </c>
      <c r="L220" s="33" t="s">
        <v>1771</v>
      </c>
      <c r="M220" s="103" t="s">
        <v>92</v>
      </c>
      <c r="N220" s="6">
        <v>4500440534</v>
      </c>
      <c r="O220" s="112" t="s">
        <v>1669</v>
      </c>
      <c r="P220" s="229">
        <v>45260</v>
      </c>
      <c r="Q220" s="305">
        <v>47141</v>
      </c>
      <c r="R220" s="348">
        <f t="shared" si="7"/>
        <v>2029</v>
      </c>
      <c r="S220" s="1" t="s">
        <v>1437</v>
      </c>
      <c r="T220" s="123">
        <v>191392.46</v>
      </c>
      <c r="U220" s="268"/>
      <c r="V220" s="6" t="str">
        <f>VLOOKUP(B220,'Employee details '!$A$2:$F$584,6,0)</f>
        <v>Logistics</v>
      </c>
    </row>
    <row r="221" spans="1:22" ht="15.6">
      <c r="A221" s="81" t="s">
        <v>84</v>
      </c>
      <c r="B221" s="99" t="s">
        <v>1772</v>
      </c>
      <c r="C221" s="78" t="str">
        <f>IFERROR(VLOOKUP(B221,'Employee details '!$A$2:$E$1000,4,0),"Spare")</f>
        <v>Debjyoti Kumar</v>
      </c>
      <c r="D221" s="33" t="s">
        <v>653</v>
      </c>
      <c r="E221" s="78" t="str">
        <f>VLOOKUP('New Laptop and Desktop details '!B221,'Employee details '!A:E,5,0)</f>
        <v>Tidong Power Gen Pvt Ltd</v>
      </c>
      <c r="F221" s="102" t="s">
        <v>92</v>
      </c>
      <c r="G221" s="78" t="str">
        <f t="shared" si="6"/>
        <v>Tidong Power Gen Pvt Ltd_Tidong</v>
      </c>
      <c r="H221" s="78" t="s">
        <v>936</v>
      </c>
      <c r="I221" s="33" t="s">
        <v>1773</v>
      </c>
      <c r="J221" s="102" t="s">
        <v>938</v>
      </c>
      <c r="K221" s="102" t="s">
        <v>1476</v>
      </c>
      <c r="L221" s="33" t="s">
        <v>1774</v>
      </c>
      <c r="M221" s="103" t="s">
        <v>92</v>
      </c>
      <c r="N221" s="6">
        <v>4500440534</v>
      </c>
      <c r="O221" s="112" t="s">
        <v>1669</v>
      </c>
      <c r="P221" s="229">
        <v>45260</v>
      </c>
      <c r="Q221" s="305">
        <v>47141</v>
      </c>
      <c r="R221" s="348">
        <f t="shared" si="7"/>
        <v>2029</v>
      </c>
      <c r="S221" s="1" t="s">
        <v>1437</v>
      </c>
      <c r="T221" s="123">
        <v>191392.46</v>
      </c>
      <c r="U221" s="268"/>
      <c r="V221" s="6" t="str">
        <f>VLOOKUP(B221,'Employee details '!$A$2:$F$584,6,0)</f>
        <v>Technical Services</v>
      </c>
    </row>
    <row r="222" spans="1:22" ht="15.6">
      <c r="A222" s="81" t="s">
        <v>84</v>
      </c>
      <c r="B222" s="99" t="s">
        <v>1775</v>
      </c>
      <c r="C222" s="78" t="str">
        <f>IFERROR(VLOOKUP(B222,'Employee details '!$A$2:$E$1000,4,0),"Spare")</f>
        <v>Brijesh Kumar Sharma</v>
      </c>
      <c r="D222" s="33" t="s">
        <v>1776</v>
      </c>
      <c r="E222" s="78" t="str">
        <f>VLOOKUP('New Laptop and Desktop details '!B222,'Employee details '!A:E,5,0)</f>
        <v>Tidong Power Gen Pvt Ltd</v>
      </c>
      <c r="F222" s="102" t="s">
        <v>92</v>
      </c>
      <c r="G222" s="78" t="str">
        <f t="shared" si="6"/>
        <v>Tidong Power Gen Pvt Ltd_Tidong</v>
      </c>
      <c r="H222" s="78" t="s">
        <v>936</v>
      </c>
      <c r="I222" s="33" t="s">
        <v>1777</v>
      </c>
      <c r="J222" s="102" t="s">
        <v>938</v>
      </c>
      <c r="K222" s="102" t="s">
        <v>1476</v>
      </c>
      <c r="L222" s="33" t="s">
        <v>1778</v>
      </c>
      <c r="M222" s="103" t="s">
        <v>92</v>
      </c>
      <c r="N222" s="6">
        <v>4500440534</v>
      </c>
      <c r="O222" s="112" t="s">
        <v>1669</v>
      </c>
      <c r="P222" s="229">
        <v>45260</v>
      </c>
      <c r="Q222" s="305">
        <v>47139</v>
      </c>
      <c r="R222" s="348">
        <f t="shared" si="7"/>
        <v>2029</v>
      </c>
      <c r="S222" s="1" t="s">
        <v>1437</v>
      </c>
      <c r="T222" s="123">
        <v>191392.46</v>
      </c>
      <c r="U222" s="268"/>
      <c r="V222" s="6" t="str">
        <f>VLOOKUP(B222,'Employee details '!$A$2:$F$584,6,0)</f>
        <v>HSS</v>
      </c>
    </row>
    <row r="223" spans="1:22" ht="15.6">
      <c r="A223" s="81" t="s">
        <v>84</v>
      </c>
      <c r="B223" s="99" t="s">
        <v>724</v>
      </c>
      <c r="C223" s="78" t="str">
        <f>IFERROR(VLOOKUP(B223,'Employee details '!$A$2:$E$1000,4,0),"Spare")</f>
        <v>Bipin vedwal chandra</v>
      </c>
      <c r="D223" s="33" t="s">
        <v>1779</v>
      </c>
      <c r="E223" s="78" t="str">
        <f>VLOOKUP('New Laptop and Desktop details '!B223,'Employee details '!A:E,5,0)</f>
        <v>Tidong Power Gen Pvt Ltd</v>
      </c>
      <c r="F223" s="102" t="s">
        <v>92</v>
      </c>
      <c r="G223" s="78" t="str">
        <f t="shared" si="6"/>
        <v>Tidong Power Gen Pvt Ltd_Tidong</v>
      </c>
      <c r="H223" s="78" t="s">
        <v>936</v>
      </c>
      <c r="I223" s="33" t="s">
        <v>1780</v>
      </c>
      <c r="J223" s="102" t="s">
        <v>938</v>
      </c>
      <c r="K223" s="102" t="s">
        <v>1476</v>
      </c>
      <c r="L223" s="33" t="s">
        <v>1781</v>
      </c>
      <c r="M223" s="103" t="s">
        <v>92</v>
      </c>
      <c r="N223" s="6">
        <v>4500440534</v>
      </c>
      <c r="O223" s="112" t="s">
        <v>1669</v>
      </c>
      <c r="P223" s="229">
        <v>45260</v>
      </c>
      <c r="Q223" s="305">
        <v>47160</v>
      </c>
      <c r="R223" s="348">
        <f t="shared" si="7"/>
        <v>2029</v>
      </c>
      <c r="S223" s="1" t="s">
        <v>1437</v>
      </c>
      <c r="T223" s="123">
        <v>191392.46</v>
      </c>
      <c r="U223" s="268"/>
      <c r="V223" s="6" t="str">
        <f>VLOOKUP(B223,'Employee details '!$A$2:$F$584,6,0)</f>
        <v>Technical Services</v>
      </c>
    </row>
    <row r="224" spans="1:22" ht="15.6">
      <c r="A224" s="81" t="s">
        <v>78</v>
      </c>
      <c r="B224" s="99" t="s">
        <v>901</v>
      </c>
      <c r="C224" s="78" t="str">
        <f>IFERROR(VLOOKUP(B224,'Employee details '!$A$2:$E$1000,4,0),"Spare")</f>
        <v>Spare IT Tidong</v>
      </c>
      <c r="D224" s="33" t="s">
        <v>1564</v>
      </c>
      <c r="E224" s="78" t="str">
        <f>VLOOKUP('New Laptop and Desktop details '!B224,'Employee details '!A:E,5,0)</f>
        <v>Tidong Power Gen Pvt Ltd</v>
      </c>
      <c r="F224" s="102" t="s">
        <v>92</v>
      </c>
      <c r="G224" s="78" t="str">
        <f t="shared" si="6"/>
        <v>Tidong Power Gen Pvt Ltd_Tidong</v>
      </c>
      <c r="H224" s="78" t="s">
        <v>936</v>
      </c>
      <c r="I224" s="33" t="s">
        <v>1782</v>
      </c>
      <c r="J224" s="102" t="s">
        <v>938</v>
      </c>
      <c r="K224" s="102" t="s">
        <v>1476</v>
      </c>
      <c r="L224" s="33" t="s">
        <v>1783</v>
      </c>
      <c r="M224" s="103" t="s">
        <v>92</v>
      </c>
      <c r="N224" s="6">
        <v>4500440534</v>
      </c>
      <c r="O224" s="112" t="s">
        <v>1669</v>
      </c>
      <c r="P224" s="229">
        <v>45260</v>
      </c>
      <c r="Q224" s="305">
        <v>47072</v>
      </c>
      <c r="R224" s="348">
        <f t="shared" si="7"/>
        <v>2028</v>
      </c>
      <c r="S224" s="1" t="s">
        <v>1437</v>
      </c>
      <c r="T224" s="123">
        <v>191392.46</v>
      </c>
      <c r="U224" s="268"/>
      <c r="V224" s="6" t="str">
        <f>VLOOKUP(B224,'Employee details '!$A$2:$F$584,6,0)</f>
        <v>Spare at Tidong</v>
      </c>
    </row>
    <row r="225" spans="1:22" ht="15.6">
      <c r="A225" s="81" t="s">
        <v>78</v>
      </c>
      <c r="B225" s="99" t="s">
        <v>901</v>
      </c>
      <c r="C225" s="78" t="str">
        <f>IFERROR(VLOOKUP(B225,'Employee details '!$A$2:$E$1000,4,0),"Spare")</f>
        <v>Spare IT Tidong</v>
      </c>
      <c r="D225" s="33" t="s">
        <v>1564</v>
      </c>
      <c r="E225" s="78" t="str">
        <f>VLOOKUP('New Laptop and Desktop details '!B225,'Employee details '!A:E,5,0)</f>
        <v>Tidong Power Gen Pvt Ltd</v>
      </c>
      <c r="F225" s="102" t="s">
        <v>92</v>
      </c>
      <c r="G225" s="78" t="str">
        <f t="shared" si="6"/>
        <v>Tidong Power Gen Pvt Ltd_Tidong</v>
      </c>
      <c r="H225" s="78" t="s">
        <v>936</v>
      </c>
      <c r="I225" s="33" t="s">
        <v>1784</v>
      </c>
      <c r="J225" s="102" t="s">
        <v>938</v>
      </c>
      <c r="K225" s="102" t="s">
        <v>1476</v>
      </c>
      <c r="L225" s="33" t="s">
        <v>1785</v>
      </c>
      <c r="M225" s="103" t="s">
        <v>92</v>
      </c>
      <c r="N225" s="6">
        <v>4500440534</v>
      </c>
      <c r="O225" s="112" t="s">
        <v>1669</v>
      </c>
      <c r="P225" s="229">
        <v>45260</v>
      </c>
      <c r="Q225" s="305">
        <v>47072</v>
      </c>
      <c r="R225" s="348">
        <f t="shared" si="7"/>
        <v>2028</v>
      </c>
      <c r="S225" s="1" t="s">
        <v>1437</v>
      </c>
      <c r="T225" s="123">
        <v>191392.46</v>
      </c>
      <c r="U225" s="268"/>
      <c r="V225" s="6" t="str">
        <f>VLOOKUP(B225,'Employee details '!$A$2:$F$584,6,0)</f>
        <v>Spare at Tidong</v>
      </c>
    </row>
    <row r="226" spans="1:22" ht="15.6">
      <c r="A226" s="299" t="s">
        <v>78</v>
      </c>
      <c r="B226" s="99" t="s">
        <v>901</v>
      </c>
      <c r="C226" s="78" t="str">
        <f>IFERROR(VLOOKUP(B226,'Employee details '!$A$2:$E$1000,4,0),"Spare")</f>
        <v>Spare IT Tidong</v>
      </c>
      <c r="D226" s="33" t="s">
        <v>1564</v>
      </c>
      <c r="E226" s="78" t="str">
        <f>VLOOKUP('New Laptop and Desktop details '!B226,'Employee details '!A:E,5,0)</f>
        <v>Tidong Power Gen Pvt Ltd</v>
      </c>
      <c r="F226" s="102" t="s">
        <v>92</v>
      </c>
      <c r="G226" s="78" t="str">
        <f t="shared" si="6"/>
        <v>Tidong Power Gen Pvt Ltd_Tidong</v>
      </c>
      <c r="H226" s="78" t="s">
        <v>936</v>
      </c>
      <c r="I226" s="33" t="s">
        <v>1786</v>
      </c>
      <c r="J226" s="102" t="s">
        <v>938</v>
      </c>
      <c r="K226" s="102" t="s">
        <v>1476</v>
      </c>
      <c r="L226" s="33" t="s">
        <v>1787</v>
      </c>
      <c r="M226" s="103" t="s">
        <v>92</v>
      </c>
      <c r="N226" s="6">
        <v>4500440534</v>
      </c>
      <c r="O226" s="112" t="s">
        <v>1669</v>
      </c>
      <c r="P226" s="229">
        <v>45260</v>
      </c>
      <c r="Q226" s="305">
        <v>47072</v>
      </c>
      <c r="R226" s="348">
        <f t="shared" si="7"/>
        <v>2028</v>
      </c>
      <c r="S226" s="1" t="s">
        <v>1437</v>
      </c>
      <c r="T226" s="123">
        <v>191392.46</v>
      </c>
      <c r="U226" s="268"/>
      <c r="V226" s="6" t="str">
        <f>VLOOKUP(B226,'Employee details '!$A$2:$F$584,6,0)</f>
        <v>Spare at Tidong</v>
      </c>
    </row>
    <row r="227" spans="1:22" ht="15.6">
      <c r="A227" s="79" t="s">
        <v>84</v>
      </c>
      <c r="B227" s="99" t="s">
        <v>1788</v>
      </c>
      <c r="C227" s="78" t="str">
        <f>IFERROR(VLOOKUP(B227,'Employee details '!$A$2:$E$1000,4,0),"Spare")</f>
        <v>Muhammad Abdul Fatah Bin Shaik Fari</v>
      </c>
      <c r="D227" s="33" t="s">
        <v>1789</v>
      </c>
      <c r="E227" s="78" t="str">
        <f>VLOOKUP('New Laptop and Desktop details '!B227,'Employee details '!A:E,5,0)</f>
        <v>Tidong Power Gen Pvt Ltd</v>
      </c>
      <c r="F227" s="102" t="s">
        <v>92</v>
      </c>
      <c r="G227" s="78" t="str">
        <f t="shared" si="6"/>
        <v>Tidong Power Gen Pvt Ltd_Tidong</v>
      </c>
      <c r="H227" s="78" t="s">
        <v>936</v>
      </c>
      <c r="I227" s="33" t="s">
        <v>1790</v>
      </c>
      <c r="J227" s="102" t="s">
        <v>938</v>
      </c>
      <c r="K227" s="102" t="s">
        <v>1476</v>
      </c>
      <c r="L227" s="33" t="s">
        <v>1791</v>
      </c>
      <c r="M227" s="103" t="s">
        <v>92</v>
      </c>
      <c r="N227" s="6">
        <v>4500440534</v>
      </c>
      <c r="O227" s="112" t="s">
        <v>1669</v>
      </c>
      <c r="P227" s="229">
        <v>45260</v>
      </c>
      <c r="Q227" s="305">
        <v>47072</v>
      </c>
      <c r="R227" s="348">
        <f t="shared" si="7"/>
        <v>2028</v>
      </c>
      <c r="S227" s="1" t="s">
        <v>1437</v>
      </c>
      <c r="T227" s="123">
        <v>191392.46</v>
      </c>
      <c r="U227" s="268" t="s">
        <v>1792</v>
      </c>
      <c r="V227" s="6" t="str">
        <f>VLOOKUP(B227,'Employee details '!$A$2:$F$584,6,0)</f>
        <v>HSS</v>
      </c>
    </row>
    <row r="228" spans="1:22" ht="15.6">
      <c r="A228" s="300" t="s">
        <v>78</v>
      </c>
      <c r="B228" s="99" t="s">
        <v>901</v>
      </c>
      <c r="C228" s="78" t="str">
        <f>IFERROR(VLOOKUP(B228,'Employee details '!$A$2:$E$1000,4,0),"Spare")</f>
        <v>Spare IT Tidong</v>
      </c>
      <c r="D228" s="33" t="s">
        <v>1564</v>
      </c>
      <c r="E228" s="78" t="str">
        <f>VLOOKUP('New Laptop and Desktop details '!B228,'Employee details '!A:E,5,0)</f>
        <v>Tidong Power Gen Pvt Ltd</v>
      </c>
      <c r="F228" s="102" t="s">
        <v>92</v>
      </c>
      <c r="G228" s="78" t="str">
        <f t="shared" si="6"/>
        <v>Tidong Power Gen Pvt Ltd_Tidong</v>
      </c>
      <c r="H228" s="78" t="s">
        <v>936</v>
      </c>
      <c r="I228" s="33" t="s">
        <v>1793</v>
      </c>
      <c r="J228" s="102" t="s">
        <v>938</v>
      </c>
      <c r="K228" s="102" t="s">
        <v>1476</v>
      </c>
      <c r="L228" s="33" t="s">
        <v>1794</v>
      </c>
      <c r="M228" s="103" t="s">
        <v>92</v>
      </c>
      <c r="N228" s="6">
        <v>4500440534</v>
      </c>
      <c r="O228" s="112" t="s">
        <v>1669</v>
      </c>
      <c r="P228" s="229">
        <v>45260</v>
      </c>
      <c r="Q228" s="305">
        <v>47072</v>
      </c>
      <c r="R228" s="348">
        <f t="shared" si="7"/>
        <v>2028</v>
      </c>
      <c r="S228" s="1" t="s">
        <v>1437</v>
      </c>
      <c r="T228" s="123">
        <v>191392.46</v>
      </c>
      <c r="U228" s="268"/>
      <c r="V228" s="6" t="str">
        <f>VLOOKUP(B228,'Employee details '!$A$2:$F$584,6,0)</f>
        <v>Spare at Tidong</v>
      </c>
    </row>
    <row r="229" spans="1:22" ht="15.6">
      <c r="A229" s="81" t="s">
        <v>84</v>
      </c>
      <c r="B229" s="99" t="s">
        <v>1795</v>
      </c>
      <c r="C229" s="78" t="str">
        <f>IFERROR(VLOOKUP(B229,'Employee details '!$A$2:$E$1000,4,0),"Spare")</f>
        <v>Prem Kumar</v>
      </c>
      <c r="D229" s="33" t="s">
        <v>1796</v>
      </c>
      <c r="E229" s="78" t="str">
        <f>VLOOKUP('New Laptop and Desktop details '!B229,'Employee details '!A:E,5,0)</f>
        <v>Tidong Power Gen Pvt Ltd</v>
      </c>
      <c r="F229" s="102" t="s">
        <v>92</v>
      </c>
      <c r="G229" s="78" t="str">
        <f t="shared" si="6"/>
        <v>Tidong Power Gen Pvt Ltd_Tidong</v>
      </c>
      <c r="H229" s="78" t="s">
        <v>936</v>
      </c>
      <c r="I229" s="33" t="s">
        <v>1797</v>
      </c>
      <c r="J229" s="102" t="s">
        <v>938</v>
      </c>
      <c r="K229" s="102" t="s">
        <v>1476</v>
      </c>
      <c r="L229" s="33" t="s">
        <v>1798</v>
      </c>
      <c r="M229" s="103" t="s">
        <v>92</v>
      </c>
      <c r="N229" s="6">
        <v>4500440534</v>
      </c>
      <c r="O229" s="112" t="s">
        <v>1669</v>
      </c>
      <c r="P229" s="229">
        <v>45260</v>
      </c>
      <c r="Q229" s="305">
        <v>47161</v>
      </c>
      <c r="R229" s="348">
        <f t="shared" si="7"/>
        <v>2029</v>
      </c>
      <c r="S229" s="1" t="s">
        <v>1437</v>
      </c>
      <c r="T229" s="123">
        <v>191392.46</v>
      </c>
      <c r="U229" s="268"/>
      <c r="V229" s="6" t="str">
        <f>VLOOKUP(B229,'Employee details '!$A$2:$F$584,6,0)</f>
        <v>Under ground Work</v>
      </c>
    </row>
    <row r="230" spans="1:22" ht="15.6">
      <c r="A230" s="81" t="s">
        <v>84</v>
      </c>
      <c r="B230" s="99" t="s">
        <v>896</v>
      </c>
      <c r="C230" s="78" t="str">
        <f>IFERROR(VLOOKUP(B230,'Employee details '!$A$2:$E$1000,4,0),"Spare")</f>
        <v>Vipan Kumar</v>
      </c>
      <c r="D230" s="33" t="s">
        <v>1799</v>
      </c>
      <c r="E230" s="78" t="str">
        <f>VLOOKUP('New Laptop and Desktop details '!B230,'Employee details '!A:E,5,0)</f>
        <v>Tidong Power Gen Pvt Ltd</v>
      </c>
      <c r="F230" s="102" t="s">
        <v>92</v>
      </c>
      <c r="G230" s="78" t="str">
        <f t="shared" si="6"/>
        <v>Tidong Power Gen Pvt Ltd_Tidong</v>
      </c>
      <c r="H230" s="78" t="s">
        <v>936</v>
      </c>
      <c r="I230" s="33" t="s">
        <v>1800</v>
      </c>
      <c r="J230" s="102" t="s">
        <v>938</v>
      </c>
      <c r="K230" s="102" t="s">
        <v>1476</v>
      </c>
      <c r="L230" s="33" t="s">
        <v>1801</v>
      </c>
      <c r="M230" s="103" t="s">
        <v>92</v>
      </c>
      <c r="N230" s="6">
        <v>4500440534</v>
      </c>
      <c r="O230" s="112" t="s">
        <v>1669</v>
      </c>
      <c r="P230" s="229">
        <v>45260</v>
      </c>
      <c r="Q230" s="305">
        <v>47072</v>
      </c>
      <c r="R230" s="348">
        <f t="shared" si="7"/>
        <v>2028</v>
      </c>
      <c r="S230" s="1" t="s">
        <v>1437</v>
      </c>
      <c r="T230" s="123">
        <v>191392.46</v>
      </c>
      <c r="U230" s="268" t="s">
        <v>1802</v>
      </c>
      <c r="V230" s="6" t="str">
        <f>VLOOKUP(B230,'Employee details '!$A$2:$F$584,6,0)</f>
        <v>Electro &amp; Mechanical</v>
      </c>
    </row>
    <row r="231" spans="1:22" ht="15.6">
      <c r="A231" s="81" t="s">
        <v>84</v>
      </c>
      <c r="B231" s="99" t="s">
        <v>1803</v>
      </c>
      <c r="C231" s="78" t="str">
        <f>IFERROR(VLOOKUP(B231,'Employee details '!$A$2:$E$1000,4,0),"Spare")</f>
        <v>Ved Prakash Dubey</v>
      </c>
      <c r="D231" s="33" t="s">
        <v>1804</v>
      </c>
      <c r="E231" s="78" t="str">
        <f>VLOOKUP('New Laptop and Desktop details '!B231,'Employee details '!A:E,5,0)</f>
        <v>Tidong Power Gen Pvt Ltd</v>
      </c>
      <c r="F231" s="102" t="s">
        <v>92</v>
      </c>
      <c r="G231" s="78" t="str">
        <f t="shared" si="6"/>
        <v>Tidong Power Gen Pvt Ltd_Tidong</v>
      </c>
      <c r="H231" s="78" t="s">
        <v>936</v>
      </c>
      <c r="I231" s="33" t="s">
        <v>1805</v>
      </c>
      <c r="J231" s="102" t="s">
        <v>938</v>
      </c>
      <c r="K231" s="102" t="s">
        <v>1476</v>
      </c>
      <c r="L231" s="33" t="s">
        <v>1806</v>
      </c>
      <c r="M231" s="103" t="s">
        <v>92</v>
      </c>
      <c r="N231" s="6">
        <v>4500440534</v>
      </c>
      <c r="O231" s="112" t="s">
        <v>1669</v>
      </c>
      <c r="P231" s="229">
        <v>45260</v>
      </c>
      <c r="Q231" s="305">
        <v>47164</v>
      </c>
      <c r="R231" s="348">
        <f t="shared" si="7"/>
        <v>2029</v>
      </c>
      <c r="S231" s="1" t="s">
        <v>1437</v>
      </c>
      <c r="T231" s="123">
        <v>191392.46</v>
      </c>
      <c r="U231" s="268"/>
      <c r="V231" s="6" t="str">
        <f>VLOOKUP(B231,'Employee details '!$A$2:$F$584,6,0)</f>
        <v>HSS</v>
      </c>
    </row>
    <row r="232" spans="1:22" ht="15.6">
      <c r="A232" s="81" t="s">
        <v>84</v>
      </c>
      <c r="B232" s="99" t="s">
        <v>1807</v>
      </c>
      <c r="C232" s="78" t="str">
        <f>IFERROR(VLOOKUP(B232,'Employee details '!$A$2:$E$1000,4,0),"Spare")</f>
        <v>Shubham kumar Ojha</v>
      </c>
      <c r="D232" s="33" t="s">
        <v>1808</v>
      </c>
      <c r="E232" s="78" t="str">
        <f>VLOOKUP('New Laptop and Desktop details '!B232,'Employee details '!A:E,5,0)</f>
        <v>Tidong Power Gen Pvt Ltd</v>
      </c>
      <c r="F232" s="102" t="s">
        <v>92</v>
      </c>
      <c r="G232" s="78" t="str">
        <f t="shared" si="6"/>
        <v>Tidong Power Gen Pvt Ltd_Tidong</v>
      </c>
      <c r="H232" s="78" t="s">
        <v>936</v>
      </c>
      <c r="I232" s="33" t="s">
        <v>1809</v>
      </c>
      <c r="J232" s="102" t="s">
        <v>938</v>
      </c>
      <c r="K232" s="102" t="s">
        <v>1476</v>
      </c>
      <c r="L232" s="33" t="s">
        <v>1810</v>
      </c>
      <c r="M232" s="103" t="s">
        <v>92</v>
      </c>
      <c r="N232" s="6">
        <v>4500440534</v>
      </c>
      <c r="O232" s="112" t="s">
        <v>1669</v>
      </c>
      <c r="P232" s="229">
        <v>45260</v>
      </c>
      <c r="Q232" s="305">
        <v>47168</v>
      </c>
      <c r="R232" s="348">
        <f t="shared" si="7"/>
        <v>2029</v>
      </c>
      <c r="S232" s="1" t="s">
        <v>1437</v>
      </c>
      <c r="T232" s="123">
        <v>191392.46</v>
      </c>
      <c r="U232" s="268"/>
      <c r="V232" s="6" t="str">
        <f>VLOOKUP(B232,'Employee details '!$A$2:$F$584,6,0)</f>
        <v>HSS</v>
      </c>
    </row>
    <row r="233" spans="1:22" ht="15.6">
      <c r="A233" s="81" t="s">
        <v>78</v>
      </c>
      <c r="B233" s="99" t="s">
        <v>901</v>
      </c>
      <c r="C233" s="78" t="str">
        <f>IFERROR(VLOOKUP(B233,'Employee details '!$A$2:$E$1000,4,0),"Spare")</f>
        <v>Spare IT Tidong</v>
      </c>
      <c r="D233" s="33" t="s">
        <v>1564</v>
      </c>
      <c r="E233" s="78" t="str">
        <f>VLOOKUP('New Laptop and Desktop details '!B233,'Employee details '!A:E,5,0)</f>
        <v>Tidong Power Gen Pvt Ltd</v>
      </c>
      <c r="F233" s="102" t="s">
        <v>92</v>
      </c>
      <c r="G233" s="78" t="str">
        <f t="shared" si="6"/>
        <v>Tidong Power Gen Pvt Ltd_Tidong</v>
      </c>
      <c r="H233" s="78" t="s">
        <v>936</v>
      </c>
      <c r="I233" s="33" t="s">
        <v>1811</v>
      </c>
      <c r="J233" s="102" t="s">
        <v>938</v>
      </c>
      <c r="K233" s="102" t="s">
        <v>1476</v>
      </c>
      <c r="L233" s="33" t="s">
        <v>1812</v>
      </c>
      <c r="M233" s="103" t="s">
        <v>92</v>
      </c>
      <c r="N233" s="6">
        <v>4500440534</v>
      </c>
      <c r="O233" s="112" t="s">
        <v>1669</v>
      </c>
      <c r="P233" s="229">
        <v>45260</v>
      </c>
      <c r="Q233" s="305">
        <v>47072</v>
      </c>
      <c r="R233" s="348">
        <f t="shared" si="7"/>
        <v>2028</v>
      </c>
      <c r="S233" s="1" t="s">
        <v>1437</v>
      </c>
      <c r="T233" s="123">
        <v>191392.46</v>
      </c>
      <c r="U233" s="268"/>
      <c r="V233" s="6" t="str">
        <f>VLOOKUP(B233,'Employee details '!$A$2:$F$584,6,0)</f>
        <v>Spare at Tidong</v>
      </c>
    </row>
    <row r="234" spans="1:22" ht="15.6">
      <c r="A234" s="81" t="s">
        <v>84</v>
      </c>
      <c r="B234" s="99" t="s">
        <v>1813</v>
      </c>
      <c r="C234" s="78" t="str">
        <f>IFERROR(VLOOKUP(B234,'Employee details '!$A$2:$E$1000,4,0),"Spare")</f>
        <v>Mohsin Qureshi</v>
      </c>
      <c r="D234" s="33" t="s">
        <v>1814</v>
      </c>
      <c r="E234" s="78" t="str">
        <f>VLOOKUP('New Laptop and Desktop details '!B234,'Employee details '!A:E,5,0)</f>
        <v>Tidong Power Gen Pvt Ltd</v>
      </c>
      <c r="F234" s="102" t="s">
        <v>92</v>
      </c>
      <c r="G234" s="78" t="str">
        <f t="shared" si="6"/>
        <v>Tidong Power Gen Pvt Ltd_Tidong</v>
      </c>
      <c r="H234" s="78" t="s">
        <v>936</v>
      </c>
      <c r="I234" s="33" t="s">
        <v>1815</v>
      </c>
      <c r="J234" s="102" t="s">
        <v>938</v>
      </c>
      <c r="K234" s="102" t="s">
        <v>1476</v>
      </c>
      <c r="L234" s="33" t="s">
        <v>1816</v>
      </c>
      <c r="M234" s="103" t="s">
        <v>92</v>
      </c>
      <c r="N234" s="6">
        <v>4500440534</v>
      </c>
      <c r="O234" s="112" t="s">
        <v>1669</v>
      </c>
      <c r="P234" s="229">
        <v>45260</v>
      </c>
      <c r="Q234" s="305">
        <v>47072</v>
      </c>
      <c r="R234" s="348">
        <f t="shared" si="7"/>
        <v>2028</v>
      </c>
      <c r="S234" s="1" t="s">
        <v>1437</v>
      </c>
      <c r="T234" s="123">
        <v>191392.46</v>
      </c>
      <c r="U234" s="268" t="s">
        <v>1817</v>
      </c>
      <c r="V234" s="6" t="str">
        <f>VLOOKUP(B234,'Employee details '!$A$2:$F$584,6,0)</f>
        <v>HSS</v>
      </c>
    </row>
    <row r="235" spans="1:22" ht="15.6">
      <c r="A235" s="81" t="s">
        <v>84</v>
      </c>
      <c r="B235" s="99" t="s">
        <v>894</v>
      </c>
      <c r="C235" s="78" t="str">
        <f>IFERROR(VLOOKUP(B235,'Employee details '!$A$2:$E$1000,4,0),"Spare")</f>
        <v>Sunil Kumar</v>
      </c>
      <c r="D235" s="33" t="s">
        <v>1818</v>
      </c>
      <c r="E235" s="78" t="str">
        <f>VLOOKUP('New Laptop and Desktop details '!B235,'Employee details '!A:E,5,0)</f>
        <v>Tidong Power Gen Pvt Ltd</v>
      </c>
      <c r="F235" s="102" t="s">
        <v>92</v>
      </c>
      <c r="G235" s="78" t="str">
        <f t="shared" si="6"/>
        <v>Tidong Power Gen Pvt Ltd_Tidong</v>
      </c>
      <c r="H235" s="78" t="s">
        <v>936</v>
      </c>
      <c r="I235" s="33" t="s">
        <v>1819</v>
      </c>
      <c r="J235" s="102" t="s">
        <v>938</v>
      </c>
      <c r="K235" s="102" t="s">
        <v>1476</v>
      </c>
      <c r="L235" s="33" t="s">
        <v>1820</v>
      </c>
      <c r="M235" s="103" t="s">
        <v>92</v>
      </c>
      <c r="N235" s="6">
        <v>4500441861</v>
      </c>
      <c r="O235" s="112" t="s">
        <v>1656</v>
      </c>
      <c r="P235" s="229">
        <v>45260</v>
      </c>
      <c r="Q235" s="305">
        <v>47164</v>
      </c>
      <c r="R235" s="348">
        <f t="shared" si="7"/>
        <v>2029</v>
      </c>
      <c r="S235" s="1" t="s">
        <v>1437</v>
      </c>
      <c r="T235" s="123">
        <v>191392.46</v>
      </c>
      <c r="U235" s="268" t="s">
        <v>1821</v>
      </c>
      <c r="V235" s="6" t="str">
        <f>VLOOKUP(B235,'Employee details '!$A$2:$F$584,6,0)</f>
        <v>HSS</v>
      </c>
    </row>
    <row r="236" spans="1:22" ht="15.6">
      <c r="A236" s="81" t="s">
        <v>78</v>
      </c>
      <c r="B236" s="99" t="s">
        <v>901</v>
      </c>
      <c r="C236" s="78" t="str">
        <f>IFERROR(VLOOKUP(B236,'Employee details '!$A$2:$E$1000,4,0),"Spare")</f>
        <v>Spare IT Tidong</v>
      </c>
      <c r="D236" s="33" t="s">
        <v>1564</v>
      </c>
      <c r="E236" s="78" t="str">
        <f>VLOOKUP('New Laptop and Desktop details '!B236,'Employee details '!A:E,5,0)</f>
        <v>Tidong Power Gen Pvt Ltd</v>
      </c>
      <c r="F236" s="102" t="s">
        <v>92</v>
      </c>
      <c r="G236" s="78" t="str">
        <f t="shared" si="6"/>
        <v>Tidong Power Gen Pvt Ltd_Tidong</v>
      </c>
      <c r="H236" s="78" t="s">
        <v>936</v>
      </c>
      <c r="I236" s="33" t="s">
        <v>1822</v>
      </c>
      <c r="J236" s="102" t="s">
        <v>938</v>
      </c>
      <c r="K236" s="102" t="s">
        <v>1476</v>
      </c>
      <c r="L236" s="33" t="s">
        <v>1823</v>
      </c>
      <c r="M236" s="103" t="s">
        <v>92</v>
      </c>
      <c r="N236" s="6">
        <v>4500440534</v>
      </c>
      <c r="O236" s="112" t="s">
        <v>1669</v>
      </c>
      <c r="P236" s="229">
        <v>45260</v>
      </c>
      <c r="Q236" s="305">
        <v>47072</v>
      </c>
      <c r="R236" s="348">
        <f t="shared" si="7"/>
        <v>2028</v>
      </c>
      <c r="S236" s="1" t="s">
        <v>1437</v>
      </c>
      <c r="T236" s="123">
        <v>191392.46</v>
      </c>
      <c r="U236" s="268"/>
      <c r="V236" s="6" t="str">
        <f>VLOOKUP(B236,'Employee details '!$A$2:$F$584,6,0)</f>
        <v>Spare at Tidong</v>
      </c>
    </row>
    <row r="237" spans="1:22" ht="15.6">
      <c r="A237" s="81" t="s">
        <v>78</v>
      </c>
      <c r="B237" s="99" t="s">
        <v>901</v>
      </c>
      <c r="C237" s="78" t="str">
        <f>IFERROR(VLOOKUP(B237,'Employee details '!$A$2:$E$1000,4,0),"Spare")</f>
        <v>Spare IT Tidong</v>
      </c>
      <c r="D237" s="33" t="s">
        <v>1564</v>
      </c>
      <c r="E237" s="78" t="str">
        <f>VLOOKUP('New Laptop and Desktop details '!B237,'Employee details '!A:E,5,0)</f>
        <v>Tidong Power Gen Pvt Ltd</v>
      </c>
      <c r="F237" s="102" t="s">
        <v>92</v>
      </c>
      <c r="G237" s="78" t="str">
        <f t="shared" si="6"/>
        <v>Tidong Power Gen Pvt Ltd_Tidong</v>
      </c>
      <c r="H237" s="78" t="s">
        <v>936</v>
      </c>
      <c r="I237" s="33" t="s">
        <v>1824</v>
      </c>
      <c r="J237" s="102" t="s">
        <v>938</v>
      </c>
      <c r="K237" s="102" t="s">
        <v>1476</v>
      </c>
      <c r="L237" s="33" t="s">
        <v>1825</v>
      </c>
      <c r="M237" s="103" t="s">
        <v>92</v>
      </c>
      <c r="N237" s="6">
        <v>4500440534</v>
      </c>
      <c r="O237" s="112" t="s">
        <v>1669</v>
      </c>
      <c r="P237" s="229">
        <v>45260</v>
      </c>
      <c r="Q237" s="305">
        <v>47197</v>
      </c>
      <c r="R237" s="348">
        <f t="shared" si="7"/>
        <v>2029</v>
      </c>
      <c r="S237" s="1" t="s">
        <v>1437</v>
      </c>
      <c r="T237" s="123">
        <v>191392.46</v>
      </c>
      <c r="U237" s="268"/>
      <c r="V237" s="6" t="str">
        <f>VLOOKUP(B237,'Employee details '!$A$2:$F$584,6,0)</f>
        <v>Spare at Tidong</v>
      </c>
    </row>
    <row r="238" spans="1:22" ht="15.6">
      <c r="A238" s="81" t="s">
        <v>78</v>
      </c>
      <c r="B238" s="99" t="s">
        <v>901</v>
      </c>
      <c r="C238" s="78" t="str">
        <f>IFERROR(VLOOKUP(B238,'Employee details '!$A$2:$E$1000,4,0),"Spare")</f>
        <v>Spare IT Tidong</v>
      </c>
      <c r="D238" s="33" t="s">
        <v>1564</v>
      </c>
      <c r="E238" s="78" t="str">
        <f>VLOOKUP('New Laptop and Desktop details '!B238,'Employee details '!A:E,5,0)</f>
        <v>Tidong Power Gen Pvt Ltd</v>
      </c>
      <c r="F238" s="102" t="s">
        <v>92</v>
      </c>
      <c r="G238" s="78" t="str">
        <f t="shared" si="6"/>
        <v>Tidong Power Gen Pvt Ltd_Tidong</v>
      </c>
      <c r="H238" s="78" t="s">
        <v>936</v>
      </c>
      <c r="I238" s="33" t="s">
        <v>1826</v>
      </c>
      <c r="J238" s="102" t="s">
        <v>938</v>
      </c>
      <c r="K238" s="102" t="s">
        <v>1476</v>
      </c>
      <c r="L238" s="33" t="s">
        <v>1827</v>
      </c>
      <c r="M238" s="103" t="s">
        <v>92</v>
      </c>
      <c r="N238" s="6">
        <v>4500440534</v>
      </c>
      <c r="O238" s="112" t="s">
        <v>1669</v>
      </c>
      <c r="P238" s="229">
        <v>45260</v>
      </c>
      <c r="Q238" s="305">
        <v>47072</v>
      </c>
      <c r="R238" s="348">
        <f t="shared" si="7"/>
        <v>2028</v>
      </c>
      <c r="S238" s="1" t="s">
        <v>1437</v>
      </c>
      <c r="T238" s="123">
        <v>191392.46</v>
      </c>
      <c r="U238" s="268"/>
      <c r="V238" s="6" t="str">
        <f>VLOOKUP(B238,'Employee details '!$A$2:$F$584,6,0)</f>
        <v>Spare at Tidong</v>
      </c>
    </row>
    <row r="239" spans="1:22" ht="15.6">
      <c r="A239" s="81" t="s">
        <v>84</v>
      </c>
      <c r="B239" s="99" t="s">
        <v>848</v>
      </c>
      <c r="C239" s="78" t="str">
        <f>IFERROR(VLOOKUP(B239,'Employee details '!$A$2:$E$1000,4,0),"Spare")</f>
        <v>Devender Singh</v>
      </c>
      <c r="D239" s="33" t="s">
        <v>1828</v>
      </c>
      <c r="E239" s="78" t="str">
        <f>VLOOKUP('New Laptop and Desktop details '!B239,'Employee details '!A:E,5,0)</f>
        <v>Mandakini Jal Urja Pvt Ltd</v>
      </c>
      <c r="F239" s="102" t="s">
        <v>105</v>
      </c>
      <c r="G239" s="78" t="str">
        <f t="shared" si="6"/>
        <v>Mandakini Jal Urja Pvt Ltd_Mandakini</v>
      </c>
      <c r="H239" s="78" t="s">
        <v>936</v>
      </c>
      <c r="I239" s="33" t="s">
        <v>1829</v>
      </c>
      <c r="J239" s="102" t="s">
        <v>938</v>
      </c>
      <c r="K239" s="102" t="s">
        <v>1476</v>
      </c>
      <c r="L239" s="33" t="s">
        <v>1830</v>
      </c>
      <c r="M239" s="103" t="s">
        <v>105</v>
      </c>
      <c r="N239" s="6">
        <v>4500440532</v>
      </c>
      <c r="O239" s="112" t="s">
        <v>1831</v>
      </c>
      <c r="P239" s="229">
        <v>45261</v>
      </c>
      <c r="Q239" s="305">
        <v>47140</v>
      </c>
      <c r="R239" s="348">
        <f t="shared" si="7"/>
        <v>2029</v>
      </c>
      <c r="S239" s="1" t="s">
        <v>1437</v>
      </c>
      <c r="T239" s="123">
        <v>191392.46</v>
      </c>
      <c r="U239" s="268"/>
      <c r="V239" s="6" t="str">
        <f>VLOOKUP(B239,'Employee details '!$A$2:$F$584,6,0)</f>
        <v>Electro &amp; Mechanical</v>
      </c>
    </row>
    <row r="240" spans="1:22" ht="15.6">
      <c r="A240" s="81" t="s">
        <v>84</v>
      </c>
      <c r="B240" s="99" t="s">
        <v>885</v>
      </c>
      <c r="C240" s="78" t="str">
        <f>IFERROR(VLOOKUP(B240,'Employee details '!$A$2:$E$1000,4,0),"Spare")</f>
        <v>Rahul Thapa</v>
      </c>
      <c r="D240" s="33" t="s">
        <v>1832</v>
      </c>
      <c r="E240" s="78" t="str">
        <f>VLOOKUP('New Laptop and Desktop details '!B240,'Employee details '!A:E,5,0)</f>
        <v>Mandakini Jal Urja Pvt Ltd</v>
      </c>
      <c r="F240" s="102" t="s">
        <v>105</v>
      </c>
      <c r="G240" s="78" t="str">
        <f t="shared" si="6"/>
        <v>Mandakini Jal Urja Pvt Ltd_Mandakini</v>
      </c>
      <c r="H240" s="78" t="s">
        <v>936</v>
      </c>
      <c r="I240" s="33" t="s">
        <v>1833</v>
      </c>
      <c r="J240" s="102" t="s">
        <v>938</v>
      </c>
      <c r="K240" s="102" t="s">
        <v>1476</v>
      </c>
      <c r="L240" s="33" t="s">
        <v>1834</v>
      </c>
      <c r="M240" s="103" t="s">
        <v>105</v>
      </c>
      <c r="N240" s="6">
        <v>4500440532</v>
      </c>
      <c r="O240" s="112" t="s">
        <v>1831</v>
      </c>
      <c r="P240" s="229">
        <v>45261</v>
      </c>
      <c r="Q240" s="305">
        <v>47223</v>
      </c>
      <c r="R240" s="348">
        <f t="shared" si="7"/>
        <v>2029</v>
      </c>
      <c r="S240" s="1" t="s">
        <v>1437</v>
      </c>
      <c r="T240" s="123">
        <v>191392.46</v>
      </c>
      <c r="U240" s="268"/>
      <c r="V240" s="6" t="str">
        <f>VLOOKUP(B240,'Employee details '!$A$2:$F$584,6,0)</f>
        <v xml:space="preserve">Construction </v>
      </c>
    </row>
    <row r="241" spans="1:22" ht="15.6">
      <c r="A241" s="81" t="s">
        <v>84</v>
      </c>
      <c r="B241" s="99" t="s">
        <v>872</v>
      </c>
      <c r="C241" s="78" t="str">
        <f>IFERROR(VLOOKUP(B241,'Employee details '!$A$2:$E$1000,4,0),"Spare")</f>
        <v>Nikola Gluic</v>
      </c>
      <c r="D241" s="33" t="s">
        <v>1835</v>
      </c>
      <c r="E241" s="78" t="str">
        <f>VLOOKUP('New Laptop and Desktop details '!B241,'Employee details '!A:E,5,0)</f>
        <v>Mandakini Jal Urja Pvt Ltd</v>
      </c>
      <c r="F241" s="102" t="s">
        <v>105</v>
      </c>
      <c r="G241" s="78" t="str">
        <f t="shared" si="6"/>
        <v>Mandakini Jal Urja Pvt Ltd_Mandakini</v>
      </c>
      <c r="H241" s="78" t="s">
        <v>936</v>
      </c>
      <c r="I241" s="33" t="s">
        <v>1836</v>
      </c>
      <c r="J241" s="102" t="s">
        <v>938</v>
      </c>
      <c r="K241" s="102" t="s">
        <v>1476</v>
      </c>
      <c r="L241" s="33" t="s">
        <v>1837</v>
      </c>
      <c r="M241" s="103" t="s">
        <v>105</v>
      </c>
      <c r="N241" s="6">
        <v>4500440532</v>
      </c>
      <c r="O241" s="112" t="s">
        <v>1831</v>
      </c>
      <c r="P241" s="229">
        <v>45261</v>
      </c>
      <c r="Q241" s="305">
        <v>47190</v>
      </c>
      <c r="R241" s="348">
        <f t="shared" si="7"/>
        <v>2029</v>
      </c>
      <c r="S241" s="1" t="s">
        <v>1437</v>
      </c>
      <c r="T241" s="123">
        <v>191392.46</v>
      </c>
      <c r="U241" s="268" t="s">
        <v>1838</v>
      </c>
      <c r="V241" s="6" t="str">
        <f>VLOOKUP(B241,'Employee details '!$A$2:$F$584,6,0)</f>
        <v>Construction Manager</v>
      </c>
    </row>
    <row r="242" spans="1:22" ht="15.6">
      <c r="A242" s="81" t="s">
        <v>84</v>
      </c>
      <c r="B242" s="99" t="s">
        <v>846</v>
      </c>
      <c r="C242" s="78" t="str">
        <f>IFERROR(VLOOKUP(B242,'Employee details '!$A$2:$E$1000,4,0),"Spare")</f>
        <v>Kuldeep Raj</v>
      </c>
      <c r="D242" s="33" t="s">
        <v>1839</v>
      </c>
      <c r="E242" s="78" t="str">
        <f>VLOOKUP('New Laptop and Desktop details '!B242,'Employee details '!A:E,5,0)</f>
        <v>Mandakini Jal Urja Pvt Ltd</v>
      </c>
      <c r="F242" s="102" t="s">
        <v>105</v>
      </c>
      <c r="G242" s="78" t="str">
        <f t="shared" si="6"/>
        <v>Mandakini Jal Urja Pvt Ltd_Mandakini</v>
      </c>
      <c r="H242" s="78" t="s">
        <v>936</v>
      </c>
      <c r="I242" s="33" t="s">
        <v>1840</v>
      </c>
      <c r="J242" s="102" t="s">
        <v>938</v>
      </c>
      <c r="K242" s="102" t="s">
        <v>1476</v>
      </c>
      <c r="L242" s="33" t="s">
        <v>1841</v>
      </c>
      <c r="M242" s="103" t="s">
        <v>105</v>
      </c>
      <c r="N242" s="6">
        <v>4500440532</v>
      </c>
      <c r="O242" s="112" t="s">
        <v>1831</v>
      </c>
      <c r="P242" s="229">
        <v>45261</v>
      </c>
      <c r="Q242" s="305">
        <v>47120</v>
      </c>
      <c r="R242" s="348">
        <f t="shared" si="7"/>
        <v>2029</v>
      </c>
      <c r="S242" s="1" t="s">
        <v>1437</v>
      </c>
      <c r="T242" s="123">
        <v>191392.46</v>
      </c>
      <c r="U242" s="268"/>
      <c r="V242" s="6" t="str">
        <f>VLOOKUP(B242,'Employee details '!$A$2:$F$584,6,0)</f>
        <v xml:space="preserve">Procurement </v>
      </c>
    </row>
    <row r="243" spans="1:22" ht="15.6">
      <c r="A243" s="81" t="s">
        <v>84</v>
      </c>
      <c r="B243" s="99" t="s">
        <v>876</v>
      </c>
      <c r="C243" s="78" t="str">
        <f>IFERROR(VLOOKUP(B243,'Employee details '!$A$2:$E$1000,4,0),"Spare")</f>
        <v>Naveen  Singh</v>
      </c>
      <c r="D243" s="33" t="s">
        <v>1842</v>
      </c>
      <c r="E243" s="78" t="str">
        <f>VLOOKUP('New Laptop and Desktop details '!B243,'Employee details '!A:E,5,0)</f>
        <v>Mandakini Jal Urja Pvt Ltd</v>
      </c>
      <c r="F243" s="102" t="s">
        <v>105</v>
      </c>
      <c r="G243" s="78" t="str">
        <f t="shared" si="6"/>
        <v>Mandakini Jal Urja Pvt Ltd_Mandakini</v>
      </c>
      <c r="H243" s="78" t="s">
        <v>936</v>
      </c>
      <c r="I243" s="33" t="s">
        <v>1843</v>
      </c>
      <c r="J243" s="102" t="s">
        <v>938</v>
      </c>
      <c r="K243" s="102" t="s">
        <v>1476</v>
      </c>
      <c r="L243" s="33" t="s">
        <v>1844</v>
      </c>
      <c r="M243" s="103" t="s">
        <v>105</v>
      </c>
      <c r="N243" s="6">
        <v>4500440532</v>
      </c>
      <c r="O243" s="112" t="s">
        <v>1831</v>
      </c>
      <c r="P243" s="229">
        <v>45261</v>
      </c>
      <c r="Q243" s="305">
        <v>47222</v>
      </c>
      <c r="R243" s="348">
        <f t="shared" si="7"/>
        <v>2029</v>
      </c>
      <c r="S243" s="1" t="s">
        <v>1437</v>
      </c>
      <c r="T243" s="123">
        <v>191392.46</v>
      </c>
      <c r="U243" s="268" t="s">
        <v>1845</v>
      </c>
      <c r="V243" s="6" t="str">
        <f>VLOOKUP(B243,'Employee details '!$A$2:$F$584,6,0)</f>
        <v>Project controls</v>
      </c>
    </row>
    <row r="244" spans="1:22" ht="15.6">
      <c r="A244" s="81" t="s">
        <v>84</v>
      </c>
      <c r="B244" s="99" t="s">
        <v>1390</v>
      </c>
      <c r="C244" s="78" t="str">
        <f>IFERROR(VLOOKUP(B244,'Employee details '!$A$2:$E$1000,4,0),"Spare")</f>
        <v>MOTI KURMANCHALI</v>
      </c>
      <c r="D244" s="33" t="s">
        <v>1846</v>
      </c>
      <c r="E244" s="78" t="str">
        <f>VLOOKUP('New Laptop and Desktop details '!B244,'Employee details '!A:E,5,0)</f>
        <v>Mandakini Jal Urja Pvt Ltd</v>
      </c>
      <c r="F244" s="33" t="s">
        <v>105</v>
      </c>
      <c r="G244" s="78" t="str">
        <f t="shared" si="6"/>
        <v>Mandakini Jal Urja Pvt Ltd_Mandakini</v>
      </c>
      <c r="H244" s="78" t="s">
        <v>936</v>
      </c>
      <c r="I244" s="33" t="s">
        <v>1847</v>
      </c>
      <c r="J244" s="33" t="s">
        <v>1848</v>
      </c>
      <c r="K244" s="33" t="s">
        <v>1849</v>
      </c>
      <c r="L244" s="33" t="s">
        <v>1850</v>
      </c>
      <c r="M244" s="103" t="s">
        <v>105</v>
      </c>
      <c r="N244" s="6">
        <v>4500440916</v>
      </c>
      <c r="O244" s="110" t="s">
        <v>1851</v>
      </c>
      <c r="P244" s="229">
        <v>45310</v>
      </c>
      <c r="Q244" s="346">
        <v>46405</v>
      </c>
      <c r="R244" s="348">
        <f t="shared" si="7"/>
        <v>2027</v>
      </c>
      <c r="S244" s="1" t="s">
        <v>1437</v>
      </c>
      <c r="T244" s="123">
        <v>275000</v>
      </c>
      <c r="U244" s="268"/>
      <c r="V244" s="6" t="str">
        <f>VLOOKUP(B244,'Employee details '!$A$2:$F$584,6,0)</f>
        <v>Electro &amp; Mechanical</v>
      </c>
    </row>
    <row r="245" spans="1:22" ht="15.6">
      <c r="A245" s="83" t="s">
        <v>84</v>
      </c>
      <c r="B245" s="99" t="s">
        <v>1852</v>
      </c>
      <c r="C245" s="78" t="str">
        <f>IFERROR(VLOOKUP(B245,'Employee details '!$A$2:$E$1000,4,0),"Spare")</f>
        <v>Prakash Singh</v>
      </c>
      <c r="D245" s="33" t="s">
        <v>1853</v>
      </c>
      <c r="E245" s="78" t="str">
        <f>VLOOKUP('New Laptop and Desktop details '!B245,'Employee details '!A:E,5,0)</f>
        <v>Mandakini Jal Urja Pvt Ltd</v>
      </c>
      <c r="F245" s="46" t="s">
        <v>105</v>
      </c>
      <c r="G245" s="78" t="str">
        <f t="shared" si="6"/>
        <v>Mandakini Jal Urja Pvt Ltd_Mandakini</v>
      </c>
      <c r="H245" s="46" t="s">
        <v>986</v>
      </c>
      <c r="I245" s="33" t="s">
        <v>1854</v>
      </c>
      <c r="J245" s="33" t="s">
        <v>938</v>
      </c>
      <c r="K245" s="46" t="s">
        <v>1855</v>
      </c>
      <c r="L245" s="46" t="s">
        <v>1856</v>
      </c>
      <c r="M245" s="103" t="s">
        <v>105</v>
      </c>
      <c r="N245" s="6">
        <v>4500449987</v>
      </c>
      <c r="O245" s="112" t="s">
        <v>1857</v>
      </c>
      <c r="P245" s="229">
        <v>45351</v>
      </c>
      <c r="Q245" s="305">
        <v>46467</v>
      </c>
      <c r="R245" s="348">
        <f t="shared" si="7"/>
        <v>2027</v>
      </c>
      <c r="S245" s="1" t="s">
        <v>1437</v>
      </c>
      <c r="T245" s="123">
        <v>74348</v>
      </c>
      <c r="U245" s="268" t="s">
        <v>1858</v>
      </c>
      <c r="V245" s="6" t="str">
        <f>VLOOKUP(B245,'Employee details '!$A$2:$F$584,6,0)</f>
        <v>Environmental &amp; Social</v>
      </c>
    </row>
    <row r="246" spans="1:22" ht="15.6">
      <c r="A246" s="83" t="s">
        <v>78</v>
      </c>
      <c r="B246" s="99" t="s">
        <v>828</v>
      </c>
      <c r="C246" s="78" t="str">
        <f>IFERROR(VLOOKUP(B246,'Employee details '!$A$2:$E$1000,4,0),"Spare")</f>
        <v>Stock  in IT</v>
      </c>
      <c r="D246" s="53" t="s">
        <v>1564</v>
      </c>
      <c r="E246" s="78" t="str">
        <f>VLOOKUP('New Laptop and Desktop details '!B246,'Employee details '!A:E,5,0)</f>
        <v>Delhi Office Spare</v>
      </c>
      <c r="F246" s="53" t="s">
        <v>9</v>
      </c>
      <c r="G246" s="78" t="str">
        <f t="shared" si="6"/>
        <v>Delhi Office Spare_SKI</v>
      </c>
      <c r="H246" s="53" t="s">
        <v>936</v>
      </c>
      <c r="I246" s="54" t="s">
        <v>1859</v>
      </c>
      <c r="J246" s="54" t="s">
        <v>938</v>
      </c>
      <c r="K246" s="53" t="s">
        <v>1860</v>
      </c>
      <c r="L246" s="53" t="s">
        <v>1861</v>
      </c>
      <c r="M246" s="326" t="s">
        <v>947</v>
      </c>
      <c r="N246" s="63">
        <v>4500452841</v>
      </c>
      <c r="O246" s="327" t="s">
        <v>1862</v>
      </c>
      <c r="P246" s="237">
        <v>45426</v>
      </c>
      <c r="Q246" s="308">
        <v>47261</v>
      </c>
      <c r="R246" s="348">
        <f t="shared" si="7"/>
        <v>2029</v>
      </c>
      <c r="S246" s="207" t="s">
        <v>1437</v>
      </c>
      <c r="T246" s="123">
        <v>397636.4</v>
      </c>
      <c r="U246" s="268"/>
      <c r="V246" s="6" t="str">
        <f>VLOOKUP(B246,'Employee details '!$A$2:$F$584,6,0)</f>
        <v>Stock In IT</v>
      </c>
    </row>
    <row r="247" spans="1:22" ht="15.6">
      <c r="A247" s="4" t="s">
        <v>84</v>
      </c>
      <c r="B247" s="99" t="s">
        <v>3685</v>
      </c>
      <c r="C247" s="335" t="str">
        <f>IFERROR(VLOOKUP(B247,'Employee details '!$A$2:$E$1000,4,0),"Spare")</f>
        <v>Operation SKM</v>
      </c>
      <c r="D247" s="6" t="s">
        <v>3820</v>
      </c>
      <c r="E247" s="78" t="str">
        <f>VLOOKUP('New Laptop and Desktop details '!B247,'Employee details '!A:E,5,0)</f>
        <v>Statkraft Markets Private Ltd</v>
      </c>
      <c r="F247" s="6" t="s">
        <v>85</v>
      </c>
      <c r="G247" s="78" t="str">
        <f t="shared" si="6"/>
        <v>Statkraft Markets Private Ltd_SKM</v>
      </c>
      <c r="H247" s="6" t="s">
        <v>986</v>
      </c>
      <c r="I247" s="6" t="s">
        <v>1863</v>
      </c>
      <c r="J247" s="6" t="s">
        <v>938</v>
      </c>
      <c r="K247" s="6" t="s">
        <v>1864</v>
      </c>
      <c r="L247" s="6" t="s">
        <v>1865</v>
      </c>
      <c r="M247" s="1" t="s">
        <v>947</v>
      </c>
      <c r="N247" s="6">
        <v>4500464365</v>
      </c>
      <c r="O247" s="6" t="s">
        <v>1866</v>
      </c>
      <c r="P247" s="229">
        <v>45435</v>
      </c>
      <c r="Q247" s="305">
        <v>46553</v>
      </c>
      <c r="R247" s="348">
        <f t="shared" si="7"/>
        <v>2027</v>
      </c>
      <c r="S247" s="1" t="s">
        <v>1437</v>
      </c>
      <c r="T247" s="123">
        <v>5155011</v>
      </c>
      <c r="U247" s="268" t="s">
        <v>3686</v>
      </c>
      <c r="V247" s="6" t="str">
        <f>VLOOKUP(B247,'Employee details '!$A$2:$F$584,6,0)</f>
        <v>Market Operation</v>
      </c>
    </row>
    <row r="248" spans="1:22" ht="15.6">
      <c r="A248" s="328" t="s">
        <v>78</v>
      </c>
      <c r="B248" s="99" t="s">
        <v>828</v>
      </c>
      <c r="C248" s="78" t="str">
        <f>IFERROR(VLOOKUP(B248,'Employee details '!$A$2:$E$1000,4,0),"Spare")</f>
        <v>Stock  in IT</v>
      </c>
      <c r="D248" s="6" t="s">
        <v>1564</v>
      </c>
      <c r="E248" s="78" t="str">
        <f>VLOOKUP('New Laptop and Desktop details '!B248,'Employee details '!A:E,5,0)</f>
        <v>Delhi Office Spare</v>
      </c>
      <c r="F248" s="106" t="s">
        <v>105</v>
      </c>
      <c r="G248" s="78" t="str">
        <f t="shared" si="6"/>
        <v>Delhi Office Spare_Mandakini</v>
      </c>
      <c r="H248" s="106" t="s">
        <v>936</v>
      </c>
      <c r="I248" s="106" t="s">
        <v>1867</v>
      </c>
      <c r="J248" s="6" t="s">
        <v>938</v>
      </c>
      <c r="K248" s="102" t="s">
        <v>1476</v>
      </c>
      <c r="L248" s="106" t="s">
        <v>1868</v>
      </c>
      <c r="M248" s="1" t="s">
        <v>947</v>
      </c>
      <c r="N248" s="36">
        <v>4500469733</v>
      </c>
      <c r="O248" s="330" t="s">
        <v>1869</v>
      </c>
      <c r="P248" s="331">
        <v>45446</v>
      </c>
      <c r="Q248" s="347">
        <v>47260</v>
      </c>
      <c r="R248" s="348">
        <f t="shared" si="7"/>
        <v>2029</v>
      </c>
      <c r="S248" s="1" t="s">
        <v>1437</v>
      </c>
      <c r="T248" s="123">
        <v>191392.46</v>
      </c>
      <c r="U248" s="268"/>
      <c r="V248" s="6" t="str">
        <f>VLOOKUP(B248,'Employee details '!$A$2:$F$584,6,0)</f>
        <v>Stock In IT</v>
      </c>
    </row>
    <row r="249" spans="1:22" ht="15.6">
      <c r="A249" s="4" t="s">
        <v>78</v>
      </c>
      <c r="B249" s="99" t="s">
        <v>828</v>
      </c>
      <c r="C249" s="78" t="str">
        <f>IFERROR(VLOOKUP(B249,'Employee details '!$A$2:$E$1000,4,0),"Spare")</f>
        <v>Stock  in IT</v>
      </c>
      <c r="D249" s="6" t="s">
        <v>1564</v>
      </c>
      <c r="E249" s="78" t="str">
        <f>VLOOKUP('New Laptop and Desktop details '!B249,'Employee details '!A:E,5,0)</f>
        <v>Delhi Office Spare</v>
      </c>
      <c r="F249" s="33" t="s">
        <v>105</v>
      </c>
      <c r="G249" s="78" t="str">
        <f t="shared" si="6"/>
        <v>Delhi Office Spare_Mandakini</v>
      </c>
      <c r="H249" s="33" t="s">
        <v>936</v>
      </c>
      <c r="I249" s="33" t="s">
        <v>1870</v>
      </c>
      <c r="J249" s="6" t="s">
        <v>938</v>
      </c>
      <c r="K249" s="102" t="s">
        <v>1476</v>
      </c>
      <c r="L249" s="106" t="s">
        <v>1871</v>
      </c>
      <c r="M249" s="1" t="s">
        <v>947</v>
      </c>
      <c r="N249" s="36">
        <v>4500469733</v>
      </c>
      <c r="O249" s="330" t="s">
        <v>1869</v>
      </c>
      <c r="P249" s="331">
        <v>45446</v>
      </c>
      <c r="Q249" s="347">
        <v>47260</v>
      </c>
      <c r="R249" s="348">
        <f t="shared" si="7"/>
        <v>2029</v>
      </c>
      <c r="S249" s="1" t="s">
        <v>1437</v>
      </c>
      <c r="T249" s="123">
        <v>191392.46</v>
      </c>
      <c r="U249" s="268"/>
      <c r="V249" s="6" t="str">
        <f>VLOOKUP(B249,'Employee details '!$A$2:$F$584,6,0)</f>
        <v>Stock In IT</v>
      </c>
    </row>
    <row r="250" spans="1:22" ht="15.6">
      <c r="A250" s="4" t="s">
        <v>78</v>
      </c>
      <c r="B250" s="99" t="s">
        <v>828</v>
      </c>
      <c r="C250" s="78" t="str">
        <f>IFERROR(VLOOKUP(B250,'Employee details '!$A$2:$E$1000,4,0),"Spare")</f>
        <v>Stock  in IT</v>
      </c>
      <c r="D250" s="6" t="s">
        <v>1564</v>
      </c>
      <c r="E250" s="78" t="str">
        <f>VLOOKUP('New Laptop and Desktop details '!B250,'Employee details '!A:E,5,0)</f>
        <v>Delhi Office Spare</v>
      </c>
      <c r="F250" s="33" t="s">
        <v>105</v>
      </c>
      <c r="G250" s="78" t="str">
        <f t="shared" si="6"/>
        <v>Delhi Office Spare_Mandakini</v>
      </c>
      <c r="H250" s="33" t="s">
        <v>936</v>
      </c>
      <c r="I250" s="33" t="s">
        <v>1872</v>
      </c>
      <c r="J250" s="6" t="s">
        <v>938</v>
      </c>
      <c r="K250" s="102" t="s">
        <v>1476</v>
      </c>
      <c r="L250" s="106" t="s">
        <v>1873</v>
      </c>
      <c r="M250" s="1" t="s">
        <v>947</v>
      </c>
      <c r="N250" s="36">
        <v>4500469733</v>
      </c>
      <c r="O250" s="330" t="s">
        <v>1869</v>
      </c>
      <c r="P250" s="331">
        <v>45446</v>
      </c>
      <c r="Q250" s="347">
        <v>47260</v>
      </c>
      <c r="R250" s="348">
        <f t="shared" si="7"/>
        <v>2029</v>
      </c>
      <c r="S250" s="1" t="s">
        <v>1437</v>
      </c>
      <c r="T250" s="123">
        <v>191392.46</v>
      </c>
      <c r="U250" s="268"/>
      <c r="V250" s="6" t="str">
        <f>VLOOKUP(B250,'Employee details '!$A$2:$F$584,6,0)</f>
        <v>Stock In IT</v>
      </c>
    </row>
    <row r="251" spans="1:22" ht="15.6">
      <c r="A251" s="4" t="s">
        <v>78</v>
      </c>
      <c r="B251" s="99" t="s">
        <v>828</v>
      </c>
      <c r="C251" s="78" t="str">
        <f>IFERROR(VLOOKUP(B251,'Employee details '!$A$2:$E$1000,4,0),"Spare")</f>
        <v>Stock  in IT</v>
      </c>
      <c r="D251" s="6" t="s">
        <v>1564</v>
      </c>
      <c r="E251" s="78" t="str">
        <f>VLOOKUP('New Laptop and Desktop details '!B251,'Employee details '!A:E,5,0)</f>
        <v>Delhi Office Spare</v>
      </c>
      <c r="F251" s="33" t="s">
        <v>105</v>
      </c>
      <c r="G251" s="78" t="str">
        <f t="shared" si="6"/>
        <v>Delhi Office Spare_Mandakini</v>
      </c>
      <c r="H251" s="33" t="s">
        <v>936</v>
      </c>
      <c r="I251" s="33" t="s">
        <v>1874</v>
      </c>
      <c r="J251" s="6" t="s">
        <v>938</v>
      </c>
      <c r="K251" s="102" t="s">
        <v>1476</v>
      </c>
      <c r="L251" s="106" t="s">
        <v>1875</v>
      </c>
      <c r="M251" s="1" t="s">
        <v>947</v>
      </c>
      <c r="N251" s="36">
        <v>4500469733</v>
      </c>
      <c r="O251" s="330" t="s">
        <v>1869</v>
      </c>
      <c r="P251" s="331">
        <v>45446</v>
      </c>
      <c r="Q251" s="347">
        <v>47260</v>
      </c>
      <c r="R251" s="348">
        <f t="shared" si="7"/>
        <v>2029</v>
      </c>
      <c r="S251" s="1" t="s">
        <v>1437</v>
      </c>
      <c r="T251" s="123">
        <v>191392.46</v>
      </c>
      <c r="U251" s="268"/>
      <c r="V251" s="6" t="str">
        <f>VLOOKUP(B251,'Employee details '!$A$2:$F$584,6,0)</f>
        <v>Stock In IT</v>
      </c>
    </row>
    <row r="252" spans="1:22" ht="15.6">
      <c r="A252" s="4" t="s">
        <v>78</v>
      </c>
      <c r="B252" s="99" t="s">
        <v>828</v>
      </c>
      <c r="C252" s="78" t="str">
        <f>IFERROR(VLOOKUP(B252,'Employee details '!$A$2:$E$1000,4,0),"Spare")</f>
        <v>Stock  in IT</v>
      </c>
      <c r="D252" s="6" t="s">
        <v>1564</v>
      </c>
      <c r="E252" s="78" t="str">
        <f>VLOOKUP('New Laptop and Desktop details '!B252,'Employee details '!A:E,5,0)</f>
        <v>Delhi Office Spare</v>
      </c>
      <c r="F252" s="33" t="s">
        <v>105</v>
      </c>
      <c r="G252" s="78" t="str">
        <f t="shared" si="6"/>
        <v>Delhi Office Spare_Mandakini</v>
      </c>
      <c r="H252" s="33" t="s">
        <v>936</v>
      </c>
      <c r="I252" s="33" t="s">
        <v>1876</v>
      </c>
      <c r="J252" s="6" t="s">
        <v>938</v>
      </c>
      <c r="K252" s="102" t="s">
        <v>1476</v>
      </c>
      <c r="L252" s="106" t="s">
        <v>1877</v>
      </c>
      <c r="M252" s="1" t="s">
        <v>947</v>
      </c>
      <c r="N252" s="36">
        <v>4500469733</v>
      </c>
      <c r="O252" s="330" t="s">
        <v>1869</v>
      </c>
      <c r="P252" s="331">
        <v>45446</v>
      </c>
      <c r="Q252" s="347">
        <v>47260</v>
      </c>
      <c r="R252" s="348">
        <f t="shared" si="7"/>
        <v>2029</v>
      </c>
      <c r="S252" s="1" t="s">
        <v>1437</v>
      </c>
      <c r="T252" s="123">
        <v>191392.46</v>
      </c>
      <c r="U252" s="268"/>
      <c r="V252" s="6" t="str">
        <f>VLOOKUP(B252,'Employee details '!$A$2:$F$584,6,0)</f>
        <v>Stock In IT</v>
      </c>
    </row>
    <row r="253" spans="1:22" ht="15.6">
      <c r="A253" s="4" t="s">
        <v>78</v>
      </c>
      <c r="B253" s="99" t="s">
        <v>828</v>
      </c>
      <c r="C253" s="78" t="str">
        <f>IFERROR(VLOOKUP(B253,'Employee details '!$A$2:$E$1000,4,0),"Spare")</f>
        <v>Stock  in IT</v>
      </c>
      <c r="D253" s="6" t="s">
        <v>1564</v>
      </c>
      <c r="E253" s="78" t="str">
        <f>VLOOKUP('New Laptop and Desktop details '!B253,'Employee details '!A:E,5,0)</f>
        <v>Delhi Office Spare</v>
      </c>
      <c r="F253" s="33" t="s">
        <v>105</v>
      </c>
      <c r="G253" s="78" t="str">
        <f t="shared" si="6"/>
        <v>Delhi Office Spare_Mandakini</v>
      </c>
      <c r="H253" s="33" t="s">
        <v>936</v>
      </c>
      <c r="I253" s="33" t="s">
        <v>1878</v>
      </c>
      <c r="J253" s="6" t="s">
        <v>938</v>
      </c>
      <c r="K253" s="102" t="s">
        <v>1476</v>
      </c>
      <c r="L253" s="106" t="s">
        <v>1879</v>
      </c>
      <c r="M253" s="1" t="s">
        <v>947</v>
      </c>
      <c r="N253" s="36">
        <v>4500469733</v>
      </c>
      <c r="O253" s="330" t="s">
        <v>1869</v>
      </c>
      <c r="P253" s="331">
        <v>45446</v>
      </c>
      <c r="Q253" s="347">
        <v>47260</v>
      </c>
      <c r="R253" s="348">
        <f t="shared" si="7"/>
        <v>2029</v>
      </c>
      <c r="S253" s="1" t="s">
        <v>1437</v>
      </c>
      <c r="T253" s="123">
        <v>191392.46</v>
      </c>
      <c r="U253" s="268"/>
      <c r="V253" s="6" t="str">
        <f>VLOOKUP(B253,'Employee details '!$A$2:$F$584,6,0)</f>
        <v>Stock In IT</v>
      </c>
    </row>
    <row r="254" spans="1:22" ht="15.6">
      <c r="A254" s="4" t="s">
        <v>78</v>
      </c>
      <c r="B254" s="99" t="s">
        <v>828</v>
      </c>
      <c r="C254" s="78" t="str">
        <f>IFERROR(VLOOKUP(B254,'Employee details '!$A$2:$E$1000,4,0),"Spare")</f>
        <v>Stock  in IT</v>
      </c>
      <c r="D254" s="6" t="s">
        <v>1564</v>
      </c>
      <c r="E254" s="78" t="str">
        <f>VLOOKUP('New Laptop and Desktop details '!B254,'Employee details '!A:E,5,0)</f>
        <v>Delhi Office Spare</v>
      </c>
      <c r="F254" s="33" t="s">
        <v>105</v>
      </c>
      <c r="G254" s="78" t="str">
        <f t="shared" si="6"/>
        <v>Delhi Office Spare_Mandakini</v>
      </c>
      <c r="H254" s="33" t="s">
        <v>936</v>
      </c>
      <c r="I254" s="33" t="s">
        <v>1880</v>
      </c>
      <c r="J254" s="6" t="s">
        <v>938</v>
      </c>
      <c r="K254" s="102" t="s">
        <v>1476</v>
      </c>
      <c r="L254" s="106" t="s">
        <v>1881</v>
      </c>
      <c r="M254" s="1" t="s">
        <v>947</v>
      </c>
      <c r="N254" s="36">
        <v>4500469733</v>
      </c>
      <c r="O254" s="330" t="s">
        <v>1869</v>
      </c>
      <c r="P254" s="331">
        <v>45446</v>
      </c>
      <c r="Q254" s="347">
        <v>47260</v>
      </c>
      <c r="R254" s="348">
        <f t="shared" si="7"/>
        <v>2029</v>
      </c>
      <c r="S254" s="1" t="s">
        <v>1437</v>
      </c>
      <c r="T254" s="123">
        <v>191392.46</v>
      </c>
      <c r="U254" s="268"/>
      <c r="V254" s="6" t="str">
        <f>VLOOKUP(B254,'Employee details '!$A$2:$F$584,6,0)</f>
        <v>Stock In IT</v>
      </c>
    </row>
    <row r="255" spans="1:22" ht="15.6">
      <c r="A255" s="4" t="s">
        <v>78</v>
      </c>
      <c r="B255" s="99" t="s">
        <v>828</v>
      </c>
      <c r="C255" s="78" t="str">
        <f>IFERROR(VLOOKUP(B255,'Employee details '!$A$2:$E$1000,4,0),"Spare")</f>
        <v>Stock  in IT</v>
      </c>
      <c r="D255" s="6" t="s">
        <v>1564</v>
      </c>
      <c r="E255" s="78" t="str">
        <f>VLOOKUP('New Laptop and Desktop details '!B255,'Employee details '!A:E,5,0)</f>
        <v>Delhi Office Spare</v>
      </c>
      <c r="F255" s="33" t="s">
        <v>105</v>
      </c>
      <c r="G255" s="78" t="str">
        <f t="shared" si="6"/>
        <v>Delhi Office Spare_Mandakini</v>
      </c>
      <c r="H255" s="33" t="s">
        <v>936</v>
      </c>
      <c r="I255" s="33" t="s">
        <v>1882</v>
      </c>
      <c r="J255" s="6" t="s">
        <v>938</v>
      </c>
      <c r="K255" s="102" t="s">
        <v>1476</v>
      </c>
      <c r="L255" s="106" t="s">
        <v>1883</v>
      </c>
      <c r="M255" s="1" t="s">
        <v>947</v>
      </c>
      <c r="N255" s="36">
        <v>4500469733</v>
      </c>
      <c r="O255" s="330" t="s">
        <v>1869</v>
      </c>
      <c r="P255" s="331">
        <v>45446</v>
      </c>
      <c r="Q255" s="347">
        <v>47260</v>
      </c>
      <c r="R255" s="348">
        <f t="shared" si="7"/>
        <v>2029</v>
      </c>
      <c r="S255" s="1" t="s">
        <v>1437</v>
      </c>
      <c r="T255" s="123">
        <v>191392.46</v>
      </c>
      <c r="U255" s="268"/>
      <c r="V255" s="6" t="str">
        <f>VLOOKUP(B255,'Employee details '!$A$2:$F$584,6,0)</f>
        <v>Stock In IT</v>
      </c>
    </row>
    <row r="256" spans="1:22" ht="15.6">
      <c r="A256" s="4" t="s">
        <v>78</v>
      </c>
      <c r="B256" s="99" t="s">
        <v>828</v>
      </c>
      <c r="C256" s="78" t="str">
        <f>IFERROR(VLOOKUP(B256,'Employee details '!$A$2:$E$1000,4,0),"Spare")</f>
        <v>Stock  in IT</v>
      </c>
      <c r="D256" s="6" t="s">
        <v>1564</v>
      </c>
      <c r="E256" s="78" t="str">
        <f>VLOOKUP('New Laptop and Desktop details '!B256,'Employee details '!A:E,5,0)</f>
        <v>Delhi Office Spare</v>
      </c>
      <c r="F256" s="33" t="s">
        <v>105</v>
      </c>
      <c r="G256" s="78" t="str">
        <f t="shared" si="6"/>
        <v>Delhi Office Spare_Mandakini</v>
      </c>
      <c r="H256" s="33" t="s">
        <v>936</v>
      </c>
      <c r="I256" s="33" t="s">
        <v>1884</v>
      </c>
      <c r="J256" s="6" t="s">
        <v>938</v>
      </c>
      <c r="K256" s="102" t="s">
        <v>1476</v>
      </c>
      <c r="L256" s="106" t="s">
        <v>1885</v>
      </c>
      <c r="M256" s="1" t="s">
        <v>947</v>
      </c>
      <c r="N256" s="36">
        <v>4500469733</v>
      </c>
      <c r="O256" s="330" t="s">
        <v>1869</v>
      </c>
      <c r="P256" s="331">
        <v>45446</v>
      </c>
      <c r="Q256" s="347">
        <v>47260</v>
      </c>
      <c r="R256" s="348">
        <f t="shared" si="7"/>
        <v>2029</v>
      </c>
      <c r="S256" s="1" t="s">
        <v>1437</v>
      </c>
      <c r="T256" s="123">
        <v>191392.46</v>
      </c>
      <c r="U256" s="268"/>
      <c r="V256" s="6" t="str">
        <f>VLOOKUP(B256,'Employee details '!$A$2:$F$584,6,0)</f>
        <v>Stock In IT</v>
      </c>
    </row>
    <row r="257" spans="1:22" ht="15.6">
      <c r="A257" s="4" t="s">
        <v>78</v>
      </c>
      <c r="B257" s="99" t="s">
        <v>828</v>
      </c>
      <c r="C257" s="78" t="str">
        <f>IFERROR(VLOOKUP(B257,'Employee details '!$A$2:$E$1000,4,0),"Spare")</f>
        <v>Stock  in IT</v>
      </c>
      <c r="D257" s="6" t="s">
        <v>1564</v>
      </c>
      <c r="E257" s="78" t="str">
        <f>VLOOKUP('New Laptop and Desktop details '!B257,'Employee details '!A:E,5,0)</f>
        <v>Delhi Office Spare</v>
      </c>
      <c r="F257" s="33" t="s">
        <v>9</v>
      </c>
      <c r="G257" s="78" t="str">
        <f t="shared" si="6"/>
        <v>Delhi Office Spare_SKI</v>
      </c>
      <c r="H257" s="33" t="s">
        <v>936</v>
      </c>
      <c r="I257" s="33" t="s">
        <v>1886</v>
      </c>
      <c r="J257" s="33" t="s">
        <v>938</v>
      </c>
      <c r="K257" s="102" t="s">
        <v>1476</v>
      </c>
      <c r="L257" s="33" t="s">
        <v>1887</v>
      </c>
      <c r="M257" s="1" t="s">
        <v>947</v>
      </c>
      <c r="N257" s="6">
        <v>4500469699</v>
      </c>
      <c r="O257" s="108" t="s">
        <v>1888</v>
      </c>
      <c r="P257" s="229">
        <v>45450</v>
      </c>
      <c r="Q257" s="305">
        <v>47261</v>
      </c>
      <c r="R257" s="348">
        <f t="shared" si="7"/>
        <v>2029</v>
      </c>
      <c r="S257" s="1" t="s">
        <v>1437</v>
      </c>
      <c r="T257" s="123">
        <v>191392.46</v>
      </c>
      <c r="U257" s="268"/>
      <c r="V257" s="6" t="str">
        <f>VLOOKUP(B257,'Employee details '!$A$2:$F$584,6,0)</f>
        <v>Stock In IT</v>
      </c>
    </row>
    <row r="258" spans="1:22" ht="15.6">
      <c r="A258" s="4" t="s">
        <v>78</v>
      </c>
      <c r="B258" s="99" t="s">
        <v>828</v>
      </c>
      <c r="C258" s="78" t="str">
        <f>IFERROR(VLOOKUP(B258,'Employee details '!$A$2:$E$1000,4,0),"Spare")</f>
        <v>Stock  in IT</v>
      </c>
      <c r="D258" s="6" t="s">
        <v>1564</v>
      </c>
      <c r="E258" s="78" t="str">
        <f>VLOOKUP('New Laptop and Desktop details '!B258,'Employee details '!A:E,5,0)</f>
        <v>Delhi Office Spare</v>
      </c>
      <c r="F258" s="33" t="s">
        <v>9</v>
      </c>
      <c r="G258" s="78" t="str">
        <f t="shared" si="6"/>
        <v>Delhi Office Spare_SKI</v>
      </c>
      <c r="H258" s="33" t="s">
        <v>936</v>
      </c>
      <c r="I258" s="33" t="s">
        <v>1889</v>
      </c>
      <c r="J258" s="33" t="s">
        <v>938</v>
      </c>
      <c r="K258" s="102" t="s">
        <v>1476</v>
      </c>
      <c r="L258" s="33" t="s">
        <v>1890</v>
      </c>
      <c r="M258" s="1" t="s">
        <v>947</v>
      </c>
      <c r="N258" s="6">
        <v>4500469699</v>
      </c>
      <c r="O258" s="108" t="s">
        <v>1888</v>
      </c>
      <c r="P258" s="229">
        <v>45450</v>
      </c>
      <c r="Q258" s="305">
        <v>47261</v>
      </c>
      <c r="R258" s="348">
        <f t="shared" si="7"/>
        <v>2029</v>
      </c>
      <c r="S258" s="1" t="s">
        <v>1437</v>
      </c>
      <c r="T258" s="123">
        <v>191392.46</v>
      </c>
      <c r="U258" s="268"/>
      <c r="V258" s="6" t="str">
        <f>VLOOKUP(B258,'Employee details '!$A$2:$F$584,6,0)</f>
        <v>Stock In IT</v>
      </c>
    </row>
    <row r="259" spans="1:22" ht="15.6">
      <c r="A259" s="4" t="s">
        <v>78</v>
      </c>
      <c r="B259" s="99" t="s">
        <v>828</v>
      </c>
      <c r="C259" s="78" t="str">
        <f>IFERROR(VLOOKUP(B259,'Employee details '!$A$2:$E$1000,4,0),"Spare")</f>
        <v>Stock  in IT</v>
      </c>
      <c r="D259" s="6" t="s">
        <v>1564</v>
      </c>
      <c r="E259" s="78" t="str">
        <f>VLOOKUP('New Laptop and Desktop details '!B259,'Employee details '!A:E,5,0)</f>
        <v>Delhi Office Spare</v>
      </c>
      <c r="F259" s="33" t="s">
        <v>9</v>
      </c>
      <c r="G259" s="78" t="str">
        <f t="shared" ref="G259:G271" si="8">E259&amp;"_"&amp;F259</f>
        <v>Delhi Office Spare_SKI</v>
      </c>
      <c r="H259" s="33" t="s">
        <v>936</v>
      </c>
      <c r="I259" s="33" t="s">
        <v>1891</v>
      </c>
      <c r="J259" s="33" t="s">
        <v>938</v>
      </c>
      <c r="K259" s="102" t="s">
        <v>1476</v>
      </c>
      <c r="L259" s="33" t="s">
        <v>1892</v>
      </c>
      <c r="M259" s="1" t="s">
        <v>947</v>
      </c>
      <c r="N259" s="6">
        <v>4500469699</v>
      </c>
      <c r="O259" s="108" t="s">
        <v>1888</v>
      </c>
      <c r="P259" s="229">
        <v>45450</v>
      </c>
      <c r="Q259" s="305">
        <v>47261</v>
      </c>
      <c r="R259" s="348">
        <f t="shared" ref="R259:R271" si="9">YEAR(Q259)</f>
        <v>2029</v>
      </c>
      <c r="S259" s="1" t="s">
        <v>1437</v>
      </c>
      <c r="T259" s="123">
        <v>191392.46</v>
      </c>
      <c r="U259" s="268"/>
      <c r="V259" s="6" t="str">
        <f>VLOOKUP(B259,'Employee details '!$A$2:$F$584,6,0)</f>
        <v>Stock In IT</v>
      </c>
    </row>
    <row r="260" spans="1:22" ht="15.6">
      <c r="A260" s="4" t="s">
        <v>78</v>
      </c>
      <c r="B260" s="99" t="s">
        <v>828</v>
      </c>
      <c r="C260" s="78" t="str">
        <f>IFERROR(VLOOKUP(B260,'Employee details '!$A$2:$E$1000,4,0),"Spare")</f>
        <v>Stock  in IT</v>
      </c>
      <c r="D260" s="6" t="s">
        <v>1564</v>
      </c>
      <c r="E260" s="78" t="str">
        <f>VLOOKUP('New Laptop and Desktop details '!B260,'Employee details '!A:E,5,0)</f>
        <v>Delhi Office Spare</v>
      </c>
      <c r="F260" s="33" t="s">
        <v>9</v>
      </c>
      <c r="G260" s="78" t="str">
        <f t="shared" si="8"/>
        <v>Delhi Office Spare_SKI</v>
      </c>
      <c r="H260" s="33" t="s">
        <v>936</v>
      </c>
      <c r="I260" s="33" t="s">
        <v>1893</v>
      </c>
      <c r="J260" s="33" t="s">
        <v>938</v>
      </c>
      <c r="K260" s="102" t="s">
        <v>1476</v>
      </c>
      <c r="L260" s="33" t="s">
        <v>1894</v>
      </c>
      <c r="M260" s="1" t="s">
        <v>947</v>
      </c>
      <c r="N260" s="6">
        <v>4500469699</v>
      </c>
      <c r="O260" s="108" t="s">
        <v>1888</v>
      </c>
      <c r="P260" s="229">
        <v>45450</v>
      </c>
      <c r="Q260" s="305">
        <v>47261</v>
      </c>
      <c r="R260" s="348">
        <f t="shared" si="9"/>
        <v>2029</v>
      </c>
      <c r="S260" s="1" t="s">
        <v>1437</v>
      </c>
      <c r="T260" s="123">
        <v>191392.46</v>
      </c>
      <c r="U260" s="268"/>
      <c r="V260" s="6" t="str">
        <f>VLOOKUP(B260,'Employee details '!$A$2:$F$584,6,0)</f>
        <v>Stock In IT</v>
      </c>
    </row>
    <row r="261" spans="1:22" ht="15.6">
      <c r="A261" s="4" t="s">
        <v>78</v>
      </c>
      <c r="B261" s="99" t="s">
        <v>828</v>
      </c>
      <c r="C261" s="78" t="str">
        <f>IFERROR(VLOOKUP(B261,'Employee details '!$A$2:$E$1000,4,0),"Spare")</f>
        <v>Stock  in IT</v>
      </c>
      <c r="D261" s="6" t="s">
        <v>1564</v>
      </c>
      <c r="E261" s="78" t="str">
        <f>VLOOKUP('New Laptop and Desktop details '!B261,'Employee details '!A:E,5,0)</f>
        <v>Delhi Office Spare</v>
      </c>
      <c r="F261" s="33" t="s">
        <v>9</v>
      </c>
      <c r="G261" s="78" t="str">
        <f t="shared" si="8"/>
        <v>Delhi Office Spare_SKI</v>
      </c>
      <c r="H261" s="33" t="s">
        <v>936</v>
      </c>
      <c r="I261" s="33" t="s">
        <v>1895</v>
      </c>
      <c r="J261" s="33" t="s">
        <v>938</v>
      </c>
      <c r="K261" s="102" t="s">
        <v>1476</v>
      </c>
      <c r="L261" s="33" t="s">
        <v>1896</v>
      </c>
      <c r="M261" s="1" t="s">
        <v>947</v>
      </c>
      <c r="N261" s="6">
        <v>4500469699</v>
      </c>
      <c r="O261" s="108" t="s">
        <v>1888</v>
      </c>
      <c r="P261" s="229">
        <v>45450</v>
      </c>
      <c r="Q261" s="305">
        <v>47261</v>
      </c>
      <c r="R261" s="348">
        <f t="shared" si="9"/>
        <v>2029</v>
      </c>
      <c r="S261" s="1" t="s">
        <v>1437</v>
      </c>
      <c r="T261" s="123">
        <v>191392.46</v>
      </c>
      <c r="U261" s="268"/>
      <c r="V261" s="6" t="str">
        <f>VLOOKUP(B261,'Employee details '!$A$2:$F$584,6,0)</f>
        <v>Stock In IT</v>
      </c>
    </row>
    <row r="262" spans="1:22" ht="15.6">
      <c r="A262" s="4" t="s">
        <v>78</v>
      </c>
      <c r="B262" s="99" t="s">
        <v>828</v>
      </c>
      <c r="C262" s="78" t="str">
        <f>IFERROR(VLOOKUP(B262,'Employee details '!$A$2:$E$1000,4,0),"Spare")</f>
        <v>Stock  in IT</v>
      </c>
      <c r="D262" s="6" t="s">
        <v>1564</v>
      </c>
      <c r="E262" s="78" t="str">
        <f>VLOOKUP('New Laptop and Desktop details '!B262,'Employee details '!A:E,5,0)</f>
        <v>Delhi Office Spare</v>
      </c>
      <c r="F262" s="33" t="s">
        <v>9</v>
      </c>
      <c r="G262" s="78" t="str">
        <f t="shared" si="8"/>
        <v>Delhi Office Spare_SKI</v>
      </c>
      <c r="H262" s="33" t="s">
        <v>936</v>
      </c>
      <c r="I262" s="33" t="s">
        <v>1897</v>
      </c>
      <c r="J262" s="33" t="s">
        <v>938</v>
      </c>
      <c r="K262" s="102" t="s">
        <v>1476</v>
      </c>
      <c r="L262" s="33" t="s">
        <v>1898</v>
      </c>
      <c r="M262" s="1" t="s">
        <v>947</v>
      </c>
      <c r="N262" s="6">
        <v>4500469699</v>
      </c>
      <c r="O262" s="108" t="s">
        <v>1888</v>
      </c>
      <c r="P262" s="229">
        <v>45450</v>
      </c>
      <c r="Q262" s="305">
        <v>47261</v>
      </c>
      <c r="R262" s="348">
        <f t="shared" si="9"/>
        <v>2029</v>
      </c>
      <c r="S262" s="1" t="s">
        <v>1437</v>
      </c>
      <c r="T262" s="123">
        <v>191392.46</v>
      </c>
      <c r="U262" s="268"/>
      <c r="V262" s="6" t="str">
        <f>VLOOKUP(B262,'Employee details '!$A$2:$F$584,6,0)</f>
        <v>Stock In IT</v>
      </c>
    </row>
    <row r="263" spans="1:22" ht="15.6">
      <c r="A263" s="4" t="s">
        <v>78</v>
      </c>
      <c r="B263" s="99" t="s">
        <v>828</v>
      </c>
      <c r="C263" s="78" t="str">
        <f>IFERROR(VLOOKUP(B263,'Employee details '!$A$2:$E$1000,4,0),"Spare")</f>
        <v>Stock  in IT</v>
      </c>
      <c r="D263" s="6" t="s">
        <v>1564</v>
      </c>
      <c r="E263" s="78" t="str">
        <f>VLOOKUP('New Laptop and Desktop details '!B263,'Employee details '!A:E,5,0)</f>
        <v>Delhi Office Spare</v>
      </c>
      <c r="F263" s="33" t="s">
        <v>9</v>
      </c>
      <c r="G263" s="78" t="str">
        <f t="shared" si="8"/>
        <v>Delhi Office Spare_SKI</v>
      </c>
      <c r="H263" s="33" t="s">
        <v>936</v>
      </c>
      <c r="I263" s="33" t="s">
        <v>1899</v>
      </c>
      <c r="J263" s="33" t="s">
        <v>938</v>
      </c>
      <c r="K263" s="102" t="s">
        <v>1476</v>
      </c>
      <c r="L263" s="33" t="s">
        <v>1900</v>
      </c>
      <c r="M263" s="1" t="s">
        <v>947</v>
      </c>
      <c r="N263" s="6">
        <v>4500469699</v>
      </c>
      <c r="O263" s="108" t="s">
        <v>1888</v>
      </c>
      <c r="P263" s="229">
        <v>45450</v>
      </c>
      <c r="Q263" s="305">
        <v>47261</v>
      </c>
      <c r="R263" s="348">
        <f t="shared" si="9"/>
        <v>2029</v>
      </c>
      <c r="S263" s="1" t="s">
        <v>1437</v>
      </c>
      <c r="T263" s="123">
        <v>191392.46</v>
      </c>
      <c r="U263" s="268"/>
      <c r="V263" s="6" t="str">
        <f>VLOOKUP(B263,'Employee details '!$A$2:$F$584,6,0)</f>
        <v>Stock In IT</v>
      </c>
    </row>
    <row r="264" spans="1:22" ht="15.6">
      <c r="A264" s="4" t="s">
        <v>78</v>
      </c>
      <c r="B264" s="99" t="s">
        <v>828</v>
      </c>
      <c r="C264" s="78" t="str">
        <f>IFERROR(VLOOKUP(B264,'Employee details '!$A$2:$E$1000,4,0),"Spare")</f>
        <v>Stock  in IT</v>
      </c>
      <c r="D264" s="6" t="s">
        <v>1564</v>
      </c>
      <c r="E264" s="78" t="str">
        <f>VLOOKUP('New Laptop and Desktop details '!B264,'Employee details '!A:E,5,0)</f>
        <v>Delhi Office Spare</v>
      </c>
      <c r="F264" s="33" t="s">
        <v>9</v>
      </c>
      <c r="G264" s="78" t="str">
        <f t="shared" si="8"/>
        <v>Delhi Office Spare_SKI</v>
      </c>
      <c r="H264" s="33" t="s">
        <v>936</v>
      </c>
      <c r="I264" s="33" t="s">
        <v>1901</v>
      </c>
      <c r="J264" s="33" t="s">
        <v>938</v>
      </c>
      <c r="K264" s="102" t="s">
        <v>1476</v>
      </c>
      <c r="L264" s="33" t="s">
        <v>1902</v>
      </c>
      <c r="M264" s="1" t="s">
        <v>947</v>
      </c>
      <c r="N264" s="6">
        <v>4500469699</v>
      </c>
      <c r="O264" s="108" t="s">
        <v>1888</v>
      </c>
      <c r="P264" s="229">
        <v>45450</v>
      </c>
      <c r="Q264" s="305">
        <v>47261</v>
      </c>
      <c r="R264" s="348">
        <f t="shared" si="9"/>
        <v>2029</v>
      </c>
      <c r="S264" s="1" t="s">
        <v>1437</v>
      </c>
      <c r="T264" s="123">
        <v>191392.46</v>
      </c>
      <c r="U264" s="268"/>
      <c r="V264" s="6" t="str">
        <f>VLOOKUP(B264,'Employee details '!$A$2:$F$584,6,0)</f>
        <v>Stock In IT</v>
      </c>
    </row>
    <row r="265" spans="1:22" ht="15.6">
      <c r="A265" s="4" t="s">
        <v>78</v>
      </c>
      <c r="B265" s="99" t="s">
        <v>828</v>
      </c>
      <c r="C265" s="78" t="str">
        <f>IFERROR(VLOOKUP(B265,'Employee details '!$A$2:$E$1000,4,0),"Spare")</f>
        <v>Stock  in IT</v>
      </c>
      <c r="D265" s="6" t="s">
        <v>1564</v>
      </c>
      <c r="E265" s="78" t="str">
        <f>VLOOKUP('New Laptop and Desktop details '!B265,'Employee details '!A:E,5,0)</f>
        <v>Delhi Office Spare</v>
      </c>
      <c r="F265" s="33" t="s">
        <v>9</v>
      </c>
      <c r="G265" s="78" t="str">
        <f t="shared" si="8"/>
        <v>Delhi Office Spare_SKI</v>
      </c>
      <c r="H265" s="33" t="s">
        <v>936</v>
      </c>
      <c r="I265" s="33" t="s">
        <v>1903</v>
      </c>
      <c r="J265" s="33" t="s">
        <v>938</v>
      </c>
      <c r="K265" s="102" t="s">
        <v>1476</v>
      </c>
      <c r="L265" s="33" t="s">
        <v>1904</v>
      </c>
      <c r="M265" s="1" t="s">
        <v>947</v>
      </c>
      <c r="N265" s="6">
        <v>4500469699</v>
      </c>
      <c r="O265" s="108" t="s">
        <v>1888</v>
      </c>
      <c r="P265" s="229">
        <v>45450</v>
      </c>
      <c r="Q265" s="305">
        <v>47261</v>
      </c>
      <c r="R265" s="348">
        <f t="shared" si="9"/>
        <v>2029</v>
      </c>
      <c r="S265" s="1" t="s">
        <v>1437</v>
      </c>
      <c r="T265" s="123">
        <v>191392.46</v>
      </c>
      <c r="U265" s="268"/>
      <c r="V265" s="6" t="str">
        <f>VLOOKUP(B265,'Employee details '!$A$2:$F$584,6,0)</f>
        <v>Stock In IT</v>
      </c>
    </row>
    <row r="266" spans="1:22" ht="15.6">
      <c r="A266" s="4" t="s">
        <v>78</v>
      </c>
      <c r="B266" s="99" t="s">
        <v>828</v>
      </c>
      <c r="C266" s="78" t="str">
        <f>IFERROR(VLOOKUP(B266,'Employee details '!$A$2:$E$1000,4,0),"Spare")</f>
        <v>Stock  in IT</v>
      </c>
      <c r="D266" s="6" t="s">
        <v>1564</v>
      </c>
      <c r="E266" s="78" t="str">
        <f>VLOOKUP('New Laptop and Desktop details '!B266,'Employee details '!A:E,5,0)</f>
        <v>Delhi Office Spare</v>
      </c>
      <c r="F266" s="33" t="s">
        <v>9</v>
      </c>
      <c r="G266" s="78" t="str">
        <f t="shared" si="8"/>
        <v>Delhi Office Spare_SKI</v>
      </c>
      <c r="H266" s="33" t="s">
        <v>936</v>
      </c>
      <c r="I266" s="33" t="s">
        <v>1905</v>
      </c>
      <c r="J266" s="33" t="s">
        <v>938</v>
      </c>
      <c r="K266" s="102" t="s">
        <v>1476</v>
      </c>
      <c r="L266" s="33" t="s">
        <v>1906</v>
      </c>
      <c r="M266" s="1" t="s">
        <v>947</v>
      </c>
      <c r="N266" s="6">
        <v>4500469699</v>
      </c>
      <c r="O266" s="108" t="s">
        <v>1888</v>
      </c>
      <c r="P266" s="229">
        <v>45450</v>
      </c>
      <c r="Q266" s="305">
        <v>47261</v>
      </c>
      <c r="R266" s="348">
        <f t="shared" si="9"/>
        <v>2029</v>
      </c>
      <c r="S266" s="1" t="s">
        <v>1437</v>
      </c>
      <c r="T266" s="123">
        <v>191392.46</v>
      </c>
      <c r="U266" s="268"/>
      <c r="V266" s="6" t="str">
        <f>VLOOKUP(B266,'Employee details '!$A$2:$F$584,6,0)</f>
        <v>Stock In IT</v>
      </c>
    </row>
    <row r="267" spans="1:22" ht="15.6">
      <c r="A267" s="4" t="s">
        <v>78</v>
      </c>
      <c r="B267" s="99" t="s">
        <v>828</v>
      </c>
      <c r="C267" s="78" t="str">
        <f>IFERROR(VLOOKUP(B267,'Employee details '!$A$2:$E$1000,4,0),"Spare")</f>
        <v>Stock  in IT</v>
      </c>
      <c r="D267" s="6" t="s">
        <v>1564</v>
      </c>
      <c r="E267" s="78" t="str">
        <f>VLOOKUP('New Laptop and Desktop details '!B267,'Employee details '!A:E,5,0)</f>
        <v>Delhi Office Spare</v>
      </c>
      <c r="F267" s="33" t="s">
        <v>9</v>
      </c>
      <c r="G267" s="78" t="str">
        <f t="shared" si="8"/>
        <v>Delhi Office Spare_SKI</v>
      </c>
      <c r="H267" s="33" t="s">
        <v>936</v>
      </c>
      <c r="I267" s="33" t="s">
        <v>1907</v>
      </c>
      <c r="J267" s="33" t="s">
        <v>938</v>
      </c>
      <c r="K267" s="102" t="s">
        <v>1476</v>
      </c>
      <c r="L267" s="33" t="s">
        <v>1908</v>
      </c>
      <c r="M267" s="1" t="s">
        <v>947</v>
      </c>
      <c r="N267" s="6">
        <v>4500469699</v>
      </c>
      <c r="O267" s="108" t="s">
        <v>1888</v>
      </c>
      <c r="P267" s="229">
        <v>45450</v>
      </c>
      <c r="Q267" s="305">
        <v>47261</v>
      </c>
      <c r="R267" s="348">
        <f t="shared" si="9"/>
        <v>2029</v>
      </c>
      <c r="S267" s="1" t="s">
        <v>1437</v>
      </c>
      <c r="T267" s="123">
        <v>191392.46</v>
      </c>
      <c r="U267" s="268"/>
      <c r="V267" s="6" t="str">
        <f>VLOOKUP(B267,'Employee details '!$A$2:$F$584,6,0)</f>
        <v>Stock In IT</v>
      </c>
    </row>
    <row r="268" spans="1:22" ht="15.6">
      <c r="A268" s="4" t="s">
        <v>78</v>
      </c>
      <c r="B268" s="99" t="s">
        <v>828</v>
      </c>
      <c r="C268" s="78" t="str">
        <f>IFERROR(VLOOKUP(B268,'Employee details '!$A$2:$E$1000,4,0),"Spare")</f>
        <v>Stock  in IT</v>
      </c>
      <c r="D268" s="6" t="s">
        <v>1564</v>
      </c>
      <c r="E268" s="78" t="str">
        <f>VLOOKUP('New Laptop and Desktop details '!B268,'Employee details '!A:E,5,0)</f>
        <v>Delhi Office Spare</v>
      </c>
      <c r="F268" s="33" t="s">
        <v>9</v>
      </c>
      <c r="G268" s="78" t="str">
        <f t="shared" si="8"/>
        <v>Delhi Office Spare_SKI</v>
      </c>
      <c r="H268" s="33" t="s">
        <v>936</v>
      </c>
      <c r="I268" s="33" t="s">
        <v>1909</v>
      </c>
      <c r="J268" s="33" t="s">
        <v>938</v>
      </c>
      <c r="K268" s="102" t="s">
        <v>1476</v>
      </c>
      <c r="L268" s="33" t="s">
        <v>1910</v>
      </c>
      <c r="M268" s="1" t="s">
        <v>947</v>
      </c>
      <c r="N268" s="6">
        <v>4500469699</v>
      </c>
      <c r="O268" s="108" t="s">
        <v>1888</v>
      </c>
      <c r="P268" s="229">
        <v>45450</v>
      </c>
      <c r="Q268" s="305">
        <v>47261</v>
      </c>
      <c r="R268" s="348">
        <f t="shared" si="9"/>
        <v>2029</v>
      </c>
      <c r="S268" s="1" t="s">
        <v>1437</v>
      </c>
      <c r="T268" s="123">
        <v>191392.46</v>
      </c>
      <c r="U268" s="268"/>
      <c r="V268" s="6" t="str">
        <f>VLOOKUP(B268,'Employee details '!$A$2:$F$584,6,0)</f>
        <v>Stock In IT</v>
      </c>
    </row>
    <row r="269" spans="1:22" ht="15.6">
      <c r="A269" s="4" t="s">
        <v>78</v>
      </c>
      <c r="B269" s="99" t="s">
        <v>828</v>
      </c>
      <c r="C269" s="78" t="str">
        <f>IFERROR(VLOOKUP(B269,'Employee details '!$A$2:$E$1000,4,0),"Spare")</f>
        <v>Stock  in IT</v>
      </c>
      <c r="D269" s="6" t="s">
        <v>1564</v>
      </c>
      <c r="E269" s="78" t="str">
        <f>VLOOKUP('New Laptop and Desktop details '!B269,'Employee details '!A:E,5,0)</f>
        <v>Delhi Office Spare</v>
      </c>
      <c r="F269" s="33" t="s">
        <v>9</v>
      </c>
      <c r="G269" s="78" t="str">
        <f t="shared" si="8"/>
        <v>Delhi Office Spare_SKI</v>
      </c>
      <c r="H269" s="33" t="s">
        <v>936</v>
      </c>
      <c r="I269" s="33" t="s">
        <v>1911</v>
      </c>
      <c r="J269" s="33" t="s">
        <v>938</v>
      </c>
      <c r="K269" s="102" t="s">
        <v>1476</v>
      </c>
      <c r="L269" s="33" t="s">
        <v>1912</v>
      </c>
      <c r="M269" s="1" t="s">
        <v>947</v>
      </c>
      <c r="N269" s="6">
        <v>4500469699</v>
      </c>
      <c r="O269" s="108" t="s">
        <v>1888</v>
      </c>
      <c r="P269" s="229">
        <v>45450</v>
      </c>
      <c r="Q269" s="305">
        <v>47261</v>
      </c>
      <c r="R269" s="348">
        <f t="shared" si="9"/>
        <v>2029</v>
      </c>
      <c r="S269" s="1" t="s">
        <v>1437</v>
      </c>
      <c r="T269" s="123">
        <v>191392.46</v>
      </c>
      <c r="U269" s="268"/>
      <c r="V269" s="6" t="str">
        <f>VLOOKUP(B269,'Employee details '!$A$2:$F$584,6,0)</f>
        <v>Stock In IT</v>
      </c>
    </row>
    <row r="270" spans="1:22" ht="15.6">
      <c r="A270" s="4" t="s">
        <v>78</v>
      </c>
      <c r="B270" s="99" t="s">
        <v>828</v>
      </c>
      <c r="C270" s="78" t="str">
        <f>IFERROR(VLOOKUP(B270,'Employee details '!$A$2:$E$1000,4,0),"Spare")</f>
        <v>Stock  in IT</v>
      </c>
      <c r="D270" s="6" t="s">
        <v>1564</v>
      </c>
      <c r="E270" s="78" t="str">
        <f>VLOOKUP('New Laptop and Desktop details '!B270,'Employee details '!A:E,5,0)</f>
        <v>Delhi Office Spare</v>
      </c>
      <c r="F270" s="33" t="s">
        <v>9</v>
      </c>
      <c r="G270" s="78" t="str">
        <f t="shared" si="8"/>
        <v>Delhi Office Spare_SKI</v>
      </c>
      <c r="H270" s="33" t="s">
        <v>936</v>
      </c>
      <c r="I270" s="33" t="s">
        <v>1913</v>
      </c>
      <c r="J270" s="33" t="s">
        <v>938</v>
      </c>
      <c r="K270" s="102" t="s">
        <v>1476</v>
      </c>
      <c r="L270" s="33" t="s">
        <v>1914</v>
      </c>
      <c r="M270" s="1" t="s">
        <v>947</v>
      </c>
      <c r="N270" s="6">
        <v>4500469699</v>
      </c>
      <c r="O270" s="108" t="s">
        <v>1888</v>
      </c>
      <c r="P270" s="229">
        <v>45450</v>
      </c>
      <c r="Q270" s="305">
        <v>47261</v>
      </c>
      <c r="R270" s="348">
        <f t="shared" si="9"/>
        <v>2029</v>
      </c>
      <c r="S270" s="1" t="s">
        <v>1437</v>
      </c>
      <c r="T270" s="123">
        <v>191392.46</v>
      </c>
      <c r="U270" s="268"/>
      <c r="V270" s="6" t="str">
        <f>VLOOKUP(B270,'Employee details '!$A$2:$F$584,6,0)</f>
        <v>Stock In IT</v>
      </c>
    </row>
    <row r="271" spans="1:22" ht="15.6">
      <c r="A271" s="4" t="s">
        <v>78</v>
      </c>
      <c r="B271" s="99" t="s">
        <v>828</v>
      </c>
      <c r="C271" s="78" t="str">
        <f>IFERROR(VLOOKUP(B271,'Employee details '!$A$2:$E$1000,4,0),"Spare")</f>
        <v>Stock  in IT</v>
      </c>
      <c r="D271" s="6" t="s">
        <v>1564</v>
      </c>
      <c r="E271" s="78" t="str">
        <f>VLOOKUP('New Laptop and Desktop details '!B271,'Employee details '!A:E,5,0)</f>
        <v>Delhi Office Spare</v>
      </c>
      <c r="F271" s="33" t="s">
        <v>9</v>
      </c>
      <c r="G271" s="78" t="str">
        <f t="shared" si="8"/>
        <v>Delhi Office Spare_SKI</v>
      </c>
      <c r="H271" s="33" t="s">
        <v>936</v>
      </c>
      <c r="I271" s="33" t="s">
        <v>1915</v>
      </c>
      <c r="J271" s="33" t="s">
        <v>938</v>
      </c>
      <c r="K271" s="102" t="s">
        <v>1476</v>
      </c>
      <c r="L271" s="33" t="s">
        <v>1916</v>
      </c>
      <c r="M271" s="1" t="s">
        <v>947</v>
      </c>
      <c r="N271" s="6">
        <v>4500469699</v>
      </c>
      <c r="O271" s="108" t="s">
        <v>1888</v>
      </c>
      <c r="P271" s="229">
        <v>45450</v>
      </c>
      <c r="Q271" s="305">
        <v>47261</v>
      </c>
      <c r="R271" s="348">
        <f t="shared" si="9"/>
        <v>2029</v>
      </c>
      <c r="S271" s="1" t="s">
        <v>1437</v>
      </c>
      <c r="T271" s="123">
        <v>191392.46</v>
      </c>
      <c r="U271" s="268"/>
      <c r="V271" s="6" t="str">
        <f>VLOOKUP(B271,'Employee details '!$A$2:$F$584,6,0)</f>
        <v>Stock In IT</v>
      </c>
    </row>
    <row r="272" spans="1:22" ht="14.4">
      <c r="I272" s="5"/>
      <c r="J272" s="5"/>
    </row>
    <row r="273" spans="9:10" ht="14.4">
      <c r="I273" s="5"/>
      <c r="J273" s="5"/>
    </row>
    <row r="274" spans="9:10" ht="14.4">
      <c r="I274" s="5"/>
      <c r="J274" s="5"/>
    </row>
    <row r="275" spans="9:10" ht="14.4">
      <c r="I275" s="5"/>
      <c r="J275" s="5"/>
    </row>
    <row r="276" spans="9:10" ht="14.4">
      <c r="I276" s="5"/>
      <c r="J276" s="5"/>
    </row>
    <row r="277" spans="9:10" ht="14.4">
      <c r="I277" s="5"/>
      <c r="J277" s="5"/>
    </row>
    <row r="278" spans="9:10" ht="14.4">
      <c r="I278" s="5"/>
      <c r="J278" s="5"/>
    </row>
    <row r="279" spans="9:10" ht="14.4">
      <c r="I279" s="5"/>
      <c r="J279" s="5"/>
    </row>
    <row r="280" spans="9:10" ht="14.4">
      <c r="I280" s="5"/>
      <c r="J280" s="5"/>
    </row>
    <row r="281" spans="9:10" ht="14.4">
      <c r="I281" s="5"/>
      <c r="J281" s="5"/>
    </row>
    <row r="282" spans="9:10" ht="14.4">
      <c r="I282" s="5"/>
      <c r="J282" s="5"/>
    </row>
    <row r="283" spans="9:10" ht="14.4">
      <c r="I283" s="5"/>
      <c r="J283" s="5"/>
    </row>
    <row r="284" spans="9:10" ht="14.4">
      <c r="I284" s="5"/>
      <c r="J284" s="5"/>
    </row>
    <row r="285" spans="9:10" ht="14.4">
      <c r="I285" s="5"/>
      <c r="J285" s="5"/>
    </row>
    <row r="286" spans="9:10" ht="14.4">
      <c r="I286" s="5"/>
      <c r="J286" s="5"/>
    </row>
    <row r="287" spans="9:10" ht="14.4">
      <c r="I287" s="5"/>
      <c r="J287" s="5"/>
    </row>
    <row r="288" spans="9:10" ht="14.4">
      <c r="I288" s="5"/>
      <c r="J288" s="5"/>
    </row>
    <row r="289" spans="9:10" ht="14.4">
      <c r="I289" s="5"/>
      <c r="J289" s="5"/>
    </row>
    <row r="290" spans="9:10" ht="14.4">
      <c r="I290" s="5"/>
      <c r="J290" s="5"/>
    </row>
    <row r="291" spans="9:10" ht="14.4">
      <c r="I291" s="5"/>
      <c r="J291" s="5"/>
    </row>
    <row r="292" spans="9:10" ht="14.4">
      <c r="I292" s="5"/>
      <c r="J292" s="5"/>
    </row>
    <row r="293" spans="9:10" ht="14.4">
      <c r="I293" s="5"/>
      <c r="J293" s="5"/>
    </row>
    <row r="294" spans="9:10" ht="14.4">
      <c r="I294" s="5"/>
      <c r="J294" s="5"/>
    </row>
    <row r="295" spans="9:10" ht="14.4">
      <c r="I295" s="5"/>
      <c r="J295" s="5"/>
    </row>
  </sheetData>
  <autoFilter ref="A1:T271" xr:uid="{00000000-0001-0000-0000-000000000000}"/>
  <phoneticPr fontId="4" type="noConversion"/>
  <conditionalFormatting sqref="B1:B22 B24:B1048576">
    <cfRule type="duplicateValues" dxfId="87" priority="2"/>
  </conditionalFormatting>
  <conditionalFormatting sqref="L1:L1048576">
    <cfRule type="duplicateValues" dxfId="8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8408-AAF7-4BA5-A859-E4266B896872}">
  <dimension ref="B2:S28"/>
  <sheetViews>
    <sheetView topLeftCell="B1" workbookViewId="0">
      <selection activeCell="R3" sqref="R3"/>
    </sheetView>
  </sheetViews>
  <sheetFormatPr defaultRowHeight="14.4"/>
  <cols>
    <col min="2" max="2" width="22.109375" customWidth="1"/>
    <col min="3" max="3" width="18.88671875" customWidth="1"/>
    <col min="12" max="12" width="45.21875" bestFit="1" customWidth="1"/>
  </cols>
  <sheetData>
    <row r="2" spans="2:19">
      <c r="B2" s="271" t="s">
        <v>3823</v>
      </c>
      <c r="C2" s="271" t="s">
        <v>3822</v>
      </c>
      <c r="R2" t="s">
        <v>9</v>
      </c>
      <c r="S2" t="s">
        <v>85</v>
      </c>
    </row>
    <row r="3" spans="2:19">
      <c r="B3" t="s">
        <v>92</v>
      </c>
      <c r="C3">
        <f>COUNTIF('New Laptop and Desktop details '!$F$2:$F$271,Sheet1!B3)</f>
        <v>72</v>
      </c>
      <c r="L3" t="s">
        <v>3824</v>
      </c>
      <c r="M3">
        <f>COUNTIF('New Laptop and Desktop details '!$G$2:$G$271,Sheet1!L3)</f>
        <v>68</v>
      </c>
      <c r="Q3" t="s">
        <v>3849</v>
      </c>
      <c r="R3">
        <f>COUNTIFS('New Laptop and Desktop details '!$R$2:$R$271,Sheet1!Q3,'New Laptop and Desktop details '!$F$2:$F$271,Sheet1!$R$2)</f>
        <v>0</v>
      </c>
      <c r="S3">
        <f>COUNTIFS('New Laptop and Desktop details '!$R$2:$R$271,Sheet1!Q3,'New Laptop and Desktop details '!$F$2:$F$271,Sheet1!$S$2)</f>
        <v>0</v>
      </c>
    </row>
    <row r="4" spans="2:19">
      <c r="B4" t="s">
        <v>85</v>
      </c>
      <c r="C4">
        <f>COUNTIF('New Laptop and Desktop details '!$F$2:$F$271,Sheet1!B4)</f>
        <v>79</v>
      </c>
      <c r="L4" t="s">
        <v>3825</v>
      </c>
      <c r="M4">
        <f>COUNTIF('New Laptop and Desktop details '!$G$2:$G$271,Sheet1!L4)</f>
        <v>0</v>
      </c>
      <c r="Q4" t="s">
        <v>3850</v>
      </c>
      <c r="R4">
        <f>COUNTIFS('New Laptop and Desktop details '!$R$2:$R$271,Sheet1!Q4,'New Laptop and Desktop details '!$F$2:$F$271,Sheet1!$R$2)</f>
        <v>0</v>
      </c>
      <c r="S4">
        <f>COUNTIFS('New Laptop and Desktop details '!$R$2:$R$271,Sheet1!Q4,'New Laptop and Desktop details '!$F$2:$F$271,Sheet1!$S$2)</f>
        <v>0</v>
      </c>
    </row>
    <row r="5" spans="2:19">
      <c r="B5" t="s">
        <v>9</v>
      </c>
      <c r="C5">
        <f>COUNTIF('New Laptop and Desktop details '!$F$2:$F$271,Sheet1!B5)</f>
        <v>88</v>
      </c>
      <c r="L5" t="s">
        <v>3826</v>
      </c>
      <c r="M5">
        <f>COUNTIF('New Laptop and Desktop details '!$G$2:$G$271,Sheet1!L5)</f>
        <v>4</v>
      </c>
      <c r="Q5" t="s">
        <v>3851</v>
      </c>
      <c r="R5">
        <f>COUNTIFS('New Laptop and Desktop details '!$R$2:$R$271,Sheet1!Q5,'New Laptop and Desktop details '!$F$2:$F$271,Sheet1!$R$2)</f>
        <v>0</v>
      </c>
      <c r="S5">
        <f>COUNTIFS('New Laptop and Desktop details '!$R$2:$R$271,Sheet1!Q5,'New Laptop and Desktop details '!$F$2:$F$271,Sheet1!$S$2)</f>
        <v>0</v>
      </c>
    </row>
    <row r="6" spans="2:19">
      <c r="B6" t="s">
        <v>99</v>
      </c>
      <c r="C6">
        <f>COUNTIF('New Laptop and Desktop details '!$F$2:$F$271,Sheet1!B6)</f>
        <v>15</v>
      </c>
      <c r="L6" t="s">
        <v>3827</v>
      </c>
      <c r="M6">
        <f>COUNTIF('New Laptop and Desktop details '!$G$2:$G$271,Sheet1!L6)</f>
        <v>20</v>
      </c>
      <c r="Q6" t="s">
        <v>3852</v>
      </c>
      <c r="R6">
        <f>COUNTIFS('New Laptop and Desktop details '!$R$2:$R$271,Sheet1!Q6,'New Laptop and Desktop details '!$F$2:$F$271,Sheet1!$R$2)</f>
        <v>0</v>
      </c>
      <c r="S6">
        <f>COUNTIFS('New Laptop and Desktop details '!$R$2:$R$271,Sheet1!Q6,'New Laptop and Desktop details '!$F$2:$F$271,Sheet1!$S$2)</f>
        <v>0</v>
      </c>
    </row>
    <row r="7" spans="2:19">
      <c r="B7" t="s">
        <v>1261</v>
      </c>
      <c r="C7">
        <f>COUNTIF('New Laptop and Desktop details '!$F$2:$F$271,Sheet1!B7)</f>
        <v>0</v>
      </c>
      <c r="L7" t="s">
        <v>3828</v>
      </c>
      <c r="M7">
        <f>COUNTIF('New Laptop and Desktop details '!$G$2:$G$271,Sheet1!L7)</f>
        <v>0</v>
      </c>
      <c r="Q7" t="s">
        <v>3853</v>
      </c>
      <c r="R7">
        <f>COUNTIFS('New Laptop and Desktop details '!$R$2:$R$271,Sheet1!Q7,'New Laptop and Desktop details '!$F$2:$F$271,Sheet1!$R$2)</f>
        <v>0</v>
      </c>
      <c r="S7">
        <f>COUNTIFS('New Laptop and Desktop details '!$R$2:$R$271,Sheet1!Q7,'New Laptop and Desktop details '!$F$2:$F$271,Sheet1!$S$2)</f>
        <v>0</v>
      </c>
    </row>
    <row r="8" spans="2:19">
      <c r="B8" t="s">
        <v>105</v>
      </c>
      <c r="C8">
        <f>COUNTIF('New Laptop and Desktop details '!$F$2:$F$271,Sheet1!B8)</f>
        <v>16</v>
      </c>
      <c r="L8" t="s">
        <v>3829</v>
      </c>
      <c r="M8">
        <f>COUNTIF('New Laptop and Desktop details '!$G$2:$G$271,Sheet1!L8)</f>
        <v>0</v>
      </c>
      <c r="Q8" t="s">
        <v>3854</v>
      </c>
      <c r="R8">
        <f>COUNTIFS('New Laptop and Desktop details '!$R$2:$R$271,Sheet1!Q8,'New Laptop and Desktop details '!$F$2:$F$271,Sheet1!$R$2)</f>
        <v>0</v>
      </c>
      <c r="S8">
        <f>COUNTIFS('New Laptop and Desktop details '!$R$2:$R$271,Sheet1!Q8,'New Laptop and Desktop details '!$F$2:$F$271,Sheet1!$S$2)</f>
        <v>0</v>
      </c>
    </row>
    <row r="9" spans="2:19">
      <c r="L9" t="s">
        <v>3830</v>
      </c>
      <c r="M9">
        <f>COUNTIF('New Laptop and Desktop details '!$G$2:$G$271,Sheet1!L9)</f>
        <v>44</v>
      </c>
      <c r="Q9" t="s">
        <v>3855</v>
      </c>
      <c r="R9">
        <f>COUNTIFS('New Laptop and Desktop details '!$R$2:$R$271,Sheet1!Q9,'New Laptop and Desktop details '!$F$2:$F$271,Sheet1!$R$2)</f>
        <v>0</v>
      </c>
      <c r="S9">
        <f>COUNTIFS('New Laptop and Desktop details '!$R$2:$R$271,Sheet1!Q9,'New Laptop and Desktop details '!$F$2:$F$271,Sheet1!$S$2)</f>
        <v>0</v>
      </c>
    </row>
    <row r="10" spans="2:19">
      <c r="B10" t="s">
        <v>3809</v>
      </c>
      <c r="C10">
        <f>SUM(C3:C8)</f>
        <v>270</v>
      </c>
      <c r="L10" t="s">
        <v>3831</v>
      </c>
      <c r="M10">
        <f>COUNTIF('New Laptop and Desktop details '!$G$2:$G$271,Sheet1!L10)</f>
        <v>9</v>
      </c>
      <c r="Q10" t="s">
        <v>3856</v>
      </c>
      <c r="R10">
        <f>COUNTIFS('New Laptop and Desktop details '!$R$2:$R$271,Sheet1!Q10,'New Laptop and Desktop details '!$F$2:$F$271,Sheet1!$R$2)</f>
        <v>0</v>
      </c>
      <c r="S10">
        <f>COUNTIFS('New Laptop and Desktop details '!$R$2:$R$271,Sheet1!Q10,'New Laptop and Desktop details '!$F$2:$F$271,Sheet1!$S$2)</f>
        <v>0</v>
      </c>
    </row>
    <row r="11" spans="2:19">
      <c r="L11" t="s">
        <v>3832</v>
      </c>
      <c r="M11">
        <f>COUNTIF('New Laptop and Desktop details '!$G$2:$G$271,Sheet1!L11)</f>
        <v>50</v>
      </c>
      <c r="Q11" t="s">
        <v>3857</v>
      </c>
      <c r="R11">
        <f>COUNTIFS('New Laptop and Desktop details '!$R$2:$R$271,Sheet1!Q11,'New Laptop and Desktop details '!$F$2:$F$271,Sheet1!$R$2)</f>
        <v>0</v>
      </c>
      <c r="S11">
        <f>COUNTIFS('New Laptop and Desktop details '!$R$2:$R$271,Sheet1!Q11,'New Laptop and Desktop details '!$F$2:$F$271,Sheet1!$S$2)</f>
        <v>0</v>
      </c>
    </row>
    <row r="12" spans="2:19">
      <c r="L12" t="s">
        <v>3833</v>
      </c>
      <c r="M12">
        <f>COUNTIF('New Laptop and Desktop details '!$G$2:$G$271,Sheet1!L12)</f>
        <v>1</v>
      </c>
      <c r="Q12" t="s">
        <v>3858</v>
      </c>
      <c r="R12">
        <f>COUNTIFS('New Laptop and Desktop details '!$R$2:$R$271,Sheet1!Q12,'New Laptop and Desktop details '!$F$2:$F$271,Sheet1!$R$2)</f>
        <v>0</v>
      </c>
      <c r="S12">
        <f>COUNTIFS('New Laptop and Desktop details '!$R$2:$R$271,Sheet1!Q12,'New Laptop and Desktop details '!$F$2:$F$271,Sheet1!$S$2)</f>
        <v>0</v>
      </c>
    </row>
    <row r="13" spans="2:19">
      <c r="L13" t="s">
        <v>3834</v>
      </c>
      <c r="M13">
        <f>COUNTIF('New Laptop and Desktop details '!$G$2:$G$271,Sheet1!L13)</f>
        <v>0</v>
      </c>
      <c r="Q13" t="s">
        <v>3859</v>
      </c>
      <c r="R13">
        <f>COUNTIFS('New Laptop and Desktop details '!$R$2:$R$271,Sheet1!Q13,'New Laptop and Desktop details '!$F$2:$F$271,Sheet1!$R$2)</f>
        <v>0</v>
      </c>
      <c r="S13">
        <f>COUNTIFS('New Laptop and Desktop details '!$R$2:$R$271,Sheet1!Q13,'New Laptop and Desktop details '!$F$2:$F$271,Sheet1!$S$2)</f>
        <v>0</v>
      </c>
    </row>
    <row r="14" spans="2:19">
      <c r="L14" t="s">
        <v>3835</v>
      </c>
      <c r="M14">
        <f>COUNTIF('New Laptop and Desktop details '!$G$2:$G$271,Sheet1!L14)</f>
        <v>3</v>
      </c>
      <c r="Q14" t="s">
        <v>3860</v>
      </c>
      <c r="R14">
        <f>COUNTIFS('New Laptop and Desktop details '!$R$2:$R$271,Sheet1!Q14,'New Laptop and Desktop details '!$F$2:$F$271,Sheet1!$R$2)</f>
        <v>0</v>
      </c>
      <c r="S14">
        <f>COUNTIFS('New Laptop and Desktop details '!$R$2:$R$271,Sheet1!Q14,'New Laptop and Desktop details '!$F$2:$F$271,Sheet1!$S$2)</f>
        <v>0</v>
      </c>
    </row>
    <row r="15" spans="2:19">
      <c r="L15" t="s">
        <v>3836</v>
      </c>
      <c r="M15">
        <f>COUNTIF('New Laptop and Desktop details '!$G$2:$G$271,Sheet1!L15)</f>
        <v>0</v>
      </c>
    </row>
    <row r="16" spans="2:19">
      <c r="L16" t="s">
        <v>3837</v>
      </c>
      <c r="M16">
        <f>COUNTIF('New Laptop and Desktop details '!$G$2:$G$271,Sheet1!L16)</f>
        <v>1</v>
      </c>
    </row>
    <row r="17" spans="12:13">
      <c r="L17" t="s">
        <v>3838</v>
      </c>
      <c r="M17">
        <f>COUNTIF('New Laptop and Desktop details '!$G$2:$G$271,Sheet1!L17)</f>
        <v>1</v>
      </c>
    </row>
    <row r="18" spans="12:13">
      <c r="L18" t="s">
        <v>3839</v>
      </c>
      <c r="M18">
        <f>COUNTIF('New Laptop and Desktop details '!$G$2:$G$271,Sheet1!L18)</f>
        <v>10</v>
      </c>
    </row>
    <row r="19" spans="12:13">
      <c r="L19" t="s">
        <v>3840</v>
      </c>
      <c r="M19">
        <f>COUNTIF('New Laptop and Desktop details '!$G$2:$G$271,Sheet1!L19)</f>
        <v>0</v>
      </c>
    </row>
    <row r="20" spans="12:13">
      <c r="L20" t="s">
        <v>3841</v>
      </c>
      <c r="M20">
        <f>COUNTIF('New Laptop and Desktop details '!$G$2:$G$271,Sheet1!L20)</f>
        <v>0</v>
      </c>
    </row>
    <row r="21" spans="12:13">
      <c r="L21" t="s">
        <v>3842</v>
      </c>
      <c r="M21">
        <f>COUNTIF('New Laptop and Desktop details '!$G$2:$G$271,Sheet1!L21)</f>
        <v>0</v>
      </c>
    </row>
    <row r="22" spans="12:13">
      <c r="L22" t="e">
        <v>#N/A</v>
      </c>
      <c r="M22">
        <f>COUNTIF('New Laptop and Desktop details '!$G$2:$G$271,Sheet1!L22)</f>
        <v>2</v>
      </c>
    </row>
    <row r="23" spans="12:13">
      <c r="L23" t="s">
        <v>3843</v>
      </c>
      <c r="M23">
        <f>COUNTIF('New Laptop and Desktop details '!$G$2:$G$271,Sheet1!L23)</f>
        <v>5</v>
      </c>
    </row>
    <row r="24" spans="12:13">
      <c r="L24" t="s">
        <v>3844</v>
      </c>
      <c r="M24">
        <f>COUNTIF('New Laptop and Desktop details '!$G$2:$G$271,Sheet1!L24)</f>
        <v>6</v>
      </c>
    </row>
    <row r="25" spans="12:13">
      <c r="L25" t="s">
        <v>3845</v>
      </c>
      <c r="M25">
        <f>COUNTIF('New Laptop and Desktop details '!$G$2:$G$271,Sheet1!L25)</f>
        <v>1</v>
      </c>
    </row>
    <row r="26" spans="12:13">
      <c r="L26" t="s">
        <v>3846</v>
      </c>
      <c r="M26">
        <f>COUNTIF('New Laptop and Desktop details '!$G$2:$G$271,Sheet1!L26)</f>
        <v>7</v>
      </c>
    </row>
    <row r="27" spans="12:13">
      <c r="L27" t="s">
        <v>3847</v>
      </c>
      <c r="M27">
        <f>COUNTIF('New Laptop and Desktop details '!$G$2:$G$271,Sheet1!L27)</f>
        <v>0</v>
      </c>
    </row>
    <row r="28" spans="12:13">
      <c r="L28" t="s">
        <v>3848</v>
      </c>
      <c r="M28">
        <f>COUNTIF('New Laptop and Desktop details '!$G$2:$G$271,Sheet1!L28)</f>
        <v>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7DB9-C3BF-4BF9-931F-571CC935178C}">
  <dimension ref="A1:AM71"/>
  <sheetViews>
    <sheetView zoomScaleNormal="100" workbookViewId="0">
      <selection activeCell="D2" sqref="D2:D31"/>
    </sheetView>
  </sheetViews>
  <sheetFormatPr defaultColWidth="22.5546875" defaultRowHeight="14.4"/>
  <cols>
    <col min="1" max="1" width="8.5546875" style="2" bestFit="1" customWidth="1"/>
    <col min="2" max="2" width="7.33203125" style="2" bestFit="1" customWidth="1"/>
    <col min="3" max="4" width="24.5546875" style="2" bestFit="1" customWidth="1"/>
    <col min="5" max="5" width="13.5546875" style="2" bestFit="1" customWidth="1"/>
    <col min="6" max="6" width="18.6640625" style="2" bestFit="1" customWidth="1"/>
    <col min="7" max="7" width="22.5546875" style="2"/>
    <col min="8" max="8" width="24" style="2" bestFit="1" customWidth="1"/>
    <col min="9" max="9" width="11.5546875" style="2" bestFit="1" customWidth="1"/>
    <col min="10" max="10" width="21.33203125" style="2" bestFit="1" customWidth="1"/>
    <col min="15" max="15" width="22.5546875" style="230"/>
    <col min="16" max="16" width="20.109375" style="225" bestFit="1" customWidth="1"/>
    <col min="17" max="17" width="27.6640625" style="84" bestFit="1" customWidth="1"/>
    <col min="18" max="23" width="22.5546875" style="2"/>
    <col min="24" max="24" width="29.6640625" style="2" bestFit="1" customWidth="1"/>
    <col min="25" max="16384" width="22.5546875" style="2"/>
  </cols>
  <sheetData>
    <row r="1" spans="1:39" ht="17.399999999999999">
      <c r="A1" s="87" t="s">
        <v>149</v>
      </c>
      <c r="B1" s="98" t="s">
        <v>0</v>
      </c>
      <c r="C1" s="98" t="s">
        <v>917</v>
      </c>
      <c r="D1" s="98" t="s">
        <v>918</v>
      </c>
      <c r="E1" s="98" t="s">
        <v>919</v>
      </c>
      <c r="F1" s="98" t="s">
        <v>920</v>
      </c>
      <c r="G1" s="98" t="s">
        <v>921</v>
      </c>
      <c r="H1" s="98" t="s">
        <v>922</v>
      </c>
      <c r="I1" s="98" t="s">
        <v>923</v>
      </c>
      <c r="J1" s="98" t="s">
        <v>924</v>
      </c>
      <c r="K1" s="98" t="s">
        <v>925</v>
      </c>
      <c r="L1" s="98" t="s">
        <v>926</v>
      </c>
      <c r="M1" s="105" t="s">
        <v>927</v>
      </c>
      <c r="N1" s="107" t="s">
        <v>928</v>
      </c>
      <c r="O1" s="226" t="s">
        <v>929</v>
      </c>
      <c r="P1" s="226" t="s">
        <v>930</v>
      </c>
      <c r="Q1" s="113" t="s">
        <v>931</v>
      </c>
      <c r="R1" s="113" t="s">
        <v>932</v>
      </c>
      <c r="V1" s="87" t="s">
        <v>149</v>
      </c>
      <c r="W1" s="98" t="s">
        <v>0</v>
      </c>
      <c r="X1" s="98" t="s">
        <v>917</v>
      </c>
      <c r="Y1" s="98" t="s">
        <v>918</v>
      </c>
      <c r="Z1" s="98" t="s">
        <v>919</v>
      </c>
      <c r="AA1" s="98" t="s">
        <v>920</v>
      </c>
      <c r="AB1" s="98" t="s">
        <v>921</v>
      </c>
      <c r="AC1" s="98" t="s">
        <v>922</v>
      </c>
      <c r="AD1" s="98" t="s">
        <v>923</v>
      </c>
      <c r="AE1" s="98" t="s">
        <v>924</v>
      </c>
      <c r="AF1" s="98" t="s">
        <v>925</v>
      </c>
      <c r="AG1" s="98" t="s">
        <v>926</v>
      </c>
      <c r="AH1" s="105" t="s">
        <v>927</v>
      </c>
      <c r="AI1" s="107" t="s">
        <v>928</v>
      </c>
      <c r="AJ1" s="168" t="s">
        <v>929</v>
      </c>
      <c r="AK1" s="168" t="s">
        <v>930</v>
      </c>
      <c r="AL1" s="113" t="s">
        <v>931</v>
      </c>
      <c r="AM1" s="113" t="s">
        <v>932</v>
      </c>
    </row>
    <row r="2" spans="1:39">
      <c r="A2" s="81" t="s">
        <v>84</v>
      </c>
      <c r="B2" s="3" t="s">
        <v>1457</v>
      </c>
      <c r="C2" s="3" t="str">
        <f>VLOOKUP(B2,'Employee details '!$A$2:$E$280,4,0)</f>
        <v>Satish Chaturvedi</v>
      </c>
      <c r="D2" s="3" t="s">
        <v>337</v>
      </c>
      <c r="E2" s="3" t="str">
        <f>VLOOKUP(B2,'Employee details '!A:E,5,0)</f>
        <v>Statkraft India Private Ltd</v>
      </c>
      <c r="F2" s="102" t="s">
        <v>85</v>
      </c>
      <c r="G2" s="78" t="s">
        <v>936</v>
      </c>
      <c r="H2" s="102" t="s">
        <v>1458</v>
      </c>
      <c r="I2" s="102" t="s">
        <v>1459</v>
      </c>
      <c r="J2" s="102" t="s">
        <v>1918</v>
      </c>
      <c r="K2" s="102" t="s">
        <v>1461</v>
      </c>
      <c r="L2" s="103" t="s">
        <v>947</v>
      </c>
      <c r="M2" s="6">
        <v>4500439322</v>
      </c>
      <c r="N2" s="110" t="s">
        <v>1462</v>
      </c>
      <c r="O2" s="229">
        <v>45218</v>
      </c>
      <c r="P2" s="229">
        <v>45583</v>
      </c>
      <c r="Q2" s="1" t="s">
        <v>1437</v>
      </c>
      <c r="R2" s="123">
        <v>206703</v>
      </c>
      <c r="V2" s="81" t="s">
        <v>84</v>
      </c>
      <c r="W2" s="78" t="s">
        <v>948</v>
      </c>
      <c r="X2" s="78" t="str">
        <f>VLOOKUP(W2,'Employee details '!$A:$D,4,0)</f>
        <v>Rohit Sharma</v>
      </c>
      <c r="Y2" s="78" t="s">
        <v>949</v>
      </c>
      <c r="Z2" s="78" t="str">
        <f>VLOOKUP(W2,'Employee details '!$A:$E,5,0)</f>
        <v>Tidong Power Gen Pvt Ltd</v>
      </c>
      <c r="AA2" s="78" t="s">
        <v>85</v>
      </c>
      <c r="AB2" s="78" t="s">
        <v>936</v>
      </c>
      <c r="AC2" s="78" t="s">
        <v>950</v>
      </c>
      <c r="AD2" s="78" t="s">
        <v>938</v>
      </c>
      <c r="AE2" s="78" t="s">
        <v>1919</v>
      </c>
      <c r="AF2" s="78" t="s">
        <v>952</v>
      </c>
      <c r="AG2" s="103" t="s">
        <v>953</v>
      </c>
      <c r="AH2" s="6">
        <v>4500270192</v>
      </c>
      <c r="AI2" s="108" t="s">
        <v>954</v>
      </c>
      <c r="AJ2" s="169">
        <v>43980</v>
      </c>
      <c r="AK2" s="169">
        <v>45088</v>
      </c>
      <c r="AL2" s="1" t="s">
        <v>955</v>
      </c>
      <c r="AM2" s="123">
        <v>90091</v>
      </c>
    </row>
    <row r="3" spans="1:39">
      <c r="A3" s="81" t="s">
        <v>84</v>
      </c>
      <c r="B3" s="3" t="s">
        <v>1920</v>
      </c>
      <c r="C3" s="3" t="str">
        <f>VLOOKUP(B3,'Employee details '!$A$2:$E$280,4,0)</f>
        <v>Siddharth Verma</v>
      </c>
      <c r="D3" s="3" t="s">
        <v>96</v>
      </c>
      <c r="E3" s="3" t="str">
        <f>VLOOKUP(B3,'Employee details '!A:E,5,0)</f>
        <v>Statkraft India Private Ltd</v>
      </c>
      <c r="F3" s="102" t="s">
        <v>85</v>
      </c>
      <c r="G3" s="78" t="s">
        <v>936</v>
      </c>
      <c r="H3" s="102" t="s">
        <v>1463</v>
      </c>
      <c r="I3" s="102" t="s">
        <v>1459</v>
      </c>
      <c r="J3" s="102" t="s">
        <v>1918</v>
      </c>
      <c r="K3" s="102" t="s">
        <v>1464</v>
      </c>
      <c r="L3" s="103" t="s">
        <v>947</v>
      </c>
      <c r="M3" s="6">
        <v>4500439322</v>
      </c>
      <c r="N3" s="110" t="s">
        <v>1462</v>
      </c>
      <c r="O3" s="229">
        <v>45218</v>
      </c>
      <c r="P3" s="224">
        <v>45583</v>
      </c>
      <c r="Q3" s="1" t="s">
        <v>1437</v>
      </c>
      <c r="R3" s="123">
        <v>206703</v>
      </c>
      <c r="V3" s="81" t="s">
        <v>84</v>
      </c>
      <c r="W3" s="78" t="s">
        <v>957</v>
      </c>
      <c r="X3" s="78" t="str">
        <f>VLOOKUP(W3,'Employee details '!$A:$D,4,0)</f>
        <v>Nishtha Marwaha</v>
      </c>
      <c r="Y3" s="78" t="s">
        <v>958</v>
      </c>
      <c r="Z3" s="78" t="str">
        <f>VLOOKUP(W3,'Employee details '!$A:$E,5,0)</f>
        <v>Statkraft Markets Private Ltd</v>
      </c>
      <c r="AA3" s="78" t="s">
        <v>85</v>
      </c>
      <c r="AB3" s="78" t="s">
        <v>936</v>
      </c>
      <c r="AC3" s="78" t="s">
        <v>959</v>
      </c>
      <c r="AD3" s="78" t="s">
        <v>938</v>
      </c>
      <c r="AE3" s="78" t="s">
        <v>1919</v>
      </c>
      <c r="AF3" s="78" t="s">
        <v>960</v>
      </c>
      <c r="AG3" s="103" t="s">
        <v>947</v>
      </c>
      <c r="AH3" s="6">
        <v>4500270192</v>
      </c>
      <c r="AI3" s="108" t="s">
        <v>954</v>
      </c>
      <c r="AJ3" s="169">
        <v>43980</v>
      </c>
      <c r="AK3" s="169">
        <v>45088</v>
      </c>
      <c r="AL3" s="1" t="s">
        <v>955</v>
      </c>
      <c r="AM3" s="123">
        <v>90091</v>
      </c>
    </row>
    <row r="4" spans="1:39">
      <c r="A4" s="81" t="s">
        <v>84</v>
      </c>
      <c r="B4" s="3" t="s">
        <v>948</v>
      </c>
      <c r="C4" s="3" t="str">
        <f>VLOOKUP(B4,'Employee details '!$A$2:$E$280,4,0)</f>
        <v>Rohit Sharma</v>
      </c>
      <c r="D4" s="3" t="s">
        <v>1921</v>
      </c>
      <c r="E4" s="3" t="str">
        <f>VLOOKUP(B4,'Employee details '!A:E,5,0)</f>
        <v>Tidong Power Gen Pvt Ltd</v>
      </c>
      <c r="F4" s="102" t="s">
        <v>85</v>
      </c>
      <c r="G4" s="78" t="s">
        <v>936</v>
      </c>
      <c r="H4" s="102" t="s">
        <v>1465</v>
      </c>
      <c r="I4" s="102" t="s">
        <v>1459</v>
      </c>
      <c r="J4" s="102" t="s">
        <v>1918</v>
      </c>
      <c r="K4" s="102" t="s">
        <v>1466</v>
      </c>
      <c r="L4" s="103" t="s">
        <v>953</v>
      </c>
      <c r="M4" s="6">
        <v>4500439322</v>
      </c>
      <c r="N4" s="110" t="s">
        <v>1462</v>
      </c>
      <c r="O4" s="229">
        <v>45218</v>
      </c>
      <c r="P4" s="224">
        <v>45583</v>
      </c>
      <c r="Q4" s="1" t="s">
        <v>1437</v>
      </c>
      <c r="R4" s="123">
        <v>206703</v>
      </c>
      <c r="V4" s="81" t="s">
        <v>84</v>
      </c>
      <c r="W4" s="78" t="s">
        <v>962</v>
      </c>
      <c r="X4" s="78" t="str">
        <f>VLOOKUP(W4,'Employee details '!$A:$D,4,0)</f>
        <v>Prabhakar Andikkalai</v>
      </c>
      <c r="Y4" s="78" t="s">
        <v>963</v>
      </c>
      <c r="Z4" s="78" t="str">
        <f>VLOOKUP(W4,'Employee details '!$A:$E,5,0)</f>
        <v>Statkraft Markets Private Ltd</v>
      </c>
      <c r="AA4" s="78" t="s">
        <v>85</v>
      </c>
      <c r="AB4" s="78" t="s">
        <v>936</v>
      </c>
      <c r="AC4" s="78" t="s">
        <v>964</v>
      </c>
      <c r="AD4" s="78" t="s">
        <v>938</v>
      </c>
      <c r="AE4" s="78" t="s">
        <v>1919</v>
      </c>
      <c r="AF4" s="78" t="s">
        <v>965</v>
      </c>
      <c r="AG4" s="103" t="s">
        <v>947</v>
      </c>
      <c r="AH4" s="6">
        <v>4500270192</v>
      </c>
      <c r="AI4" s="108" t="s">
        <v>954</v>
      </c>
      <c r="AJ4" s="169">
        <v>43980</v>
      </c>
      <c r="AK4" s="169">
        <v>45088</v>
      </c>
      <c r="AL4" s="1" t="s">
        <v>955</v>
      </c>
      <c r="AM4" s="123">
        <v>90091</v>
      </c>
    </row>
    <row r="5" spans="1:39">
      <c r="A5" s="81" t="s">
        <v>84</v>
      </c>
      <c r="B5" s="3" t="s">
        <v>50</v>
      </c>
      <c r="C5" s="3" t="str">
        <f>VLOOKUP(B5,'Employee details '!$A$2:$E$280,4,0)</f>
        <v>Amarjot Kaur</v>
      </c>
      <c r="D5" s="3" t="s">
        <v>1922</v>
      </c>
      <c r="E5" s="3" t="str">
        <f>VLOOKUP(B5,'Employee details '!A:E,5,0)</f>
        <v>Statkraft India Private Ltd</v>
      </c>
      <c r="F5" s="102" t="s">
        <v>85</v>
      </c>
      <c r="G5" s="78" t="s">
        <v>936</v>
      </c>
      <c r="H5" s="102" t="s">
        <v>1467</v>
      </c>
      <c r="I5" s="102" t="s">
        <v>1459</v>
      </c>
      <c r="J5" s="102" t="s">
        <v>1918</v>
      </c>
      <c r="K5" s="102" t="s">
        <v>1468</v>
      </c>
      <c r="L5" s="103" t="s">
        <v>947</v>
      </c>
      <c r="M5" s="6">
        <v>4500439322</v>
      </c>
      <c r="N5" s="110" t="s">
        <v>1462</v>
      </c>
      <c r="O5" s="229">
        <v>45218</v>
      </c>
      <c r="P5" s="224">
        <v>45583</v>
      </c>
      <c r="Q5" s="1" t="s">
        <v>1437</v>
      </c>
      <c r="R5" s="123">
        <v>206703</v>
      </c>
      <c r="V5" s="81" t="s">
        <v>78</v>
      </c>
      <c r="W5" s="78" t="s">
        <v>828</v>
      </c>
      <c r="X5" s="78" t="str">
        <f>VLOOKUP(W5,'Employee details '!$A:$D,4,0)</f>
        <v>Stock  in IT</v>
      </c>
      <c r="Y5" s="78" t="s">
        <v>749</v>
      </c>
      <c r="Z5" s="78" t="str">
        <f>VLOOKUP(W5,'Employee details '!$A:$E,5,0)</f>
        <v>Delhi Office Spare</v>
      </c>
      <c r="AA5" s="78" t="s">
        <v>85</v>
      </c>
      <c r="AB5" s="78" t="s">
        <v>936</v>
      </c>
      <c r="AC5" s="78" t="s">
        <v>967</v>
      </c>
      <c r="AD5" s="78" t="s">
        <v>938</v>
      </c>
      <c r="AE5" s="78" t="s">
        <v>1919</v>
      </c>
      <c r="AF5" s="78" t="s">
        <v>968</v>
      </c>
      <c r="AG5" s="103" t="s">
        <v>947</v>
      </c>
      <c r="AH5" s="6">
        <v>4500270192</v>
      </c>
      <c r="AI5" s="108" t="s">
        <v>954</v>
      </c>
      <c r="AJ5" s="169">
        <v>43980</v>
      </c>
      <c r="AK5" s="169">
        <v>45088</v>
      </c>
      <c r="AL5" s="1" t="s">
        <v>955</v>
      </c>
      <c r="AM5" s="123">
        <v>90091</v>
      </c>
    </row>
    <row r="6" spans="1:39">
      <c r="A6" s="81" t="s">
        <v>84</v>
      </c>
      <c r="B6" s="3" t="s">
        <v>1470</v>
      </c>
      <c r="C6" s="3" t="str">
        <f>VLOOKUP(B6,'Employee details '!$A$2:$E$280,4,0)</f>
        <v>Amrendra kumar</v>
      </c>
      <c r="D6" s="3" t="s">
        <v>1923</v>
      </c>
      <c r="E6" s="3" t="str">
        <f>VLOOKUP(B6,'Employee details '!A:E,5,0)</f>
        <v>Statkraft Markets Private Ltd</v>
      </c>
      <c r="F6" s="102" t="s">
        <v>85</v>
      </c>
      <c r="G6" s="78" t="s">
        <v>936</v>
      </c>
      <c r="H6" s="102" t="s">
        <v>1472</v>
      </c>
      <c r="I6" s="102" t="s">
        <v>1459</v>
      </c>
      <c r="J6" s="102" t="s">
        <v>1918</v>
      </c>
      <c r="K6" s="102" t="s">
        <v>1473</v>
      </c>
      <c r="L6" s="103" t="s">
        <v>947</v>
      </c>
      <c r="M6" s="6">
        <v>4500439322</v>
      </c>
      <c r="N6" s="110" t="s">
        <v>1462</v>
      </c>
      <c r="O6" s="229">
        <v>45218</v>
      </c>
      <c r="P6" s="224">
        <v>45583</v>
      </c>
      <c r="Q6" s="1" t="s">
        <v>1437</v>
      </c>
      <c r="R6" s="123">
        <v>206703</v>
      </c>
      <c r="V6" s="81" t="s">
        <v>84</v>
      </c>
      <c r="W6" s="78" t="s">
        <v>970</v>
      </c>
      <c r="X6" s="78" t="str">
        <f>VLOOKUP(W6,'Employee details '!$A:$D,4,0)</f>
        <v>Kaliraj Sankaralingam</v>
      </c>
      <c r="Y6" s="78" t="s">
        <v>971</v>
      </c>
      <c r="Z6" s="78" t="str">
        <f>VLOOKUP(W6,'Employee details '!$A:$E,5,0)</f>
        <v>Statkraft Markets Private Ltd</v>
      </c>
      <c r="AA6" s="78" t="s">
        <v>85</v>
      </c>
      <c r="AB6" s="78" t="s">
        <v>936</v>
      </c>
      <c r="AC6" s="78" t="s">
        <v>972</v>
      </c>
      <c r="AD6" s="78" t="s">
        <v>938</v>
      </c>
      <c r="AE6" s="78" t="s">
        <v>1919</v>
      </c>
      <c r="AF6" s="78" t="s">
        <v>973</v>
      </c>
      <c r="AG6" s="103" t="s">
        <v>947</v>
      </c>
      <c r="AH6" s="6">
        <v>4500270192</v>
      </c>
      <c r="AI6" s="108" t="s">
        <v>954</v>
      </c>
      <c r="AJ6" s="169">
        <v>43980</v>
      </c>
      <c r="AK6" s="169">
        <v>45088</v>
      </c>
      <c r="AL6" s="1" t="s">
        <v>955</v>
      </c>
      <c r="AM6" s="123">
        <v>90091</v>
      </c>
    </row>
    <row r="7" spans="1:39">
      <c r="A7" s="81" t="s">
        <v>78</v>
      </c>
      <c r="B7" s="3" t="s">
        <v>828</v>
      </c>
      <c r="C7" s="3" t="str">
        <f>VLOOKUP(B7,'Employee details '!$A$2:$E$280,4,0)</f>
        <v>Stock  in IT</v>
      </c>
      <c r="D7" s="3" t="e">
        <v>#N/A</v>
      </c>
      <c r="E7" s="3" t="str">
        <f>VLOOKUP(B7,'Employee details '!A:E,5,0)</f>
        <v>Delhi Office Spare</v>
      </c>
      <c r="F7" s="102" t="s">
        <v>85</v>
      </c>
      <c r="G7" s="78" t="s">
        <v>936</v>
      </c>
      <c r="H7" s="102" t="s">
        <v>1565</v>
      </c>
      <c r="I7" s="102" t="s">
        <v>938</v>
      </c>
      <c r="J7" s="102" t="s">
        <v>1924</v>
      </c>
      <c r="K7" s="102" t="s">
        <v>1567</v>
      </c>
      <c r="L7" s="103" t="s">
        <v>947</v>
      </c>
      <c r="M7" s="6">
        <v>4500438466</v>
      </c>
      <c r="N7" s="111" t="s">
        <v>1568</v>
      </c>
      <c r="O7" s="229">
        <v>45238</v>
      </c>
      <c r="P7" s="224">
        <v>47056</v>
      </c>
      <c r="Q7" s="1" t="s">
        <v>1299</v>
      </c>
      <c r="R7" s="123">
        <v>199528.7</v>
      </c>
      <c r="V7" s="81" t="s">
        <v>84</v>
      </c>
      <c r="W7" s="78" t="s">
        <v>170</v>
      </c>
      <c r="X7" s="78" t="str">
        <f>VLOOKUP(W7,'Employee details '!$A:$D,4,0)</f>
        <v>Shivam Jain Auditor</v>
      </c>
      <c r="Y7" s="78" t="s">
        <v>1925</v>
      </c>
      <c r="Z7" s="78" t="str">
        <f>VLOOKUP(W7,'Employee details '!$A:$E,5,0)</f>
        <v>Statkraft India Private Ltd</v>
      </c>
      <c r="AA7" s="78" t="s">
        <v>85</v>
      </c>
      <c r="AB7" s="78" t="s">
        <v>936</v>
      </c>
      <c r="AC7" s="78" t="s">
        <v>976</v>
      </c>
      <c r="AD7" s="78" t="s">
        <v>938</v>
      </c>
      <c r="AE7" s="78" t="s">
        <v>1926</v>
      </c>
      <c r="AF7" s="78" t="s">
        <v>978</v>
      </c>
      <c r="AG7" s="103" t="s">
        <v>947</v>
      </c>
      <c r="AH7" s="6">
        <v>4500310417</v>
      </c>
      <c r="AI7" s="108" t="s">
        <v>979</v>
      </c>
      <c r="AJ7" s="171">
        <v>44258</v>
      </c>
      <c r="AK7" s="169">
        <v>45351</v>
      </c>
      <c r="AL7" s="1" t="s">
        <v>955</v>
      </c>
      <c r="AM7" s="123">
        <v>108392</v>
      </c>
    </row>
    <row r="8" spans="1:39">
      <c r="A8" s="81" t="s">
        <v>84</v>
      </c>
      <c r="B8" s="3" t="s">
        <v>1569</v>
      </c>
      <c r="C8" s="3" t="str">
        <f>VLOOKUP(B8,'Employee details '!$A$2:$E$280,4,0)</f>
        <v>Daanish Varma</v>
      </c>
      <c r="D8" s="3" t="s">
        <v>376</v>
      </c>
      <c r="E8" s="3" t="str">
        <f>VLOOKUP(B8,'Employee details '!A:E,5,0)</f>
        <v>Statkraft India Private Ltd</v>
      </c>
      <c r="F8" s="102" t="s">
        <v>85</v>
      </c>
      <c r="G8" s="78" t="s">
        <v>936</v>
      </c>
      <c r="H8" s="102" t="s">
        <v>1571</v>
      </c>
      <c r="I8" s="102" t="s">
        <v>938</v>
      </c>
      <c r="J8" s="102" t="s">
        <v>1924</v>
      </c>
      <c r="K8" s="102" t="s">
        <v>1572</v>
      </c>
      <c r="L8" s="103" t="s">
        <v>947</v>
      </c>
      <c r="M8" s="6">
        <v>4500438466</v>
      </c>
      <c r="N8" s="111" t="s">
        <v>1568</v>
      </c>
      <c r="O8" s="229">
        <v>45238</v>
      </c>
      <c r="P8" s="224">
        <v>47077</v>
      </c>
      <c r="Q8" s="1" t="s">
        <v>1299</v>
      </c>
      <c r="R8" s="123">
        <v>199528.7</v>
      </c>
      <c r="V8" s="81" t="s">
        <v>84</v>
      </c>
      <c r="W8" s="78" t="s">
        <v>426</v>
      </c>
      <c r="X8" s="78" t="e">
        <f>VLOOKUP(W8,'Employee details '!$A:$D,4,0)</f>
        <v>#N/A</v>
      </c>
      <c r="Y8" s="78" t="s">
        <v>426</v>
      </c>
      <c r="Z8" s="78" t="e">
        <f>VLOOKUP(W8,'Employee details '!$A:$E,5,0)</f>
        <v>#N/A</v>
      </c>
      <c r="AA8" s="78" t="s">
        <v>85</v>
      </c>
      <c r="AB8" s="78" t="s">
        <v>986</v>
      </c>
      <c r="AC8" s="78" t="s">
        <v>987</v>
      </c>
      <c r="AD8" s="78" t="s">
        <v>988</v>
      </c>
      <c r="AE8" s="78" t="s">
        <v>989</v>
      </c>
      <c r="AF8" s="78" t="s">
        <v>990</v>
      </c>
      <c r="AG8" s="103" t="s">
        <v>947</v>
      </c>
      <c r="AH8" s="6">
        <v>4500261017</v>
      </c>
      <c r="AI8" s="108" t="s">
        <v>991</v>
      </c>
      <c r="AJ8" s="169">
        <v>43747</v>
      </c>
      <c r="AK8" s="169">
        <v>44857</v>
      </c>
      <c r="AL8" s="1" t="s">
        <v>992</v>
      </c>
      <c r="AM8" s="123">
        <v>176000</v>
      </c>
    </row>
    <row r="9" spans="1:39" ht="15.6">
      <c r="A9" s="81" t="s">
        <v>84</v>
      </c>
      <c r="B9" s="3" t="s">
        <v>1573</v>
      </c>
      <c r="C9" s="3" t="str">
        <f>VLOOKUP(B9,'Employee details '!$A$2:$E$280,4,0)</f>
        <v>Amit Kumar</v>
      </c>
      <c r="D9" s="3" t="s">
        <v>31</v>
      </c>
      <c r="E9" s="3" t="str">
        <f>VLOOKUP(B9,'Employee details '!A:E,5,0)</f>
        <v>Statkraft India Private Ltd</v>
      </c>
      <c r="F9" s="102" t="s">
        <v>85</v>
      </c>
      <c r="G9" s="78" t="s">
        <v>936</v>
      </c>
      <c r="H9" s="102" t="s">
        <v>1574</v>
      </c>
      <c r="I9" s="102" t="s">
        <v>938</v>
      </c>
      <c r="J9" s="102" t="s">
        <v>1924</v>
      </c>
      <c r="K9" s="102" t="s">
        <v>1575</v>
      </c>
      <c r="L9" s="103" t="s">
        <v>947</v>
      </c>
      <c r="M9" s="6">
        <v>4500438466</v>
      </c>
      <c r="N9" s="111" t="s">
        <v>1568</v>
      </c>
      <c r="O9" s="229">
        <v>45238</v>
      </c>
      <c r="P9" s="224">
        <v>47077</v>
      </c>
      <c r="Q9" s="1" t="s">
        <v>1299</v>
      </c>
      <c r="R9" s="123">
        <v>199528.7</v>
      </c>
      <c r="V9" s="81" t="s">
        <v>84</v>
      </c>
      <c r="W9" s="99" t="s">
        <v>264</v>
      </c>
      <c r="X9" s="78" t="str">
        <f>VLOOKUP(W9,'Employee details '!$A:$D,4,0)</f>
        <v>Vaibhav Chopra</v>
      </c>
      <c r="Y9" s="78" t="s">
        <v>267</v>
      </c>
      <c r="Z9" s="78" t="str">
        <f>VLOOKUP(W9,'Employee details '!$A:$E,5,0)</f>
        <v>Statkraft India Private Ltd</v>
      </c>
      <c r="AA9" s="78" t="s">
        <v>85</v>
      </c>
      <c r="AB9" s="78" t="s">
        <v>936</v>
      </c>
      <c r="AC9" s="78" t="s">
        <v>994</v>
      </c>
      <c r="AD9" s="78" t="s">
        <v>938</v>
      </c>
      <c r="AE9" s="78" t="s">
        <v>1919</v>
      </c>
      <c r="AF9" s="78" t="s">
        <v>995</v>
      </c>
      <c r="AG9" s="103" t="s">
        <v>947</v>
      </c>
      <c r="AH9" s="6">
        <v>4500288863</v>
      </c>
      <c r="AI9" s="108" t="s">
        <v>996</v>
      </c>
      <c r="AJ9" s="169">
        <v>44040</v>
      </c>
      <c r="AK9" s="169">
        <v>45875</v>
      </c>
      <c r="AL9" s="1" t="s">
        <v>997</v>
      </c>
      <c r="AM9" s="123">
        <v>98403</v>
      </c>
    </row>
    <row r="10" spans="1:39" ht="15.6">
      <c r="A10" s="81" t="s">
        <v>78</v>
      </c>
      <c r="B10" s="3" t="s">
        <v>828</v>
      </c>
      <c r="C10" s="3" t="str">
        <f>VLOOKUP(B10,'Employee details '!$A$2:$E$280,4,0)</f>
        <v>Stock  in IT</v>
      </c>
      <c r="D10" s="3" t="s">
        <v>36</v>
      </c>
      <c r="E10" s="3" t="str">
        <f>VLOOKUP(B10,'Employee details '!A:E,5,0)</f>
        <v>Delhi Office Spare</v>
      </c>
      <c r="F10" s="102" t="s">
        <v>1576</v>
      </c>
      <c r="G10" s="78" t="s">
        <v>936</v>
      </c>
      <c r="H10" s="102" t="s">
        <v>1577</v>
      </c>
      <c r="I10" s="102" t="s">
        <v>938</v>
      </c>
      <c r="J10" s="102" t="s">
        <v>1924</v>
      </c>
      <c r="K10" s="102" t="s">
        <v>1578</v>
      </c>
      <c r="L10" s="103" t="s">
        <v>947</v>
      </c>
      <c r="M10" s="6">
        <v>4500438466</v>
      </c>
      <c r="N10" s="111" t="s">
        <v>1568</v>
      </c>
      <c r="O10" s="229">
        <v>45238</v>
      </c>
      <c r="P10" s="231">
        <v>47125</v>
      </c>
      <c r="Q10" s="1" t="s">
        <v>1299</v>
      </c>
      <c r="R10" s="123">
        <v>199528.7</v>
      </c>
      <c r="V10" s="81" t="s">
        <v>84</v>
      </c>
      <c r="W10" s="99" t="s">
        <v>707</v>
      </c>
      <c r="X10" s="78" t="str">
        <f>VLOOKUP(W10,'Employee details '!$A:$D,4,0)</f>
        <v>Ishant Arora</v>
      </c>
      <c r="Y10" s="78" t="s">
        <v>1004</v>
      </c>
      <c r="Z10" s="78" t="str">
        <f>VLOOKUP(W10,'Employee details '!$A:$E,5,0)</f>
        <v>Statkraft India Private Ltd</v>
      </c>
      <c r="AA10" s="78" t="s">
        <v>85</v>
      </c>
      <c r="AB10" s="78" t="s">
        <v>936</v>
      </c>
      <c r="AC10" s="78" t="s">
        <v>1005</v>
      </c>
      <c r="AD10" s="78" t="s">
        <v>938</v>
      </c>
      <c r="AE10" s="78" t="s">
        <v>1919</v>
      </c>
      <c r="AF10" s="78" t="s">
        <v>1006</v>
      </c>
      <c r="AG10" s="103" t="s">
        <v>947</v>
      </c>
      <c r="AH10" s="6">
        <v>4500288863</v>
      </c>
      <c r="AI10" s="108" t="s">
        <v>996</v>
      </c>
      <c r="AJ10" s="169">
        <v>44040</v>
      </c>
      <c r="AK10" s="169">
        <v>45875</v>
      </c>
      <c r="AL10" s="1" t="s">
        <v>997</v>
      </c>
      <c r="AM10" s="123">
        <v>98403</v>
      </c>
    </row>
    <row r="11" spans="1:39" ht="15.6">
      <c r="A11" s="81" t="s">
        <v>84</v>
      </c>
      <c r="B11" s="3" t="s">
        <v>1579</v>
      </c>
      <c r="C11" s="3" t="str">
        <f>VLOOKUP(B11,'Employee details '!$A$2:$E$280,4,0)</f>
        <v>Vikas Garg</v>
      </c>
      <c r="D11" s="3" t="s">
        <v>345</v>
      </c>
      <c r="E11" s="3" t="str">
        <f>VLOOKUP(B11,'Employee details '!A:E,5,0)</f>
        <v>Statkraft India Private Ltd</v>
      </c>
      <c r="F11" s="102" t="s">
        <v>85</v>
      </c>
      <c r="G11" s="78" t="s">
        <v>936</v>
      </c>
      <c r="H11" s="102" t="s">
        <v>1580</v>
      </c>
      <c r="I11" s="102" t="s">
        <v>938</v>
      </c>
      <c r="J11" s="102" t="s">
        <v>1924</v>
      </c>
      <c r="K11" s="102" t="s">
        <v>1581</v>
      </c>
      <c r="L11" s="103" t="s">
        <v>947</v>
      </c>
      <c r="M11" s="6">
        <v>4500438466</v>
      </c>
      <c r="N11" s="111" t="s">
        <v>1568</v>
      </c>
      <c r="O11" s="229">
        <v>45238</v>
      </c>
      <c r="P11" s="224">
        <v>47164</v>
      </c>
      <c r="Q11" s="1" t="s">
        <v>1299</v>
      </c>
      <c r="R11" s="123">
        <v>199528.7</v>
      </c>
      <c r="V11" s="81" t="s">
        <v>84</v>
      </c>
      <c r="W11" s="99" t="s">
        <v>1012</v>
      </c>
      <c r="X11" s="78" t="str">
        <f>VLOOKUP(W11,'Employee details '!$A:$D,4,0)</f>
        <v>Gauri Shankar Mishra</v>
      </c>
      <c r="Y11" s="78" t="s">
        <v>413</v>
      </c>
      <c r="Z11" s="78" t="str">
        <f>VLOOKUP(W11,'Employee details '!$A:$E,5,0)</f>
        <v>Statkraft India Private Ltd</v>
      </c>
      <c r="AA11" s="78" t="s">
        <v>85</v>
      </c>
      <c r="AB11" s="78" t="s">
        <v>936</v>
      </c>
      <c r="AC11" s="78" t="s">
        <v>1013</v>
      </c>
      <c r="AD11" s="78" t="s">
        <v>938</v>
      </c>
      <c r="AE11" s="78" t="s">
        <v>1919</v>
      </c>
      <c r="AF11" s="78" t="s">
        <v>1014</v>
      </c>
      <c r="AG11" s="103" t="s">
        <v>947</v>
      </c>
      <c r="AH11" s="6">
        <v>4500288863</v>
      </c>
      <c r="AI11" s="108" t="s">
        <v>996</v>
      </c>
      <c r="AJ11" s="169">
        <v>44040</v>
      </c>
      <c r="AK11" s="169">
        <v>45875</v>
      </c>
      <c r="AL11" s="1" t="s">
        <v>997</v>
      </c>
      <c r="AM11" s="123">
        <v>98403</v>
      </c>
    </row>
    <row r="12" spans="1:39" ht="15.6">
      <c r="A12" s="81" t="s">
        <v>84</v>
      </c>
      <c r="B12" s="3" t="s">
        <v>888</v>
      </c>
      <c r="C12" s="3" t="str">
        <f>VLOOKUP(B12,'Employee details '!$A$2:$E$280,4,0)</f>
        <v>Satender Pandit</v>
      </c>
      <c r="D12" s="3" t="s">
        <v>1582</v>
      </c>
      <c r="E12" s="3" t="str">
        <f>VLOOKUP(B12,'Employee details '!A:E,5,0)</f>
        <v>Mandakini Jal Urja Pvt Ltd</v>
      </c>
      <c r="F12" s="102" t="s">
        <v>85</v>
      </c>
      <c r="G12" s="78" t="s">
        <v>936</v>
      </c>
      <c r="H12" s="102" t="s">
        <v>1583</v>
      </c>
      <c r="I12" s="102" t="s">
        <v>938</v>
      </c>
      <c r="J12" s="102" t="s">
        <v>1927</v>
      </c>
      <c r="K12" s="102" t="s">
        <v>1584</v>
      </c>
      <c r="L12" s="103" t="s">
        <v>105</v>
      </c>
      <c r="M12" s="6">
        <v>4500438549</v>
      </c>
      <c r="N12" s="111" t="s">
        <v>1585</v>
      </c>
      <c r="O12" s="229">
        <v>45245</v>
      </c>
      <c r="P12" s="224">
        <v>47087</v>
      </c>
      <c r="Q12" s="1" t="s">
        <v>1299</v>
      </c>
      <c r="R12" s="123">
        <v>162501.5</v>
      </c>
      <c r="V12" s="81" t="s">
        <v>84</v>
      </c>
      <c r="W12" s="99" t="s">
        <v>86</v>
      </c>
      <c r="X12" s="78" t="str">
        <f>VLOOKUP(W12,'Employee details '!$A:$D,4,0)</f>
        <v>Vishal  Singh</v>
      </c>
      <c r="Y12" s="78" t="s">
        <v>1020</v>
      </c>
      <c r="Z12" s="78" t="str">
        <f>VLOOKUP(W12,'Employee details '!$A:$E,5,0)</f>
        <v>Statkraft India Private Ltd</v>
      </c>
      <c r="AA12" s="78" t="s">
        <v>85</v>
      </c>
      <c r="AB12" s="78" t="s">
        <v>936</v>
      </c>
      <c r="AC12" s="78" t="s">
        <v>1021</v>
      </c>
      <c r="AD12" s="78" t="s">
        <v>938</v>
      </c>
      <c r="AE12" s="78" t="s">
        <v>1919</v>
      </c>
      <c r="AF12" s="78" t="s">
        <v>1022</v>
      </c>
      <c r="AG12" s="103" t="s">
        <v>947</v>
      </c>
      <c r="AH12" s="6">
        <v>4500288863</v>
      </c>
      <c r="AI12" s="108" t="s">
        <v>996</v>
      </c>
      <c r="AJ12" s="169">
        <v>44040</v>
      </c>
      <c r="AK12" s="169">
        <v>45895</v>
      </c>
      <c r="AL12" s="1" t="s">
        <v>997</v>
      </c>
      <c r="AM12" s="123">
        <v>98403</v>
      </c>
    </row>
    <row r="13" spans="1:39" ht="15.6">
      <c r="A13" s="81" t="s">
        <v>84</v>
      </c>
      <c r="B13" s="3" t="s">
        <v>1587</v>
      </c>
      <c r="C13" s="3" t="str">
        <f>VLOOKUP(B13,'Employee details '!$A$2:$E$280,4,0)</f>
        <v>Pradeep Shripad</v>
      </c>
      <c r="D13" s="3" t="s">
        <v>1928</v>
      </c>
      <c r="E13" s="3" t="str">
        <f>VLOOKUP(B13,'Employee details '!A:E,5,0)</f>
        <v>Statkraft India Private Ltd</v>
      </c>
      <c r="F13" s="102" t="s">
        <v>85</v>
      </c>
      <c r="G13" s="78" t="s">
        <v>936</v>
      </c>
      <c r="H13" s="102" t="s">
        <v>1589</v>
      </c>
      <c r="I13" s="102" t="s">
        <v>938</v>
      </c>
      <c r="J13" s="102" t="s">
        <v>1927</v>
      </c>
      <c r="K13" s="33" t="s">
        <v>1590</v>
      </c>
      <c r="L13" s="103" t="s">
        <v>1435</v>
      </c>
      <c r="M13" s="6">
        <v>4500438549</v>
      </c>
      <c r="N13" s="111" t="s">
        <v>1585</v>
      </c>
      <c r="O13" s="229">
        <v>45245</v>
      </c>
      <c r="P13" s="224">
        <v>47087</v>
      </c>
      <c r="Q13" s="1" t="s">
        <v>1299</v>
      </c>
      <c r="R13" s="123">
        <v>162501.5</v>
      </c>
      <c r="U13" s="99"/>
      <c r="V13" s="81" t="s">
        <v>84</v>
      </c>
      <c r="W13" s="99" t="s">
        <v>898</v>
      </c>
      <c r="X13" s="78" t="str">
        <f>VLOOKUP(W13,'Employee details '!$A:$D,4,0)</f>
        <v xml:space="preserve">Secretary Priyanka </v>
      </c>
      <c r="Y13" s="78" t="s">
        <v>1024</v>
      </c>
      <c r="Z13" s="78" t="str">
        <f>VLOOKUP(W13,'Employee details '!$A:$E,5,0)</f>
        <v>Statkraft India Private Ltd</v>
      </c>
      <c r="AA13" s="78" t="s">
        <v>85</v>
      </c>
      <c r="AB13" s="78" t="s">
        <v>936</v>
      </c>
      <c r="AC13" s="78" t="s">
        <v>1025</v>
      </c>
      <c r="AD13" s="78" t="s">
        <v>938</v>
      </c>
      <c r="AE13" s="78" t="s">
        <v>1919</v>
      </c>
      <c r="AF13" s="78" t="s">
        <v>1026</v>
      </c>
      <c r="AG13" s="103" t="s">
        <v>947</v>
      </c>
      <c r="AH13" s="6">
        <v>4500288863</v>
      </c>
      <c r="AI13" s="108" t="s">
        <v>996</v>
      </c>
      <c r="AJ13" s="169">
        <v>44040</v>
      </c>
      <c r="AK13" s="169">
        <v>45895</v>
      </c>
      <c r="AL13" s="1" t="s">
        <v>997</v>
      </c>
      <c r="AM13" s="123">
        <v>98403</v>
      </c>
    </row>
    <row r="14" spans="1:39" ht="15.6">
      <c r="A14" s="81" t="s">
        <v>84</v>
      </c>
      <c r="B14" s="3" t="s">
        <v>1591</v>
      </c>
      <c r="C14" s="3" t="str">
        <f>VLOOKUP(B14,'Employee details '!$A$2:$E$280,4,0)</f>
        <v>Kritika Mathur</v>
      </c>
      <c r="D14" s="3" t="s">
        <v>243</v>
      </c>
      <c r="E14" s="3" t="str">
        <f>VLOOKUP(B14,'Employee details '!A:E,5,0)</f>
        <v>Statkraft India Private Ltd</v>
      </c>
      <c r="F14" s="102" t="s">
        <v>85</v>
      </c>
      <c r="G14" s="78" t="s">
        <v>936</v>
      </c>
      <c r="H14" s="102" t="s">
        <v>1592</v>
      </c>
      <c r="I14" s="102" t="s">
        <v>938</v>
      </c>
      <c r="J14" s="102" t="s">
        <v>1927</v>
      </c>
      <c r="K14" s="33" t="s">
        <v>1593</v>
      </c>
      <c r="L14" s="103" t="s">
        <v>947</v>
      </c>
      <c r="M14" s="6">
        <v>4500438549</v>
      </c>
      <c r="N14" s="111" t="s">
        <v>1585</v>
      </c>
      <c r="O14" s="229">
        <v>45245</v>
      </c>
      <c r="P14" s="224">
        <v>47087</v>
      </c>
      <c r="Q14" s="1" t="s">
        <v>1299</v>
      </c>
      <c r="R14" s="123">
        <v>162501.5</v>
      </c>
      <c r="V14" s="81" t="s">
        <v>84</v>
      </c>
      <c r="W14" s="99" t="s">
        <v>1028</v>
      </c>
      <c r="X14" s="78" t="str">
        <f>VLOOKUP(W14,'Employee details '!$A:$D,4,0)</f>
        <v>Jyotiprakash Agarwal</v>
      </c>
      <c r="Y14" s="78" t="s">
        <v>1029</v>
      </c>
      <c r="Z14" s="78" t="str">
        <f>VLOOKUP(W14,'Employee details '!$A:$E,5,0)</f>
        <v>Statkraft India Private Ltd</v>
      </c>
      <c r="AA14" s="78" t="s">
        <v>85</v>
      </c>
      <c r="AB14" s="78" t="s">
        <v>936</v>
      </c>
      <c r="AC14" s="78" t="s">
        <v>1030</v>
      </c>
      <c r="AD14" s="78" t="s">
        <v>938</v>
      </c>
      <c r="AE14" s="78" t="s">
        <v>1919</v>
      </c>
      <c r="AF14" s="78" t="s">
        <v>1031</v>
      </c>
      <c r="AG14" s="103" t="s">
        <v>947</v>
      </c>
      <c r="AH14" s="6">
        <v>4500288863</v>
      </c>
      <c r="AI14" s="108" t="s">
        <v>996</v>
      </c>
      <c r="AJ14" s="169">
        <v>44040</v>
      </c>
      <c r="AK14" s="169">
        <v>45895</v>
      </c>
      <c r="AL14" s="1" t="s">
        <v>997</v>
      </c>
      <c r="AM14" s="123">
        <v>98403</v>
      </c>
    </row>
    <row r="15" spans="1:39" ht="15.6">
      <c r="A15" s="81" t="s">
        <v>84</v>
      </c>
      <c r="B15" s="3" t="s">
        <v>1594</v>
      </c>
      <c r="C15" s="3" t="str">
        <f>VLOOKUP(B15,'Employee details '!$A$2:$E$280,4,0)</f>
        <v>Anurag Sharma</v>
      </c>
      <c r="D15" s="3" t="s">
        <v>1595</v>
      </c>
      <c r="E15" s="3" t="str">
        <f>VLOOKUP(B15,'Employee details '!A:E,5,0)</f>
        <v>Statkraft Markets Private Ltd</v>
      </c>
      <c r="F15" s="102" t="s">
        <v>85</v>
      </c>
      <c r="G15" s="78" t="s">
        <v>936</v>
      </c>
      <c r="H15" s="102" t="s">
        <v>1596</v>
      </c>
      <c r="I15" s="102" t="s">
        <v>938</v>
      </c>
      <c r="J15" s="102" t="s">
        <v>1927</v>
      </c>
      <c r="K15" s="33" t="s">
        <v>1597</v>
      </c>
      <c r="L15" s="103" t="s">
        <v>947</v>
      </c>
      <c r="M15" s="6">
        <v>4500438549</v>
      </c>
      <c r="N15" s="111" t="s">
        <v>1585</v>
      </c>
      <c r="O15" s="229">
        <v>45245</v>
      </c>
      <c r="P15" s="224">
        <v>47087</v>
      </c>
      <c r="Q15" s="1" t="s">
        <v>1299</v>
      </c>
      <c r="R15" s="123">
        <v>162501.5</v>
      </c>
      <c r="V15" s="81" t="s">
        <v>84</v>
      </c>
      <c r="W15" s="99" t="s">
        <v>778</v>
      </c>
      <c r="X15" s="78" t="str">
        <f>VLOOKUP(W15,'Employee details '!$A:$D,4,0)</f>
        <v>Prathvi  Singh</v>
      </c>
      <c r="Y15" s="78" t="s">
        <v>1033</v>
      </c>
      <c r="Z15" s="78" t="str">
        <f>VLOOKUP(W15,'Employee details '!$A:$E,5,0)</f>
        <v>Statkraft India Private Ltd</v>
      </c>
      <c r="AA15" s="78" t="s">
        <v>85</v>
      </c>
      <c r="AB15" s="78" t="s">
        <v>936</v>
      </c>
      <c r="AC15" s="78" t="s">
        <v>1034</v>
      </c>
      <c r="AD15" s="78" t="s">
        <v>938</v>
      </c>
      <c r="AE15" s="78" t="s">
        <v>1919</v>
      </c>
      <c r="AF15" s="78" t="s">
        <v>1035</v>
      </c>
      <c r="AG15" s="103" t="s">
        <v>947</v>
      </c>
      <c r="AH15" s="6">
        <v>4500288863</v>
      </c>
      <c r="AI15" s="108" t="s">
        <v>996</v>
      </c>
      <c r="AJ15" s="169">
        <v>44040</v>
      </c>
      <c r="AK15" s="169">
        <v>45895</v>
      </c>
      <c r="AL15" s="1" t="s">
        <v>997</v>
      </c>
      <c r="AM15" s="123">
        <v>98403</v>
      </c>
    </row>
    <row r="16" spans="1:39" ht="15.6">
      <c r="A16" s="81" t="s">
        <v>84</v>
      </c>
      <c r="B16" s="3" t="s">
        <v>1598</v>
      </c>
      <c r="C16" s="3" t="str">
        <f>VLOOKUP(B16,'Employee details '!$A$2:$E$280,4,0)</f>
        <v>Bharath Kumar Thotakura</v>
      </c>
      <c r="D16" s="3" t="s">
        <v>1599</v>
      </c>
      <c r="E16" s="3" t="str">
        <f>VLOOKUP(B16,'Employee details '!A:E,5,0)</f>
        <v>Statkraft Markets Private Ltd</v>
      </c>
      <c r="F16" s="102" t="s">
        <v>85</v>
      </c>
      <c r="G16" s="78" t="s">
        <v>936</v>
      </c>
      <c r="H16" s="102" t="s">
        <v>1600</v>
      </c>
      <c r="I16" s="102" t="s">
        <v>938</v>
      </c>
      <c r="J16" s="102" t="s">
        <v>1927</v>
      </c>
      <c r="K16" s="33" t="s">
        <v>1601</v>
      </c>
      <c r="L16" s="103" t="s">
        <v>947</v>
      </c>
      <c r="M16" s="6">
        <v>4500438549</v>
      </c>
      <c r="N16" s="111" t="s">
        <v>1585</v>
      </c>
      <c r="O16" s="229">
        <v>45245</v>
      </c>
      <c r="P16" s="224">
        <v>47060</v>
      </c>
      <c r="Q16" s="1" t="s">
        <v>1299</v>
      </c>
      <c r="R16" s="123">
        <v>162501.5</v>
      </c>
      <c r="V16" s="81" t="s">
        <v>78</v>
      </c>
      <c r="W16" s="99" t="s">
        <v>828</v>
      </c>
      <c r="X16" s="78" t="str">
        <f>VLOOKUP(W16,'Employee details '!$A:$D,4,0)</f>
        <v>Stock  in IT</v>
      </c>
      <c r="Y16" s="78" t="s">
        <v>1042</v>
      </c>
      <c r="Z16" s="78" t="str">
        <f>VLOOKUP(W16,'Employee details '!$A:$E,5,0)</f>
        <v>Delhi Office Spare</v>
      </c>
      <c r="AA16" s="78" t="s">
        <v>85</v>
      </c>
      <c r="AB16" s="78" t="s">
        <v>936</v>
      </c>
      <c r="AC16" s="78" t="s">
        <v>1043</v>
      </c>
      <c r="AD16" s="78" t="s">
        <v>938</v>
      </c>
      <c r="AE16" s="78" t="s">
        <v>1919</v>
      </c>
      <c r="AF16" s="78" t="s">
        <v>1044</v>
      </c>
      <c r="AG16" s="103" t="s">
        <v>947</v>
      </c>
      <c r="AH16" s="6">
        <v>4500288863</v>
      </c>
      <c r="AI16" s="108" t="s">
        <v>996</v>
      </c>
      <c r="AJ16" s="169">
        <v>44040</v>
      </c>
      <c r="AK16" s="169">
        <v>45895</v>
      </c>
      <c r="AL16" s="1" t="s">
        <v>997</v>
      </c>
      <c r="AM16" s="123">
        <v>98403</v>
      </c>
    </row>
    <row r="17" spans="1:39" ht="15.6">
      <c r="A17" s="81" t="s">
        <v>84</v>
      </c>
      <c r="B17" s="3" t="s">
        <v>1602</v>
      </c>
      <c r="C17" s="3" t="str">
        <f>VLOOKUP(B17,'Employee details '!$A$2:$E$280,4,0)</f>
        <v>Aasma Claudius</v>
      </c>
      <c r="D17" s="3" t="s">
        <v>1603</v>
      </c>
      <c r="E17" s="3" t="str">
        <f>VLOOKUP(B17,'Employee details '!A:E,5,0)</f>
        <v>Statkraft Markets Private Ltd</v>
      </c>
      <c r="F17" s="102" t="s">
        <v>85</v>
      </c>
      <c r="G17" s="78" t="s">
        <v>936</v>
      </c>
      <c r="H17" s="102" t="s">
        <v>1604</v>
      </c>
      <c r="I17" s="102" t="s">
        <v>938</v>
      </c>
      <c r="J17" s="102" t="s">
        <v>1927</v>
      </c>
      <c r="K17" s="33" t="s">
        <v>1605</v>
      </c>
      <c r="L17" s="103" t="s">
        <v>947</v>
      </c>
      <c r="M17" s="6">
        <v>4500438549</v>
      </c>
      <c r="N17" s="111" t="s">
        <v>1585</v>
      </c>
      <c r="O17" s="229">
        <v>45245</v>
      </c>
      <c r="P17" s="224">
        <v>47080</v>
      </c>
      <c r="Q17" s="1" t="s">
        <v>1299</v>
      </c>
      <c r="R17" s="123">
        <v>162501.5</v>
      </c>
      <c r="V17" s="81" t="s">
        <v>84</v>
      </c>
      <c r="W17" s="99" t="s">
        <v>701</v>
      </c>
      <c r="X17" s="78" t="str">
        <f>VLOOKUP(W17,'Employee details '!$A:$D,4,0)</f>
        <v>Garvit Arora</v>
      </c>
      <c r="Y17" s="78" t="s">
        <v>1062</v>
      </c>
      <c r="Z17" s="78" t="str">
        <f>VLOOKUP(W17,'Employee details '!$A:$E,5,0)</f>
        <v>Statkraft India Private Ltd</v>
      </c>
      <c r="AA17" s="78" t="s">
        <v>85</v>
      </c>
      <c r="AB17" s="78" t="s">
        <v>936</v>
      </c>
      <c r="AC17" s="78" t="s">
        <v>1063</v>
      </c>
      <c r="AD17" s="78" t="s">
        <v>938</v>
      </c>
      <c r="AE17" s="78" t="s">
        <v>1919</v>
      </c>
      <c r="AF17" s="78" t="s">
        <v>1064</v>
      </c>
      <c r="AG17" s="103" t="s">
        <v>947</v>
      </c>
      <c r="AH17" s="6">
        <v>4500288863</v>
      </c>
      <c r="AI17" s="108" t="s">
        <v>996</v>
      </c>
      <c r="AJ17" s="169">
        <v>44040</v>
      </c>
      <c r="AK17" s="169">
        <v>45977</v>
      </c>
      <c r="AL17" s="1" t="s">
        <v>997</v>
      </c>
      <c r="AM17" s="123">
        <v>98403</v>
      </c>
    </row>
    <row r="18" spans="1:39" ht="15.6">
      <c r="A18" s="81" t="s">
        <v>84</v>
      </c>
      <c r="B18" s="3" t="s">
        <v>722</v>
      </c>
      <c r="C18" s="3" t="str">
        <f>VLOOKUP(B18,'Employee details '!$A$2:$E$280,4,0)</f>
        <v>Prateek  Jain</v>
      </c>
      <c r="D18" s="3" t="s">
        <v>1929</v>
      </c>
      <c r="E18" s="3" t="str">
        <f>VLOOKUP(B18,'Employee details '!A:E,5,0)</f>
        <v>Statkraft India Private Ltd</v>
      </c>
      <c r="F18" s="102" t="s">
        <v>85</v>
      </c>
      <c r="G18" s="78" t="s">
        <v>936</v>
      </c>
      <c r="H18" s="102" t="s">
        <v>1607</v>
      </c>
      <c r="I18" s="102" t="s">
        <v>938</v>
      </c>
      <c r="J18" s="102" t="s">
        <v>1927</v>
      </c>
      <c r="K18" s="33" t="s">
        <v>1608</v>
      </c>
      <c r="L18" s="103" t="s">
        <v>947</v>
      </c>
      <c r="M18" s="6">
        <v>4500438549</v>
      </c>
      <c r="N18" s="111" t="s">
        <v>1585</v>
      </c>
      <c r="O18" s="229">
        <v>45245</v>
      </c>
      <c r="P18" s="224">
        <v>47085</v>
      </c>
      <c r="Q18" s="1" t="s">
        <v>1299</v>
      </c>
      <c r="R18" s="123">
        <v>162501.5</v>
      </c>
      <c r="V18" s="81" t="s">
        <v>84</v>
      </c>
      <c r="W18" s="99" t="s">
        <v>1066</v>
      </c>
      <c r="X18" s="78" t="str">
        <f>VLOOKUP(W18,'Employee details '!$A:$D,4,0)</f>
        <v>Abhijeet Rajendra</v>
      </c>
      <c r="Y18" s="78" t="s">
        <v>1067</v>
      </c>
      <c r="Z18" s="78" t="str">
        <f>VLOOKUP(W18,'Employee details '!$A:$E,5,0)</f>
        <v>Statkraft Markets Private Ltd</v>
      </c>
      <c r="AA18" s="78" t="s">
        <v>85</v>
      </c>
      <c r="AB18" s="78" t="s">
        <v>936</v>
      </c>
      <c r="AC18" s="78" t="s">
        <v>1068</v>
      </c>
      <c r="AD18" s="78" t="s">
        <v>938</v>
      </c>
      <c r="AE18" s="78" t="s">
        <v>1919</v>
      </c>
      <c r="AF18" s="78" t="s">
        <v>1069</v>
      </c>
      <c r="AG18" s="103" t="s">
        <v>947</v>
      </c>
      <c r="AH18" s="6">
        <v>4500288863</v>
      </c>
      <c r="AI18" s="108" t="s">
        <v>996</v>
      </c>
      <c r="AJ18" s="169">
        <v>44040</v>
      </c>
      <c r="AK18" s="169">
        <v>45977</v>
      </c>
      <c r="AL18" s="1" t="s">
        <v>997</v>
      </c>
      <c r="AM18" s="123">
        <v>98403</v>
      </c>
    </row>
    <row r="19" spans="1:39" ht="15.6">
      <c r="A19" s="81" t="s">
        <v>84</v>
      </c>
      <c r="B19" s="3" t="s">
        <v>1609</v>
      </c>
      <c r="C19" s="3" t="str">
        <f>VLOOKUP(B19,'Employee details '!$A$2:$E$280,4,0)</f>
        <v>Meenakshi Chauhan</v>
      </c>
      <c r="D19" s="3" t="s">
        <v>1610</v>
      </c>
      <c r="E19" s="3" t="str">
        <f>VLOOKUP(B19,'Employee details '!A:E,5,0)</f>
        <v>Statkraft Markets Private Ltd</v>
      </c>
      <c r="F19" s="102" t="s">
        <v>85</v>
      </c>
      <c r="G19" s="78" t="s">
        <v>936</v>
      </c>
      <c r="H19" s="102" t="s">
        <v>1611</v>
      </c>
      <c r="I19" s="102" t="s">
        <v>938</v>
      </c>
      <c r="J19" s="102" t="s">
        <v>1927</v>
      </c>
      <c r="K19" s="33" t="s">
        <v>1612</v>
      </c>
      <c r="L19" s="103" t="s">
        <v>947</v>
      </c>
      <c r="M19" s="6">
        <v>4500438549</v>
      </c>
      <c r="N19" s="111" t="s">
        <v>1585</v>
      </c>
      <c r="O19" s="229">
        <v>45245</v>
      </c>
      <c r="P19" s="224">
        <v>47087</v>
      </c>
      <c r="Q19" s="1" t="s">
        <v>1299</v>
      </c>
      <c r="R19" s="123">
        <v>162501.5</v>
      </c>
      <c r="V19" s="81" t="s">
        <v>84</v>
      </c>
      <c r="W19" s="99" t="s">
        <v>186</v>
      </c>
      <c r="X19" s="78" t="str">
        <f>VLOOKUP(W19,'Employee details '!$A:$D,4,0)</f>
        <v>Prakriti  Agrawal</v>
      </c>
      <c r="Y19" s="78" t="s">
        <v>1071</v>
      </c>
      <c r="Z19" s="78" t="str">
        <f>VLOOKUP(W19,'Employee details '!$A:$E,5,0)</f>
        <v>Statkraft India Private Ltd</v>
      </c>
      <c r="AA19" s="78" t="s">
        <v>85</v>
      </c>
      <c r="AB19" s="78" t="s">
        <v>936</v>
      </c>
      <c r="AC19" s="78" t="s">
        <v>1072</v>
      </c>
      <c r="AD19" s="78" t="s">
        <v>938</v>
      </c>
      <c r="AE19" s="78" t="s">
        <v>1919</v>
      </c>
      <c r="AF19" s="78" t="s">
        <v>1073</v>
      </c>
      <c r="AG19" s="103" t="s">
        <v>947</v>
      </c>
      <c r="AH19" s="6">
        <v>4500288863</v>
      </c>
      <c r="AI19" s="108" t="s">
        <v>996</v>
      </c>
      <c r="AJ19" s="169">
        <v>44040</v>
      </c>
      <c r="AK19" s="169">
        <v>45983</v>
      </c>
      <c r="AL19" s="1" t="s">
        <v>997</v>
      </c>
      <c r="AM19" s="123">
        <v>98403</v>
      </c>
    </row>
    <row r="20" spans="1:39" ht="15.6">
      <c r="A20" s="81" t="s">
        <v>84</v>
      </c>
      <c r="B20" s="4" t="s">
        <v>1613</v>
      </c>
      <c r="C20" s="3" t="str">
        <f>VLOOKUP(B20,'Employee details '!$A$2:$E$280,4,0)</f>
        <v>Vivek Sharma</v>
      </c>
      <c r="D20" s="3" t="s">
        <v>1614</v>
      </c>
      <c r="E20" s="3" t="str">
        <f>VLOOKUP(B20,'Employee details '!A:E,5,0)</f>
        <v>Statkraft India Private Ltd</v>
      </c>
      <c r="F20" s="102" t="s">
        <v>85</v>
      </c>
      <c r="G20" s="78" t="s">
        <v>936</v>
      </c>
      <c r="H20" s="102" t="s">
        <v>1615</v>
      </c>
      <c r="I20" s="102" t="s">
        <v>938</v>
      </c>
      <c r="J20" s="102" t="s">
        <v>1927</v>
      </c>
      <c r="K20" s="33" t="s">
        <v>1616</v>
      </c>
      <c r="L20" s="103" t="s">
        <v>947</v>
      </c>
      <c r="M20" s="6">
        <v>4500438549</v>
      </c>
      <c r="N20" s="111" t="s">
        <v>1585</v>
      </c>
      <c r="O20" s="229">
        <v>45245</v>
      </c>
      <c r="P20" s="224">
        <v>47087</v>
      </c>
      <c r="Q20" s="1" t="s">
        <v>1299</v>
      </c>
      <c r="R20" s="123">
        <v>162501.5</v>
      </c>
      <c r="V20" s="81" t="s">
        <v>84</v>
      </c>
      <c r="W20" s="99" t="s">
        <v>870</v>
      </c>
      <c r="X20" s="78" t="str">
        <f>VLOOKUP(W20,'Employee details '!$A:$D,4,0)</f>
        <v>Rajat Goel</v>
      </c>
      <c r="Y20" s="78" t="s">
        <v>1930</v>
      </c>
      <c r="Z20" s="78" t="str">
        <f>VLOOKUP(W20,'Employee details '!$A:$E,5,0)</f>
        <v>Statkraft India Private Ltd</v>
      </c>
      <c r="AA20" s="78" t="s">
        <v>85</v>
      </c>
      <c r="AB20" s="78" t="s">
        <v>936</v>
      </c>
      <c r="AC20" s="78" t="s">
        <v>1076</v>
      </c>
      <c r="AD20" s="78" t="s">
        <v>938</v>
      </c>
      <c r="AE20" s="78" t="s">
        <v>1919</v>
      </c>
      <c r="AF20" s="78" t="s">
        <v>1077</v>
      </c>
      <c r="AG20" s="103" t="s">
        <v>947</v>
      </c>
      <c r="AH20" s="6">
        <v>4500288863</v>
      </c>
      <c r="AI20" s="108" t="s">
        <v>996</v>
      </c>
      <c r="AJ20" s="169">
        <v>44040</v>
      </c>
      <c r="AK20" s="169">
        <v>45983</v>
      </c>
      <c r="AL20" s="1" t="s">
        <v>997</v>
      </c>
      <c r="AM20" s="123">
        <v>98403</v>
      </c>
    </row>
    <row r="21" spans="1:39" ht="15.6">
      <c r="A21" s="81" t="s">
        <v>84</v>
      </c>
      <c r="B21" s="3" t="s">
        <v>1617</v>
      </c>
      <c r="C21" s="3" t="str">
        <f>VLOOKUP(B21,'Employee details '!$A$2:$E$280,4,0)</f>
        <v>Varun Vignesh Marimuthu</v>
      </c>
      <c r="D21" s="3" t="s">
        <v>1618</v>
      </c>
      <c r="E21" s="3" t="str">
        <f>VLOOKUP(B21,'Employee details '!A:E,5,0)</f>
        <v>Statkraft Markets Private Ltd</v>
      </c>
      <c r="F21" s="102" t="s">
        <v>85</v>
      </c>
      <c r="G21" s="78" t="s">
        <v>936</v>
      </c>
      <c r="H21" s="102" t="s">
        <v>1619</v>
      </c>
      <c r="I21" s="102" t="s">
        <v>938</v>
      </c>
      <c r="J21" s="102" t="s">
        <v>1927</v>
      </c>
      <c r="K21" s="33" t="s">
        <v>1620</v>
      </c>
      <c r="L21" s="103" t="s">
        <v>1621</v>
      </c>
      <c r="M21" s="6">
        <v>4500438549</v>
      </c>
      <c r="N21" s="111" t="s">
        <v>1585</v>
      </c>
      <c r="O21" s="229">
        <v>45245</v>
      </c>
      <c r="P21" s="224">
        <v>47087</v>
      </c>
      <c r="Q21" s="1" t="s">
        <v>1299</v>
      </c>
      <c r="R21" s="123">
        <v>162501.5</v>
      </c>
      <c r="V21" s="81" t="s">
        <v>84</v>
      </c>
      <c r="W21" s="99" t="s">
        <v>1079</v>
      </c>
      <c r="X21" s="78" t="str">
        <f>VLOOKUP(W21,'Employee details '!$A:$D,4,0)</f>
        <v>S Julies Kingsley</v>
      </c>
      <c r="Y21" s="78" t="s">
        <v>1080</v>
      </c>
      <c r="Z21" s="78" t="str">
        <f>VLOOKUP(W21,'Employee details '!$A:$E,5,0)</f>
        <v>Nellai Renewables Pvt. Ltd</v>
      </c>
      <c r="AA21" s="78" t="s">
        <v>85</v>
      </c>
      <c r="AB21" s="78" t="s">
        <v>936</v>
      </c>
      <c r="AC21" s="78" t="s">
        <v>1081</v>
      </c>
      <c r="AD21" s="78" t="s">
        <v>938</v>
      </c>
      <c r="AE21" s="78" t="s">
        <v>1919</v>
      </c>
      <c r="AF21" s="78" t="s">
        <v>1082</v>
      </c>
      <c r="AG21" s="103" t="s">
        <v>1083</v>
      </c>
      <c r="AH21" s="6">
        <v>4500288863</v>
      </c>
      <c r="AI21" s="108" t="s">
        <v>996</v>
      </c>
      <c r="AJ21" s="169">
        <v>44040</v>
      </c>
      <c r="AK21" s="169">
        <v>45983</v>
      </c>
      <c r="AL21" s="1" t="s">
        <v>997</v>
      </c>
      <c r="AM21" s="123">
        <v>98403</v>
      </c>
    </row>
    <row r="22" spans="1:39" ht="15.6">
      <c r="A22" s="81" t="s">
        <v>84</v>
      </c>
      <c r="B22" s="3" t="s">
        <v>715</v>
      </c>
      <c r="C22" s="3" t="str">
        <f>VLOOKUP(B22,'Employee details '!$A$2:$E$280,4,0)</f>
        <v>Prateek  Gupta</v>
      </c>
      <c r="D22" s="3" t="s">
        <v>1931</v>
      </c>
      <c r="E22" s="3" t="str">
        <f>VLOOKUP(B22,'Employee details '!A:E,5,0)</f>
        <v>Statkraft Markets Private Ltd</v>
      </c>
      <c r="F22" s="102" t="s">
        <v>85</v>
      </c>
      <c r="G22" s="78" t="s">
        <v>936</v>
      </c>
      <c r="H22" s="102" t="s">
        <v>1623</v>
      </c>
      <c r="I22" s="102" t="s">
        <v>938</v>
      </c>
      <c r="J22" s="102" t="s">
        <v>1927</v>
      </c>
      <c r="K22" s="33" t="s">
        <v>1624</v>
      </c>
      <c r="L22" s="103" t="s">
        <v>947</v>
      </c>
      <c r="M22" s="6">
        <v>4500438549</v>
      </c>
      <c r="N22" s="111" t="s">
        <v>1585</v>
      </c>
      <c r="O22" s="229">
        <v>45245</v>
      </c>
      <c r="P22" s="224">
        <v>47079</v>
      </c>
      <c r="Q22" s="1" t="s">
        <v>1299</v>
      </c>
      <c r="R22" s="123">
        <v>162501.5</v>
      </c>
      <c r="V22" s="81" t="s">
        <v>84</v>
      </c>
      <c r="W22" s="99" t="s">
        <v>1085</v>
      </c>
      <c r="X22" s="78" t="str">
        <f>VLOOKUP(W22,'Employee details '!$A:$D,4,0)</f>
        <v>Deepak Khanna</v>
      </c>
      <c r="Y22" s="78" t="s">
        <v>1086</v>
      </c>
      <c r="Z22" s="78" t="str">
        <f>VLOOKUP(W22,'Employee details '!$A:$E,5,0)</f>
        <v>Statkraft Markets Private Ltd</v>
      </c>
      <c r="AA22" s="78" t="s">
        <v>85</v>
      </c>
      <c r="AB22" s="78" t="s">
        <v>936</v>
      </c>
      <c r="AC22" s="78" t="s">
        <v>1087</v>
      </c>
      <c r="AD22" s="78" t="s">
        <v>938</v>
      </c>
      <c r="AE22" s="78" t="s">
        <v>1919</v>
      </c>
      <c r="AF22" s="78" t="s">
        <v>1088</v>
      </c>
      <c r="AG22" s="103" t="s">
        <v>947</v>
      </c>
      <c r="AH22" s="6">
        <v>4500288863</v>
      </c>
      <c r="AI22" s="108" t="s">
        <v>996</v>
      </c>
      <c r="AJ22" s="169">
        <v>44040</v>
      </c>
      <c r="AK22" s="169">
        <v>45983</v>
      </c>
      <c r="AL22" s="1" t="s">
        <v>997</v>
      </c>
      <c r="AM22" s="123">
        <v>98403</v>
      </c>
    </row>
    <row r="23" spans="1:39" ht="15.6">
      <c r="A23" s="81" t="s">
        <v>84</v>
      </c>
      <c r="B23" s="3" t="s">
        <v>772</v>
      </c>
      <c r="C23" s="3" t="str">
        <f>VLOOKUP(B23,'Employee details '!$A$2:$E$280,4,0)</f>
        <v>Mayank Singh</v>
      </c>
      <c r="D23" s="3" t="s">
        <v>1932</v>
      </c>
      <c r="E23" s="3" t="str">
        <f>VLOOKUP(B23,'Employee details '!A:E,5,0)</f>
        <v>Statkraft India Private Ltd</v>
      </c>
      <c r="F23" s="102" t="s">
        <v>85</v>
      </c>
      <c r="G23" s="78" t="s">
        <v>936</v>
      </c>
      <c r="H23" s="102" t="s">
        <v>1626</v>
      </c>
      <c r="I23" s="102" t="s">
        <v>938</v>
      </c>
      <c r="J23" s="102" t="s">
        <v>1927</v>
      </c>
      <c r="K23" s="33" t="s">
        <v>1627</v>
      </c>
      <c r="L23" s="103" t="s">
        <v>947</v>
      </c>
      <c r="M23" s="6">
        <v>4500438549</v>
      </c>
      <c r="N23" s="111" t="s">
        <v>1585</v>
      </c>
      <c r="O23" s="229">
        <v>45245</v>
      </c>
      <c r="P23" s="224">
        <v>47084</v>
      </c>
      <c r="Q23" s="1" t="s">
        <v>1299</v>
      </c>
      <c r="R23" s="123">
        <v>162501.5</v>
      </c>
      <c r="U23" s="99"/>
      <c r="V23" s="81" t="s">
        <v>84</v>
      </c>
      <c r="W23" s="99" t="s">
        <v>868</v>
      </c>
      <c r="X23" s="78" t="str">
        <f>VLOOKUP(W23,'Employee details '!$A:$D,4,0)</f>
        <v>Prem reception</v>
      </c>
      <c r="Y23" s="78" t="s">
        <v>1090</v>
      </c>
      <c r="Z23" s="78" t="str">
        <f>VLOOKUP(W23,'Employee details '!$A:$E,5,0)</f>
        <v>Statkraft India Private Ltd</v>
      </c>
      <c r="AA23" s="78" t="s">
        <v>85</v>
      </c>
      <c r="AB23" s="78" t="s">
        <v>936</v>
      </c>
      <c r="AC23" s="78" t="s">
        <v>1091</v>
      </c>
      <c r="AD23" s="78" t="s">
        <v>938</v>
      </c>
      <c r="AE23" s="78" t="s">
        <v>1919</v>
      </c>
      <c r="AF23" s="78" t="s">
        <v>1092</v>
      </c>
      <c r="AG23" s="103" t="s">
        <v>947</v>
      </c>
      <c r="AH23" s="6">
        <v>4500288863</v>
      </c>
      <c r="AI23" s="108" t="s">
        <v>996</v>
      </c>
      <c r="AJ23" s="169">
        <v>44040</v>
      </c>
      <c r="AK23" s="169">
        <v>45983</v>
      </c>
      <c r="AL23" s="1" t="s">
        <v>997</v>
      </c>
      <c r="AM23" s="123">
        <v>98403</v>
      </c>
    </row>
    <row r="24" spans="1:39">
      <c r="A24" s="81" t="s">
        <v>84</v>
      </c>
      <c r="B24" s="3" t="s">
        <v>1628</v>
      </c>
      <c r="C24" s="3" t="str">
        <f>VLOOKUP(B24,'Employee details '!$A$2:$E$280,4,0)</f>
        <v>Jaspreet Latawa</v>
      </c>
      <c r="D24" s="3" t="s">
        <v>1933</v>
      </c>
      <c r="E24" s="3" t="str">
        <f>VLOOKUP(B24,'Employee details '!A:E,5,0)</f>
        <v>Statkraft Markets Private Ltd</v>
      </c>
      <c r="F24" s="102" t="s">
        <v>85</v>
      </c>
      <c r="G24" s="78" t="s">
        <v>936</v>
      </c>
      <c r="H24" s="102" t="s">
        <v>1630</v>
      </c>
      <c r="I24" s="102" t="s">
        <v>938</v>
      </c>
      <c r="J24" s="102" t="s">
        <v>1927</v>
      </c>
      <c r="K24" s="33" t="s">
        <v>1631</v>
      </c>
      <c r="L24" s="103" t="s">
        <v>947</v>
      </c>
      <c r="M24" s="6">
        <v>4500438549</v>
      </c>
      <c r="N24" s="111" t="s">
        <v>1585</v>
      </c>
      <c r="O24" s="229">
        <v>45245</v>
      </c>
      <c r="P24" s="224">
        <v>47085</v>
      </c>
      <c r="Q24" s="1" t="s">
        <v>1299</v>
      </c>
      <c r="R24" s="123">
        <v>162501.5</v>
      </c>
      <c r="V24" s="81" t="s">
        <v>84</v>
      </c>
      <c r="W24" s="78" t="s">
        <v>1128</v>
      </c>
      <c r="X24" s="78" t="str">
        <f>VLOOKUP(W24,'Employee details '!$A:$D,4,0)</f>
        <v>Deepak Kumar</v>
      </c>
      <c r="Y24" s="78" t="s">
        <v>1934</v>
      </c>
      <c r="Z24" s="78" t="str">
        <f>VLOOKUP(W24,'Employee details '!$A:$E,5,0)</f>
        <v>Tidong Power Gen Pvt Ltd</v>
      </c>
      <c r="AA24" s="78" t="s">
        <v>85</v>
      </c>
      <c r="AB24" s="78" t="s">
        <v>936</v>
      </c>
      <c r="AC24" s="78" t="s">
        <v>1130</v>
      </c>
      <c r="AD24" s="78" t="s">
        <v>938</v>
      </c>
      <c r="AE24" s="78" t="s">
        <v>1935</v>
      </c>
      <c r="AF24" s="78" t="s">
        <v>1131</v>
      </c>
      <c r="AG24" s="103" t="s">
        <v>947</v>
      </c>
      <c r="AH24" s="6">
        <v>4500310417</v>
      </c>
      <c r="AI24" s="108" t="s">
        <v>979</v>
      </c>
      <c r="AJ24" s="171">
        <v>44258</v>
      </c>
      <c r="AK24" s="169">
        <v>46105</v>
      </c>
      <c r="AL24" s="1" t="s">
        <v>955</v>
      </c>
      <c r="AM24" s="123">
        <v>108392</v>
      </c>
    </row>
    <row r="25" spans="1:39" ht="15.6">
      <c r="A25" s="81" t="s">
        <v>84</v>
      </c>
      <c r="B25" s="3" t="s">
        <v>844</v>
      </c>
      <c r="C25" s="3" t="str">
        <f>VLOOKUP(B25,'Employee details '!$A$2:$E$280,4,0)</f>
        <v>Komal Gupta</v>
      </c>
      <c r="D25" s="3" t="s">
        <v>1632</v>
      </c>
      <c r="E25" s="3" t="str">
        <f>VLOOKUP(B25,'Employee details '!A:E,5,0)</f>
        <v>Statkraft India Private Ltd</v>
      </c>
      <c r="F25" s="102" t="s">
        <v>85</v>
      </c>
      <c r="G25" s="78" t="s">
        <v>936</v>
      </c>
      <c r="H25" s="102" t="s">
        <v>1633</v>
      </c>
      <c r="I25" s="102" t="s">
        <v>938</v>
      </c>
      <c r="J25" s="102" t="s">
        <v>1927</v>
      </c>
      <c r="K25" s="33" t="s">
        <v>1634</v>
      </c>
      <c r="L25" s="103" t="s">
        <v>947</v>
      </c>
      <c r="M25" s="6">
        <v>4500438549</v>
      </c>
      <c r="N25" s="111" t="s">
        <v>1585</v>
      </c>
      <c r="O25" s="229">
        <v>45245</v>
      </c>
      <c r="P25" s="224">
        <v>47087</v>
      </c>
      <c r="Q25" s="1" t="s">
        <v>1299</v>
      </c>
      <c r="R25" s="123">
        <v>162501.5</v>
      </c>
      <c r="V25" s="81" t="s">
        <v>84</v>
      </c>
      <c r="W25" s="99" t="s">
        <v>1138</v>
      </c>
      <c r="X25" s="78" t="str">
        <f>VLOOKUP(W25,'Employee details '!$A:$D,4,0)</f>
        <v>Bharat Bhushan Jatwani</v>
      </c>
      <c r="Y25" s="78" t="s">
        <v>1139</v>
      </c>
      <c r="Z25" s="78" t="str">
        <f>VLOOKUP(W25,'Employee details '!$A:$E,5,0)</f>
        <v>Statkraft India Private Ltd</v>
      </c>
      <c r="AA25" s="78" t="s">
        <v>85</v>
      </c>
      <c r="AB25" s="78" t="s">
        <v>936</v>
      </c>
      <c r="AC25" s="78" t="s">
        <v>1140</v>
      </c>
      <c r="AD25" s="78" t="s">
        <v>938</v>
      </c>
      <c r="AE25" s="78" t="s">
        <v>1926</v>
      </c>
      <c r="AF25" s="78" t="s">
        <v>1141</v>
      </c>
      <c r="AG25" s="103" t="s">
        <v>947</v>
      </c>
      <c r="AH25" s="6">
        <v>4500310417</v>
      </c>
      <c r="AI25" s="108" t="s">
        <v>979</v>
      </c>
      <c r="AJ25" s="171">
        <v>44258</v>
      </c>
      <c r="AK25" s="169">
        <v>46112</v>
      </c>
      <c r="AL25" s="1" t="s">
        <v>955</v>
      </c>
      <c r="AM25" s="123">
        <v>108392</v>
      </c>
    </row>
    <row r="26" spans="1:39" ht="15.6">
      <c r="A26" s="81" t="s">
        <v>84</v>
      </c>
      <c r="B26" s="3" t="s">
        <v>711</v>
      </c>
      <c r="C26" s="3" t="str">
        <f>VLOOKUP(B26,'Employee details '!$A$2:$E$280,4,0)</f>
        <v>Pratinjay  Sharma</v>
      </c>
      <c r="D26" s="3" t="s">
        <v>1936</v>
      </c>
      <c r="E26" s="3" t="str">
        <f>VLOOKUP(B26,'Employee details '!A:E,5,0)</f>
        <v>Statkraft India Private Ltd</v>
      </c>
      <c r="F26" s="102" t="s">
        <v>85</v>
      </c>
      <c r="G26" s="78" t="s">
        <v>936</v>
      </c>
      <c r="H26" s="102" t="s">
        <v>1636</v>
      </c>
      <c r="I26" s="102" t="s">
        <v>938</v>
      </c>
      <c r="J26" s="102" t="s">
        <v>1927</v>
      </c>
      <c r="K26" s="33" t="s">
        <v>1637</v>
      </c>
      <c r="L26" s="103" t="s">
        <v>947</v>
      </c>
      <c r="M26" s="6">
        <v>4500438549</v>
      </c>
      <c r="N26" s="111" t="s">
        <v>1585</v>
      </c>
      <c r="O26" s="229">
        <v>45245</v>
      </c>
      <c r="P26" s="224">
        <v>47087</v>
      </c>
      <c r="Q26" s="1" t="s">
        <v>1299</v>
      </c>
      <c r="R26" s="123">
        <v>162501.5</v>
      </c>
      <c r="V26" s="81" t="s">
        <v>84</v>
      </c>
      <c r="W26" s="99" t="s">
        <v>1143</v>
      </c>
      <c r="X26" s="78" t="str">
        <f>VLOOKUP(W26,'Employee details '!$A:$D,4,0)</f>
        <v>Aditya Pyasi</v>
      </c>
      <c r="Y26" s="78" t="s">
        <v>333</v>
      </c>
      <c r="Z26" s="78" t="str">
        <f>VLOOKUP(W26,'Employee details '!$A:$E,5,0)</f>
        <v>Statkraft India Private Ltd</v>
      </c>
      <c r="AA26" s="78" t="s">
        <v>85</v>
      </c>
      <c r="AB26" s="78" t="s">
        <v>936</v>
      </c>
      <c r="AC26" s="78" t="s">
        <v>1144</v>
      </c>
      <c r="AD26" s="78" t="s">
        <v>938</v>
      </c>
      <c r="AE26" s="78" t="s">
        <v>1926</v>
      </c>
      <c r="AF26" s="78" t="s">
        <v>1145</v>
      </c>
      <c r="AG26" s="103" t="s">
        <v>947</v>
      </c>
      <c r="AH26" s="6">
        <v>4500310417</v>
      </c>
      <c r="AI26" s="108" t="s">
        <v>979</v>
      </c>
      <c r="AJ26" s="171">
        <v>44258</v>
      </c>
      <c r="AK26" s="169">
        <v>46116</v>
      </c>
      <c r="AL26" s="1" t="s">
        <v>955</v>
      </c>
      <c r="AM26" s="123">
        <v>108392</v>
      </c>
    </row>
    <row r="27" spans="1:39" ht="15.6">
      <c r="A27" s="81" t="s">
        <v>84</v>
      </c>
      <c r="B27" s="3" t="s">
        <v>1250</v>
      </c>
      <c r="C27" s="3" t="str">
        <f>VLOOKUP(B27,'Employee details '!$A$2:$E$280,4,0)</f>
        <v>Ruchika Jain</v>
      </c>
      <c r="D27" s="3" t="s">
        <v>145</v>
      </c>
      <c r="E27" s="3" t="str">
        <f>VLOOKUP(B27,'Employee details '!A:E,5,0)</f>
        <v>Statkraft India Private Ltd</v>
      </c>
      <c r="F27" s="102" t="s">
        <v>85</v>
      </c>
      <c r="G27" s="78" t="s">
        <v>936</v>
      </c>
      <c r="H27" s="102" t="s">
        <v>1638</v>
      </c>
      <c r="I27" s="102" t="s">
        <v>938</v>
      </c>
      <c r="J27" s="102" t="s">
        <v>1927</v>
      </c>
      <c r="K27" s="33" t="s">
        <v>1639</v>
      </c>
      <c r="L27" s="103" t="s">
        <v>947</v>
      </c>
      <c r="M27" s="6">
        <v>4500438549</v>
      </c>
      <c r="N27" s="111" t="s">
        <v>1585</v>
      </c>
      <c r="O27" s="229">
        <v>45245</v>
      </c>
      <c r="P27" s="224">
        <v>47194</v>
      </c>
      <c r="Q27" s="1" t="s">
        <v>1299</v>
      </c>
      <c r="R27" s="123">
        <v>162501.5</v>
      </c>
      <c r="V27" s="81" t="s">
        <v>84</v>
      </c>
      <c r="W27" s="99" t="s">
        <v>820</v>
      </c>
      <c r="X27" s="78" t="str">
        <f>VLOOKUP(W27,'Employee details '!$A:$D,4,0)</f>
        <v>Sharve Kumar</v>
      </c>
      <c r="Y27" s="99" t="s">
        <v>1146</v>
      </c>
      <c r="Z27" s="78" t="str">
        <f>VLOOKUP(W27,'Employee details '!$A:$E,5,0)</f>
        <v>Statkraft India Private Ltd</v>
      </c>
      <c r="AA27" s="78" t="s">
        <v>85</v>
      </c>
      <c r="AB27" s="78" t="s">
        <v>936</v>
      </c>
      <c r="AC27" s="78" t="s">
        <v>1147</v>
      </c>
      <c r="AD27" s="78" t="s">
        <v>938</v>
      </c>
      <c r="AE27" s="78" t="s">
        <v>1926</v>
      </c>
      <c r="AF27" s="78" t="s">
        <v>1148</v>
      </c>
      <c r="AG27" s="103" t="s">
        <v>947</v>
      </c>
      <c r="AH27" s="6">
        <v>4500310417</v>
      </c>
      <c r="AI27" s="108" t="s">
        <v>979</v>
      </c>
      <c r="AJ27" s="171">
        <v>44258</v>
      </c>
      <c r="AK27" s="169">
        <v>46116</v>
      </c>
      <c r="AL27" s="1" t="s">
        <v>955</v>
      </c>
      <c r="AM27" s="123">
        <v>108392</v>
      </c>
    </row>
    <row r="28" spans="1:39" ht="15.6">
      <c r="A28" s="81" t="s">
        <v>84</v>
      </c>
      <c r="B28" s="3" t="s">
        <v>1640</v>
      </c>
      <c r="C28" s="3" t="str">
        <f>VLOOKUP(B28,'Employee details '!$A$2:$E$280,4,0)</f>
        <v>Suman Nehru</v>
      </c>
      <c r="D28" s="3" t="s">
        <v>25</v>
      </c>
      <c r="E28" s="3" t="str">
        <f>VLOOKUP(B28,'Employee details '!A:E,5,0)</f>
        <v>Statkraft India Private Ltd</v>
      </c>
      <c r="F28" s="102" t="s">
        <v>85</v>
      </c>
      <c r="G28" s="78" t="s">
        <v>936</v>
      </c>
      <c r="H28" s="102" t="s">
        <v>1641</v>
      </c>
      <c r="I28" s="102" t="s">
        <v>938</v>
      </c>
      <c r="J28" s="102" t="s">
        <v>1927</v>
      </c>
      <c r="K28" s="33" t="s">
        <v>1642</v>
      </c>
      <c r="L28" s="103" t="s">
        <v>947</v>
      </c>
      <c r="M28" s="6">
        <v>4500438549</v>
      </c>
      <c r="N28" s="111" t="s">
        <v>1585</v>
      </c>
      <c r="O28" s="229">
        <v>45245</v>
      </c>
      <c r="P28" s="224">
        <v>47079</v>
      </c>
      <c r="Q28" s="1" t="s">
        <v>1299</v>
      </c>
      <c r="R28" s="123">
        <v>162501.5</v>
      </c>
      <c r="V28" s="81" t="s">
        <v>84</v>
      </c>
      <c r="W28" s="99" t="s">
        <v>1149</v>
      </c>
      <c r="X28" s="78" t="str">
        <f>VLOOKUP(W28,'Employee details '!$A:$D,4,0)</f>
        <v>Mayuresh Krushnurkar</v>
      </c>
      <c r="Y28" s="78" t="s">
        <v>1150</v>
      </c>
      <c r="Z28" s="78" t="str">
        <f>VLOOKUP(W28,'Employee details '!$A:$E,5,0)</f>
        <v>Statkraft Markets Private Ltd</v>
      </c>
      <c r="AA28" s="78" t="s">
        <v>85</v>
      </c>
      <c r="AB28" s="78" t="s">
        <v>936</v>
      </c>
      <c r="AC28" s="78" t="s">
        <v>1151</v>
      </c>
      <c r="AD28" s="78" t="s">
        <v>938</v>
      </c>
      <c r="AE28" s="78" t="s">
        <v>1926</v>
      </c>
      <c r="AF28" s="78" t="s">
        <v>1152</v>
      </c>
      <c r="AG28" s="103" t="s">
        <v>947</v>
      </c>
      <c r="AH28" s="6">
        <v>4500310417</v>
      </c>
      <c r="AI28" s="108" t="s">
        <v>979</v>
      </c>
      <c r="AJ28" s="171">
        <v>44258</v>
      </c>
      <c r="AK28" s="169">
        <v>46116</v>
      </c>
      <c r="AL28" s="1" t="s">
        <v>955</v>
      </c>
      <c r="AM28" s="123">
        <v>108392</v>
      </c>
    </row>
    <row r="29" spans="1:39" ht="15.6">
      <c r="A29" s="81" t="s">
        <v>84</v>
      </c>
      <c r="B29" s="3" t="s">
        <v>1343</v>
      </c>
      <c r="C29" s="3" t="str">
        <f>VLOOKUP(B29,'Employee details '!$A$2:$E$280,4,0)</f>
        <v>Abhishek  Upamanyu</v>
      </c>
      <c r="D29" s="3" t="s">
        <v>1344</v>
      </c>
      <c r="E29" s="3" t="str">
        <f>VLOOKUP(B29,'Employee details '!A:E,5,0)</f>
        <v>Statkraft India Private Ltd</v>
      </c>
      <c r="F29" s="102" t="s">
        <v>85</v>
      </c>
      <c r="G29" s="78" t="s">
        <v>936</v>
      </c>
      <c r="H29" s="102" t="s">
        <v>1644</v>
      </c>
      <c r="I29" s="102" t="s">
        <v>938</v>
      </c>
      <c r="J29" s="102" t="s">
        <v>1927</v>
      </c>
      <c r="K29" s="33" t="s">
        <v>1645</v>
      </c>
      <c r="L29" s="103" t="s">
        <v>947</v>
      </c>
      <c r="M29" s="6">
        <v>4500438549</v>
      </c>
      <c r="N29" s="111" t="s">
        <v>1585</v>
      </c>
      <c r="O29" s="229">
        <v>45245</v>
      </c>
      <c r="P29" s="224">
        <v>47060</v>
      </c>
      <c r="Q29" s="1" t="s">
        <v>1299</v>
      </c>
      <c r="R29" s="123">
        <v>162501.5</v>
      </c>
      <c r="V29" s="81" t="s">
        <v>84</v>
      </c>
      <c r="W29" s="99" t="s">
        <v>50</v>
      </c>
      <c r="X29" s="78" t="str">
        <f>VLOOKUP(W29,'Employee details '!$A:$D,4,0)</f>
        <v>Amarjot Kaur</v>
      </c>
      <c r="Y29" s="78" t="s">
        <v>53</v>
      </c>
      <c r="Z29" s="78" t="str">
        <f>VLOOKUP(W29,'Employee details '!$A:$E,5,0)</f>
        <v>Statkraft India Private Ltd</v>
      </c>
      <c r="AA29" s="78" t="s">
        <v>85</v>
      </c>
      <c r="AB29" s="78" t="s">
        <v>936</v>
      </c>
      <c r="AC29" s="78" t="s">
        <v>1154</v>
      </c>
      <c r="AD29" s="78" t="s">
        <v>938</v>
      </c>
      <c r="AE29" s="78" t="s">
        <v>1926</v>
      </c>
      <c r="AF29" s="78" t="s">
        <v>1155</v>
      </c>
      <c r="AG29" s="103" t="s">
        <v>947</v>
      </c>
      <c r="AH29" s="6">
        <v>4500310417</v>
      </c>
      <c r="AI29" s="108" t="s">
        <v>979</v>
      </c>
      <c r="AJ29" s="171">
        <v>44258</v>
      </c>
      <c r="AK29" s="169">
        <v>46116</v>
      </c>
      <c r="AL29" s="1" t="s">
        <v>955</v>
      </c>
      <c r="AM29" s="123">
        <v>108392</v>
      </c>
    </row>
    <row r="30" spans="1:39" ht="15.6">
      <c r="A30" s="81" t="s">
        <v>84</v>
      </c>
      <c r="B30" s="3" t="s">
        <v>1647</v>
      </c>
      <c r="C30" s="3" t="str">
        <f>VLOOKUP(B30,'Employee details '!$A$2:$E$280,4,0)</f>
        <v>Shubham Rastogi</v>
      </c>
      <c r="D30" s="3" t="s">
        <v>1648</v>
      </c>
      <c r="E30" s="3" t="str">
        <f>VLOOKUP(B30,'Employee details '!A:E,5,0)</f>
        <v>Statkraft India Private Ltd</v>
      </c>
      <c r="F30" s="102" t="s">
        <v>85</v>
      </c>
      <c r="G30" s="78" t="s">
        <v>936</v>
      </c>
      <c r="H30" s="102" t="s">
        <v>1649</v>
      </c>
      <c r="I30" s="102" t="s">
        <v>938</v>
      </c>
      <c r="J30" s="102" t="s">
        <v>1927</v>
      </c>
      <c r="K30" s="33" t="s">
        <v>1650</v>
      </c>
      <c r="L30" s="103" t="s">
        <v>947</v>
      </c>
      <c r="M30" s="6">
        <v>4500438549</v>
      </c>
      <c r="N30" s="111" t="s">
        <v>1585</v>
      </c>
      <c r="O30" s="229">
        <v>45245</v>
      </c>
      <c r="P30" s="224">
        <v>47084</v>
      </c>
      <c r="Q30" s="1" t="s">
        <v>1299</v>
      </c>
      <c r="R30" s="123">
        <v>162501.5</v>
      </c>
      <c r="V30" s="81" t="s">
        <v>84</v>
      </c>
      <c r="W30" s="99" t="s">
        <v>1156</v>
      </c>
      <c r="X30" s="78" t="str">
        <f>VLOOKUP(W30,'Employee details '!$A:$D,4,0)</f>
        <v>Amar Pal Singh</v>
      </c>
      <c r="Y30" s="78" t="s">
        <v>1157</v>
      </c>
      <c r="Z30" s="78" t="str">
        <f>VLOOKUP(W30,'Employee details '!$A:$E,5,0)</f>
        <v>Statkraft India Private Ltd</v>
      </c>
      <c r="AA30" s="78" t="s">
        <v>85</v>
      </c>
      <c r="AB30" s="78" t="s">
        <v>936</v>
      </c>
      <c r="AC30" s="78" t="s">
        <v>1158</v>
      </c>
      <c r="AD30" s="78" t="s">
        <v>938</v>
      </c>
      <c r="AE30" s="78" t="s">
        <v>1926</v>
      </c>
      <c r="AF30" s="78" t="s">
        <v>1159</v>
      </c>
      <c r="AG30" s="103" t="s">
        <v>947</v>
      </c>
      <c r="AH30" s="6">
        <v>4500310417</v>
      </c>
      <c r="AI30" s="108" t="s">
        <v>979</v>
      </c>
      <c r="AJ30" s="171">
        <v>44258</v>
      </c>
      <c r="AK30" s="169">
        <v>46116</v>
      </c>
      <c r="AL30" s="1" t="s">
        <v>955</v>
      </c>
      <c r="AM30" s="123">
        <v>108392</v>
      </c>
    </row>
    <row r="31" spans="1:39" ht="15.6">
      <c r="A31" s="81" t="s">
        <v>84</v>
      </c>
      <c r="B31" s="3" t="s">
        <v>727</v>
      </c>
      <c r="C31" s="3" t="str">
        <f>VLOOKUP(B31,'Employee details '!$A$2:$E$280,4,0)</f>
        <v>Punit Bajaj</v>
      </c>
      <c r="D31" s="3" t="s">
        <v>1651</v>
      </c>
      <c r="E31" s="3" t="str">
        <f>VLOOKUP(B31,'Employee details '!A:E,5,0)</f>
        <v>Statkraft India Private Ltd</v>
      </c>
      <c r="F31" s="102" t="s">
        <v>85</v>
      </c>
      <c r="G31" s="78" t="s">
        <v>936</v>
      </c>
      <c r="H31" s="102" t="s">
        <v>1652</v>
      </c>
      <c r="I31" s="102" t="s">
        <v>938</v>
      </c>
      <c r="J31" s="102" t="s">
        <v>1927</v>
      </c>
      <c r="K31" s="33" t="s">
        <v>1653</v>
      </c>
      <c r="L31" s="103" t="s">
        <v>947</v>
      </c>
      <c r="M31" s="6">
        <v>4500438549</v>
      </c>
      <c r="N31" s="111" t="s">
        <v>1585</v>
      </c>
      <c r="O31" s="229">
        <v>45245</v>
      </c>
      <c r="P31" s="224">
        <v>47087</v>
      </c>
      <c r="Q31" s="1" t="s">
        <v>1299</v>
      </c>
      <c r="R31" s="123">
        <v>162501.5</v>
      </c>
      <c r="V31" s="81" t="s">
        <v>84</v>
      </c>
      <c r="W31" s="99" t="s">
        <v>1229</v>
      </c>
      <c r="X31" s="78" t="str">
        <f>VLOOKUP(W31,'Employee details '!$A:$D,4,0)</f>
        <v>Sanjeev Mehra</v>
      </c>
      <c r="Y31" s="78" t="s">
        <v>1230</v>
      </c>
      <c r="Z31" s="78" t="str">
        <f>VLOOKUP(W31,'Employee details '!$A:$E,5,0)</f>
        <v>Statkraft India Private Ltd</v>
      </c>
      <c r="AA31" s="78" t="s">
        <v>85</v>
      </c>
      <c r="AB31" s="78" t="s">
        <v>936</v>
      </c>
      <c r="AC31" s="78" t="s">
        <v>1231</v>
      </c>
      <c r="AD31" s="78" t="s">
        <v>938</v>
      </c>
      <c r="AE31" s="78" t="s">
        <v>1937</v>
      </c>
      <c r="AF31" s="78" t="s">
        <v>1232</v>
      </c>
      <c r="AG31" s="103" t="s">
        <v>947</v>
      </c>
      <c r="AH31" s="6">
        <v>4500334321</v>
      </c>
      <c r="AI31" s="109" t="s">
        <v>1233</v>
      </c>
      <c r="AJ31" s="169">
        <v>44410</v>
      </c>
      <c r="AK31" s="169">
        <v>46235</v>
      </c>
      <c r="AL31" s="1" t="s">
        <v>997</v>
      </c>
      <c r="AM31" s="123">
        <v>179843</v>
      </c>
    </row>
    <row r="32" spans="1:39" ht="15.6">
      <c r="A32" s="4" t="s">
        <v>84</v>
      </c>
      <c r="B32" s="6" t="s">
        <v>3685</v>
      </c>
      <c r="C32" s="335" t="str">
        <f>IFERROR(VLOOKUP(B32,'Employee details '!$A$2:$E$1000,4,0),"Spare")</f>
        <v>Operation SKM</v>
      </c>
      <c r="D32" s="6" t="s">
        <v>1564</v>
      </c>
      <c r="E32" s="3" t="str">
        <f>VLOOKUP(B32,'Employee details '!A:E,5,0)</f>
        <v>Statkraft Markets Private Ltd</v>
      </c>
      <c r="F32" s="6" t="s">
        <v>85</v>
      </c>
      <c r="G32" s="6" t="s">
        <v>986</v>
      </c>
      <c r="H32" s="6" t="s">
        <v>1863</v>
      </c>
      <c r="I32" s="6" t="s">
        <v>938</v>
      </c>
      <c r="J32" s="6" t="s">
        <v>1864</v>
      </c>
      <c r="K32" s="6" t="s">
        <v>1865</v>
      </c>
      <c r="L32" s="1" t="s">
        <v>947</v>
      </c>
      <c r="M32" s="6">
        <v>4500464365</v>
      </c>
      <c r="N32" s="6" t="s">
        <v>1866</v>
      </c>
      <c r="O32" s="229">
        <v>45435</v>
      </c>
      <c r="P32" s="224">
        <v>46553</v>
      </c>
      <c r="Q32" s="1" t="s">
        <v>1437</v>
      </c>
      <c r="R32" s="123">
        <v>5155011</v>
      </c>
      <c r="S32" s="334"/>
      <c r="T32" s="6"/>
      <c r="V32" s="81" t="s">
        <v>84</v>
      </c>
      <c r="W32" s="99" t="s">
        <v>1573</v>
      </c>
      <c r="X32" s="78" t="str">
        <f>VLOOKUP(W32,'Employee details '!$A:$D,4,0)</f>
        <v>Amit Kumar</v>
      </c>
      <c r="Y32" s="78" t="s">
        <v>1938</v>
      </c>
      <c r="Z32" s="78" t="str">
        <f>VLOOKUP(W32,'Employee details '!$A:$E,5,0)</f>
        <v>Statkraft India Private Ltd</v>
      </c>
      <c r="AA32" s="78" t="s">
        <v>85</v>
      </c>
      <c r="AB32" s="78" t="s">
        <v>936</v>
      </c>
      <c r="AC32" s="78" t="s">
        <v>1235</v>
      </c>
      <c r="AD32" s="78" t="s">
        <v>938</v>
      </c>
      <c r="AE32" s="78" t="s">
        <v>1937</v>
      </c>
      <c r="AF32" s="78" t="s">
        <v>1236</v>
      </c>
      <c r="AG32" s="103" t="s">
        <v>947</v>
      </c>
      <c r="AH32" s="6">
        <v>4500334321</v>
      </c>
      <c r="AI32" s="108" t="s">
        <v>1233</v>
      </c>
      <c r="AJ32" s="169">
        <v>44410</v>
      </c>
      <c r="AK32" s="169">
        <v>46235</v>
      </c>
      <c r="AL32" s="1" t="s">
        <v>997</v>
      </c>
      <c r="AM32" s="123">
        <v>179843</v>
      </c>
    </row>
    <row r="33" spans="8:39" ht="15.6">
      <c r="V33" s="81" t="s">
        <v>84</v>
      </c>
      <c r="W33" s="100" t="s">
        <v>55</v>
      </c>
      <c r="X33" s="78" t="str">
        <f>VLOOKUP(W33,'Employee details '!$A:$D,4,0)</f>
        <v>Bhawna Wadhwa</v>
      </c>
      <c r="Y33" s="78" t="s">
        <v>1238</v>
      </c>
      <c r="Z33" s="78" t="str">
        <f>VLOOKUP(W33,'Employee details '!$A:$E,5,0)</f>
        <v>Statkraft India Private Ltd</v>
      </c>
      <c r="AA33" s="78" t="s">
        <v>85</v>
      </c>
      <c r="AB33" s="78" t="s">
        <v>936</v>
      </c>
      <c r="AC33" s="78" t="s">
        <v>1239</v>
      </c>
      <c r="AD33" s="78" t="s">
        <v>938</v>
      </c>
      <c r="AE33" s="78" t="s">
        <v>1935</v>
      </c>
      <c r="AF33" s="78" t="s">
        <v>1240</v>
      </c>
      <c r="AG33" s="103" t="s">
        <v>947</v>
      </c>
      <c r="AH33" s="6">
        <v>4500310417</v>
      </c>
      <c r="AI33" s="108" t="s">
        <v>979</v>
      </c>
      <c r="AJ33" s="171">
        <v>44258</v>
      </c>
      <c r="AK33" s="169" t="s">
        <v>1241</v>
      </c>
      <c r="AL33" s="1" t="s">
        <v>955</v>
      </c>
      <c r="AM33" s="123">
        <v>108392</v>
      </c>
    </row>
    <row r="34" spans="8:39" ht="15.6">
      <c r="V34" s="81" t="s">
        <v>84</v>
      </c>
      <c r="W34" s="100" t="s">
        <v>1250</v>
      </c>
      <c r="X34" s="78" t="str">
        <f>VLOOKUP(W34,'Employee details '!$A:$D,4,0)</f>
        <v>Ruchika Jain</v>
      </c>
      <c r="Y34" s="78" t="s">
        <v>1251</v>
      </c>
      <c r="Z34" s="78" t="str">
        <f>VLOOKUP(W34,'Employee details '!$A:$E,5,0)</f>
        <v>Statkraft India Private Ltd</v>
      </c>
      <c r="AA34" s="78" t="s">
        <v>85</v>
      </c>
      <c r="AB34" s="78" t="s">
        <v>936</v>
      </c>
      <c r="AC34" s="78" t="s">
        <v>1252</v>
      </c>
      <c r="AD34" s="78" t="s">
        <v>938</v>
      </c>
      <c r="AE34" s="78" t="s">
        <v>1935</v>
      </c>
      <c r="AF34" s="78" t="s">
        <v>1253</v>
      </c>
      <c r="AG34" s="103" t="s">
        <v>947</v>
      </c>
      <c r="AH34" s="6">
        <v>4500310417</v>
      </c>
      <c r="AI34" s="108" t="s">
        <v>979</v>
      </c>
      <c r="AJ34" s="171">
        <v>44258</v>
      </c>
      <c r="AK34" s="169" t="s">
        <v>1241</v>
      </c>
      <c r="AL34" s="1" t="s">
        <v>1249</v>
      </c>
      <c r="AM34" s="123">
        <v>108392</v>
      </c>
    </row>
    <row r="35" spans="8:39" ht="15.6">
      <c r="V35" s="81" t="s">
        <v>84</v>
      </c>
      <c r="W35" s="100" t="s">
        <v>1255</v>
      </c>
      <c r="X35" s="78" t="str">
        <f>VLOOKUP(W35,'Employee details '!$A:$D,4,0)</f>
        <v>Ugur Ipek</v>
      </c>
      <c r="Y35" s="78" t="s">
        <v>1256</v>
      </c>
      <c r="Z35" s="78" t="str">
        <f>VLOOKUP(W35,'Employee details '!$A:$E,5,0)</f>
        <v>Statkraft India Private Ltd</v>
      </c>
      <c r="AA35" s="78" t="s">
        <v>85</v>
      </c>
      <c r="AB35" s="78" t="s">
        <v>936</v>
      </c>
      <c r="AC35" s="78" t="s">
        <v>1257</v>
      </c>
      <c r="AD35" s="78" t="s">
        <v>938</v>
      </c>
      <c r="AE35" s="78" t="s">
        <v>1935</v>
      </c>
      <c r="AF35" s="78" t="s">
        <v>1258</v>
      </c>
      <c r="AG35" s="103" t="s">
        <v>947</v>
      </c>
      <c r="AH35" s="6">
        <v>4500310417</v>
      </c>
      <c r="AI35" s="108" t="s">
        <v>979</v>
      </c>
      <c r="AJ35" s="171">
        <v>44258</v>
      </c>
      <c r="AK35" s="169" t="s">
        <v>1241</v>
      </c>
      <c r="AL35" s="1" t="s">
        <v>1249</v>
      </c>
      <c r="AM35" s="123">
        <v>108392</v>
      </c>
    </row>
    <row r="36" spans="8:39">
      <c r="V36" s="81" t="s">
        <v>84</v>
      </c>
      <c r="W36" s="78" t="s">
        <v>288</v>
      </c>
      <c r="X36" s="78" t="str">
        <f>VLOOKUP(W36,'Employee details '!$A:$D,4,0)</f>
        <v>Rohit  Kalla</v>
      </c>
      <c r="Y36" s="78" t="s">
        <v>1321</v>
      </c>
      <c r="Z36" s="78" t="str">
        <f>VLOOKUP(W36,'Employee details '!$A:$E,5,0)</f>
        <v>Statkraft India Private Ltd</v>
      </c>
      <c r="AA36" s="78" t="s">
        <v>85</v>
      </c>
      <c r="AB36" s="78" t="s">
        <v>936</v>
      </c>
      <c r="AC36" s="78" t="s">
        <v>1322</v>
      </c>
      <c r="AD36" s="78" t="s">
        <v>938</v>
      </c>
      <c r="AE36" s="78" t="s">
        <v>1926</v>
      </c>
      <c r="AF36" s="78" t="s">
        <v>1323</v>
      </c>
      <c r="AG36" s="103" t="s">
        <v>1058</v>
      </c>
      <c r="AH36" s="6">
        <v>4500310417</v>
      </c>
      <c r="AI36" s="108" t="s">
        <v>979</v>
      </c>
      <c r="AJ36" s="171">
        <v>44258</v>
      </c>
      <c r="AK36" s="169">
        <v>46110</v>
      </c>
      <c r="AL36" s="1" t="s">
        <v>955</v>
      </c>
      <c r="AM36" s="123">
        <v>108392</v>
      </c>
    </row>
    <row r="37" spans="8:39">
      <c r="V37" s="81" t="s">
        <v>84</v>
      </c>
      <c r="W37" s="78" t="s">
        <v>709</v>
      </c>
      <c r="X37" s="78" t="str">
        <f>VLOOKUP(W37,'Employee details '!$A:$D,4,0)</f>
        <v>Krishna singh shahi</v>
      </c>
      <c r="Y37" s="78" t="s">
        <v>1324</v>
      </c>
      <c r="Z37" s="78" t="str">
        <f>VLOOKUP(W37,'Employee details '!$A:$E,5,0)</f>
        <v>Statkraft India Private Ltd</v>
      </c>
      <c r="AA37" s="78" t="s">
        <v>85</v>
      </c>
      <c r="AB37" s="78" t="s">
        <v>936</v>
      </c>
      <c r="AC37" s="78" t="s">
        <v>1325</v>
      </c>
      <c r="AD37" s="78" t="s">
        <v>938</v>
      </c>
      <c r="AE37" s="78" t="s">
        <v>1926</v>
      </c>
      <c r="AF37" s="78" t="s">
        <v>1326</v>
      </c>
      <c r="AG37" s="103" t="s">
        <v>947</v>
      </c>
      <c r="AH37" s="6">
        <v>4500310417</v>
      </c>
      <c r="AI37" s="108" t="s">
        <v>979</v>
      </c>
      <c r="AJ37" s="171">
        <v>44258</v>
      </c>
      <c r="AK37" s="169">
        <v>46110</v>
      </c>
      <c r="AL37" s="1" t="s">
        <v>955</v>
      </c>
      <c r="AM37" s="123">
        <v>108392</v>
      </c>
    </row>
    <row r="38" spans="8:39">
      <c r="V38" s="81" t="s">
        <v>84</v>
      </c>
      <c r="W38" s="78" t="s">
        <v>280</v>
      </c>
      <c r="X38" s="78" t="str">
        <f>VLOOKUP(W38,'Employee details '!$A:$D,4,0)</f>
        <v xml:space="preserve">Alfio Gutierrez </v>
      </c>
      <c r="Y38" s="78" t="s">
        <v>1327</v>
      </c>
      <c r="Z38" s="78" t="str">
        <f>VLOOKUP(W38,'Employee details '!$A:$E,5,0)</f>
        <v>Statkraft India Private Ltd</v>
      </c>
      <c r="AA38" s="78" t="s">
        <v>85</v>
      </c>
      <c r="AB38" s="78" t="s">
        <v>936</v>
      </c>
      <c r="AC38" s="78" t="s">
        <v>1328</v>
      </c>
      <c r="AD38" s="78" t="s">
        <v>938</v>
      </c>
      <c r="AE38" s="78" t="s">
        <v>1926</v>
      </c>
      <c r="AF38" s="78" t="s">
        <v>1329</v>
      </c>
      <c r="AG38" s="103" t="s">
        <v>947</v>
      </c>
      <c r="AH38" s="6">
        <v>4500310417</v>
      </c>
      <c r="AI38" s="108" t="s">
        <v>979</v>
      </c>
      <c r="AJ38" s="171">
        <v>44258</v>
      </c>
      <c r="AK38" s="169">
        <v>46110</v>
      </c>
      <c r="AL38" s="1" t="s">
        <v>955</v>
      </c>
      <c r="AM38" s="123">
        <v>108392</v>
      </c>
    </row>
    <row r="39" spans="8:39">
      <c r="V39" s="81" t="s">
        <v>84</v>
      </c>
      <c r="W39" s="78" t="s">
        <v>44</v>
      </c>
      <c r="X39" s="78" t="str">
        <f>VLOOKUP(W39,'Employee details '!$A:$D,4,0)</f>
        <v>Himani Bagga</v>
      </c>
      <c r="Y39" s="78" t="s">
        <v>47</v>
      </c>
      <c r="Z39" s="78" t="str">
        <f>VLOOKUP(W39,'Employee details '!$A:$E,5,0)</f>
        <v>Statkraft India Private Ltd</v>
      </c>
      <c r="AA39" s="78" t="s">
        <v>85</v>
      </c>
      <c r="AB39" s="78" t="s">
        <v>936</v>
      </c>
      <c r="AC39" s="78" t="s">
        <v>1330</v>
      </c>
      <c r="AD39" s="78" t="s">
        <v>938</v>
      </c>
      <c r="AE39" s="78" t="s">
        <v>1926</v>
      </c>
      <c r="AF39" s="78" t="s">
        <v>1331</v>
      </c>
      <c r="AG39" s="103" t="s">
        <v>947</v>
      </c>
      <c r="AH39" s="6">
        <v>4500310417</v>
      </c>
      <c r="AI39" s="108" t="s">
        <v>979</v>
      </c>
      <c r="AJ39" s="171">
        <v>44258</v>
      </c>
      <c r="AK39" s="169">
        <v>46110</v>
      </c>
      <c r="AL39" s="1" t="s">
        <v>955</v>
      </c>
      <c r="AM39" s="123">
        <v>108392</v>
      </c>
    </row>
    <row r="40" spans="8:39">
      <c r="H40" s="2">
        <v>244</v>
      </c>
      <c r="V40" s="81" t="s">
        <v>84</v>
      </c>
      <c r="W40" s="78" t="s">
        <v>913</v>
      </c>
      <c r="X40" s="78" t="str">
        <f>VLOOKUP(W40,'Employee details '!$A:$D,4,0)</f>
        <v>Mohit Uniyal</v>
      </c>
      <c r="Y40" s="78" t="s">
        <v>1332</v>
      </c>
      <c r="Z40" s="78" t="str">
        <f>VLOOKUP(W40,'Employee details '!$A:$E,5,0)</f>
        <v>Statkraft India Private Ltd</v>
      </c>
      <c r="AA40" s="78" t="s">
        <v>85</v>
      </c>
      <c r="AB40" s="78" t="s">
        <v>936</v>
      </c>
      <c r="AC40" s="78" t="s">
        <v>1333</v>
      </c>
      <c r="AD40" s="78" t="s">
        <v>938</v>
      </c>
      <c r="AE40" s="78" t="s">
        <v>1939</v>
      </c>
      <c r="AF40" s="78" t="s">
        <v>1335</v>
      </c>
      <c r="AG40" s="103" t="s">
        <v>947</v>
      </c>
      <c r="AH40" s="7">
        <v>4500386875</v>
      </c>
      <c r="AI40" s="30" t="s">
        <v>1336</v>
      </c>
      <c r="AJ40" s="169">
        <v>44879</v>
      </c>
      <c r="AK40" s="169">
        <v>46109</v>
      </c>
      <c r="AL40" s="1" t="s">
        <v>1337</v>
      </c>
      <c r="AM40" s="123">
        <v>128664</v>
      </c>
    </row>
    <row r="41" spans="8:39">
      <c r="V41" s="81" t="s">
        <v>84</v>
      </c>
      <c r="W41" s="78" t="s">
        <v>1359</v>
      </c>
      <c r="X41" s="78" t="str">
        <f>VLOOKUP(W41,'Employee details '!$A:$D,4,0)</f>
        <v>Sanchay Kumar Dey</v>
      </c>
      <c r="Y41" s="78" t="s">
        <v>1360</v>
      </c>
      <c r="Z41" s="78" t="str">
        <f>VLOOKUP(W41,'Employee details '!$A:$E,5,0)</f>
        <v>Mandakini Jal Urja Pvt Ltd</v>
      </c>
      <c r="AA41" s="78" t="s">
        <v>85</v>
      </c>
      <c r="AB41" s="78" t="s">
        <v>936</v>
      </c>
      <c r="AC41" s="78" t="s">
        <v>1361</v>
      </c>
      <c r="AD41" s="78" t="s">
        <v>938</v>
      </c>
      <c r="AE41" s="78" t="s">
        <v>1939</v>
      </c>
      <c r="AF41" s="78" t="s">
        <v>1362</v>
      </c>
      <c r="AG41" s="103" t="s">
        <v>105</v>
      </c>
      <c r="AH41" s="7">
        <v>4500386875</v>
      </c>
      <c r="AI41" s="108" t="s">
        <v>1336</v>
      </c>
      <c r="AJ41" s="169">
        <v>44879</v>
      </c>
      <c r="AK41" s="169">
        <v>46727</v>
      </c>
      <c r="AL41" s="1" t="s">
        <v>1337</v>
      </c>
      <c r="AM41" s="123">
        <v>128664</v>
      </c>
    </row>
    <row r="42" spans="8:39">
      <c r="V42" s="81" t="s">
        <v>84</v>
      </c>
      <c r="W42" s="78" t="s">
        <v>1363</v>
      </c>
      <c r="X42" s="78" t="str">
        <f>VLOOKUP(W42,'Employee details '!$A:$D,4,0)</f>
        <v>Vishal Ranjan</v>
      </c>
      <c r="Y42" s="78" t="s">
        <v>1364</v>
      </c>
      <c r="Z42" s="78" t="str">
        <f>VLOOKUP(W42,'Employee details '!$A:$E,5,0)</f>
        <v>Statkraft Markets Private Ltd</v>
      </c>
      <c r="AA42" s="78" t="s">
        <v>85</v>
      </c>
      <c r="AB42" s="78" t="s">
        <v>936</v>
      </c>
      <c r="AC42" s="78" t="s">
        <v>1365</v>
      </c>
      <c r="AD42" s="78" t="s">
        <v>938</v>
      </c>
      <c r="AE42" s="78" t="s">
        <v>1939</v>
      </c>
      <c r="AF42" s="78" t="s">
        <v>1366</v>
      </c>
      <c r="AG42" s="103" t="s">
        <v>947</v>
      </c>
      <c r="AH42" s="6">
        <v>4500386875</v>
      </c>
      <c r="AI42" s="108" t="s">
        <v>1336</v>
      </c>
      <c r="AJ42" s="169">
        <v>44879</v>
      </c>
      <c r="AK42" s="169">
        <v>46727</v>
      </c>
      <c r="AL42" s="1" t="s">
        <v>1337</v>
      </c>
      <c r="AM42" s="123">
        <v>128664</v>
      </c>
    </row>
    <row r="43" spans="8:39">
      <c r="V43" s="81" t="s">
        <v>84</v>
      </c>
      <c r="W43" s="78" t="s">
        <v>1368</v>
      </c>
      <c r="X43" s="78" t="str">
        <f>VLOOKUP(W43,'Employee details '!$A:$D,4,0)</f>
        <v>Princy Agarwal</v>
      </c>
      <c r="Y43" s="78" t="s">
        <v>1369</v>
      </c>
      <c r="Z43" s="78" t="str">
        <f>VLOOKUP(W43,'Employee details '!$A:$E,5,0)</f>
        <v>Statkraft Markets Private Ltd</v>
      </c>
      <c r="AA43" s="78" t="s">
        <v>85</v>
      </c>
      <c r="AB43" s="78" t="s">
        <v>936</v>
      </c>
      <c r="AC43" s="78" t="s">
        <v>1370</v>
      </c>
      <c r="AD43" s="78" t="s">
        <v>938</v>
      </c>
      <c r="AE43" s="78" t="s">
        <v>1939</v>
      </c>
      <c r="AF43" s="78" t="s">
        <v>1371</v>
      </c>
      <c r="AG43" s="103" t="s">
        <v>947</v>
      </c>
      <c r="AH43" s="6">
        <v>4500386875</v>
      </c>
      <c r="AI43" s="108" t="s">
        <v>1336</v>
      </c>
      <c r="AJ43" s="169">
        <v>44879</v>
      </c>
      <c r="AK43" s="169">
        <v>46727</v>
      </c>
      <c r="AL43" s="1" t="s">
        <v>1337</v>
      </c>
      <c r="AM43" s="123">
        <v>128664</v>
      </c>
    </row>
    <row r="44" spans="8:39">
      <c r="V44" s="81" t="s">
        <v>84</v>
      </c>
      <c r="W44" s="78" t="s">
        <v>1372</v>
      </c>
      <c r="X44" s="78" t="str">
        <f>VLOOKUP(W44,'Employee details '!$A:$D,4,0)</f>
        <v>Hari Prasath</v>
      </c>
      <c r="Y44" s="78" t="s">
        <v>1373</v>
      </c>
      <c r="Z44" s="78" t="str">
        <f>VLOOKUP(W44,'Employee details '!$A:$E,5,0)</f>
        <v>Statkraft Markets Private Ltd</v>
      </c>
      <c r="AA44" s="78" t="s">
        <v>85</v>
      </c>
      <c r="AB44" s="78" t="s">
        <v>936</v>
      </c>
      <c r="AC44" s="78" t="s">
        <v>1374</v>
      </c>
      <c r="AD44" s="78" t="s">
        <v>938</v>
      </c>
      <c r="AE44" s="78" t="s">
        <v>1939</v>
      </c>
      <c r="AF44" s="78" t="s">
        <v>1375</v>
      </c>
      <c r="AG44" s="103" t="s">
        <v>947</v>
      </c>
      <c r="AH44" s="6">
        <v>4500386875</v>
      </c>
      <c r="AI44" s="108" t="s">
        <v>1336</v>
      </c>
      <c r="AJ44" s="169">
        <v>44879</v>
      </c>
      <c r="AK44" s="169">
        <v>46727</v>
      </c>
      <c r="AL44" s="1" t="s">
        <v>1337</v>
      </c>
      <c r="AM44" s="123">
        <v>128664</v>
      </c>
    </row>
    <row r="45" spans="8:39">
      <c r="V45" s="81" t="s">
        <v>84</v>
      </c>
      <c r="W45" s="78" t="s">
        <v>1376</v>
      </c>
      <c r="X45" s="78" t="str">
        <f>VLOOKUP(W45,'Employee details '!$A:$D,4,0)</f>
        <v>Swagat Patnaik</v>
      </c>
      <c r="Y45" s="78" t="s">
        <v>1377</v>
      </c>
      <c r="Z45" s="78" t="str">
        <f>VLOOKUP(W45,'Employee details '!$A:$E,5,0)</f>
        <v>Statkraft Markets Private Ltd</v>
      </c>
      <c r="AA45" s="78" t="s">
        <v>85</v>
      </c>
      <c r="AB45" s="78" t="s">
        <v>936</v>
      </c>
      <c r="AC45" s="78" t="s">
        <v>1378</v>
      </c>
      <c r="AD45" s="78" t="s">
        <v>938</v>
      </c>
      <c r="AE45" s="78" t="s">
        <v>1939</v>
      </c>
      <c r="AF45" s="78" t="s">
        <v>1379</v>
      </c>
      <c r="AG45" s="103" t="s">
        <v>947</v>
      </c>
      <c r="AH45" s="6">
        <v>4500386875</v>
      </c>
      <c r="AI45" s="108" t="s">
        <v>1336</v>
      </c>
      <c r="AJ45" s="169">
        <v>44879</v>
      </c>
      <c r="AK45" s="169">
        <v>46727</v>
      </c>
      <c r="AL45" s="1" t="s">
        <v>1337</v>
      </c>
      <c r="AM45" s="123">
        <v>128664</v>
      </c>
    </row>
    <row r="46" spans="8:39">
      <c r="V46" s="81" t="s">
        <v>84</v>
      </c>
      <c r="W46" s="78" t="s">
        <v>1380</v>
      </c>
      <c r="X46" s="78" t="str">
        <f>VLOOKUP(W46,'Employee details '!$A:$D,4,0)</f>
        <v>Kishore Nukala</v>
      </c>
      <c r="Y46" s="78" t="s">
        <v>1381</v>
      </c>
      <c r="Z46" s="78" t="str">
        <f>VLOOKUP(W46,'Employee details '!$A:$E,5,0)</f>
        <v>Statkraft Markets Private Ltd</v>
      </c>
      <c r="AA46" s="78" t="s">
        <v>85</v>
      </c>
      <c r="AB46" s="78" t="s">
        <v>936</v>
      </c>
      <c r="AC46" s="78" t="s">
        <v>1382</v>
      </c>
      <c r="AD46" s="78" t="s">
        <v>938</v>
      </c>
      <c r="AE46" s="78" t="s">
        <v>1939</v>
      </c>
      <c r="AF46" s="78" t="s">
        <v>1383</v>
      </c>
      <c r="AG46" s="103" t="s">
        <v>947</v>
      </c>
      <c r="AH46" s="6">
        <v>4500386875</v>
      </c>
      <c r="AI46" s="108" t="s">
        <v>1336</v>
      </c>
      <c r="AJ46" s="169">
        <v>44879</v>
      </c>
      <c r="AK46" s="169">
        <v>46727</v>
      </c>
      <c r="AL46" s="1" t="s">
        <v>1337</v>
      </c>
      <c r="AM46" s="123">
        <v>128664</v>
      </c>
    </row>
    <row r="47" spans="8:39">
      <c r="V47" s="81" t="s">
        <v>84</v>
      </c>
      <c r="W47" s="78" t="s">
        <v>787</v>
      </c>
      <c r="X47" s="78" t="str">
        <f>VLOOKUP(W47,'Employee details '!$A:$D,4,0)</f>
        <v>Andreas Raimud Wallschuss</v>
      </c>
      <c r="Y47" s="78" t="s">
        <v>1384</v>
      </c>
      <c r="Z47" s="78" t="str">
        <f>VLOOKUP(W47,'Employee details '!$A:$E,5,0)</f>
        <v>Mandakini Jal Urja Pvt Ltd</v>
      </c>
      <c r="AA47" s="78" t="s">
        <v>85</v>
      </c>
      <c r="AB47" s="78" t="s">
        <v>936</v>
      </c>
      <c r="AC47" s="78" t="s">
        <v>1385</v>
      </c>
      <c r="AD47" s="78" t="s">
        <v>938</v>
      </c>
      <c r="AE47" s="78" t="s">
        <v>1939</v>
      </c>
      <c r="AF47" s="78" t="s">
        <v>1386</v>
      </c>
      <c r="AG47" s="103" t="s">
        <v>105</v>
      </c>
      <c r="AH47" s="6">
        <v>4500386875</v>
      </c>
      <c r="AI47" s="108" t="s">
        <v>1336</v>
      </c>
      <c r="AJ47" s="169">
        <v>44879</v>
      </c>
      <c r="AK47" s="169">
        <v>46727</v>
      </c>
      <c r="AL47" s="1" t="s">
        <v>1337</v>
      </c>
      <c r="AM47" s="123">
        <v>128664</v>
      </c>
    </row>
    <row r="48" spans="8:39">
      <c r="V48" s="81" t="s">
        <v>84</v>
      </c>
      <c r="W48" s="78" t="s">
        <v>182</v>
      </c>
      <c r="X48" s="78" t="str">
        <f>VLOOKUP(W48,'Employee details '!$A:$D,4,0)</f>
        <v>Yugandhar Duvvarapu</v>
      </c>
      <c r="Y48" s="78" t="s">
        <v>1387</v>
      </c>
      <c r="Z48" s="78" t="str">
        <f>VLOOKUP(W48,'Employee details '!$A:$E,5,0)</f>
        <v>Mandakini Jal Urja Pvt Ltd</v>
      </c>
      <c r="AA48" s="78" t="s">
        <v>85</v>
      </c>
      <c r="AB48" s="78" t="s">
        <v>936</v>
      </c>
      <c r="AC48" s="78" t="s">
        <v>1388</v>
      </c>
      <c r="AD48" s="78" t="s">
        <v>938</v>
      </c>
      <c r="AE48" s="78" t="s">
        <v>1939</v>
      </c>
      <c r="AF48" s="78" t="s">
        <v>1389</v>
      </c>
      <c r="AG48" s="103" t="s">
        <v>947</v>
      </c>
      <c r="AH48" s="6">
        <v>4500386875</v>
      </c>
      <c r="AI48" s="108" t="s">
        <v>1336</v>
      </c>
      <c r="AJ48" s="169">
        <v>44879</v>
      </c>
      <c r="AK48" s="169">
        <v>46727</v>
      </c>
      <c r="AL48" s="1" t="s">
        <v>1337</v>
      </c>
      <c r="AM48" s="123">
        <v>128664</v>
      </c>
    </row>
    <row r="49" spans="22:39">
      <c r="V49" s="81" t="s">
        <v>84</v>
      </c>
      <c r="W49" s="78" t="s">
        <v>1390</v>
      </c>
      <c r="X49" s="78" t="str">
        <f>VLOOKUP(W49,'Employee details '!$A:$D,4,0)</f>
        <v>MOTI KURMANCHALI</v>
      </c>
      <c r="Y49" s="78" t="s">
        <v>1391</v>
      </c>
      <c r="Z49" s="78" t="str">
        <f>VLOOKUP(W49,'Employee details '!$A:$E,5,0)</f>
        <v>Mandakini Jal Urja Pvt Ltd</v>
      </c>
      <c r="AA49" s="78" t="s">
        <v>85</v>
      </c>
      <c r="AB49" s="78" t="s">
        <v>936</v>
      </c>
      <c r="AC49" s="78" t="s">
        <v>1392</v>
      </c>
      <c r="AD49" s="78" t="s">
        <v>938</v>
      </c>
      <c r="AE49" s="78" t="s">
        <v>1939</v>
      </c>
      <c r="AF49" s="78" t="s">
        <v>1393</v>
      </c>
      <c r="AG49" s="103" t="s">
        <v>105</v>
      </c>
      <c r="AH49" s="6">
        <v>4500386875</v>
      </c>
      <c r="AI49" s="108" t="s">
        <v>1336</v>
      </c>
      <c r="AJ49" s="169">
        <v>44879</v>
      </c>
      <c r="AK49" s="169">
        <v>46727</v>
      </c>
      <c r="AL49" s="1" t="s">
        <v>1337</v>
      </c>
      <c r="AM49" s="123">
        <v>128664</v>
      </c>
    </row>
    <row r="71" spans="1:6">
      <c r="A71" s="174"/>
      <c r="B71" s="174"/>
      <c r="C71" s="174"/>
      <c r="D71" s="174"/>
      <c r="E71" s="174"/>
      <c r="F71" s="174"/>
    </row>
  </sheetData>
  <phoneticPr fontId="4" type="noConversion"/>
  <conditionalFormatting sqref="B32">
    <cfRule type="duplicateValues" dxfId="85" priority="2"/>
  </conditionalFormatting>
  <conditionalFormatting sqref="D1:D31 D71:D1048576">
    <cfRule type="duplicateValues" dxfId="84" priority="3"/>
  </conditionalFormatting>
  <conditionalFormatting sqref="K32">
    <cfRule type="duplicateValues" dxfId="83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5FC7-08C1-4F8D-9036-9BEB63CF93F9}">
  <dimension ref="A1:AM47"/>
  <sheetViews>
    <sheetView topLeftCell="G1" workbookViewId="0">
      <selection activeCell="G2" sqref="G2"/>
    </sheetView>
  </sheetViews>
  <sheetFormatPr defaultRowHeight="14.4"/>
  <cols>
    <col min="2" max="2" width="12.109375" customWidth="1"/>
    <col min="3" max="3" width="26.88671875" bestFit="1" customWidth="1"/>
    <col min="4" max="5" width="24.6640625" bestFit="1" customWidth="1"/>
    <col min="6" max="6" width="16.44140625" bestFit="1" customWidth="1"/>
    <col min="7" max="7" width="14.33203125" bestFit="1" customWidth="1"/>
    <col min="8" max="8" width="21.6640625" bestFit="1" customWidth="1"/>
    <col min="10" max="10" width="19" bestFit="1" customWidth="1"/>
    <col min="11" max="11" width="10.88671875" bestFit="1" customWidth="1"/>
    <col min="12" max="12" width="12.33203125" bestFit="1" customWidth="1"/>
    <col min="13" max="13" width="22.6640625" bestFit="1" customWidth="1"/>
    <col min="14" max="14" width="20.109375" bestFit="1" customWidth="1"/>
    <col min="15" max="15" width="17.5546875" style="230" customWidth="1"/>
    <col min="16" max="16" width="17.5546875" style="225" customWidth="1"/>
    <col min="17" max="17" width="24.109375" bestFit="1" customWidth="1"/>
    <col min="18" max="18" width="18.5546875" bestFit="1" customWidth="1"/>
    <col min="20" max="20" width="20.88671875" customWidth="1"/>
    <col min="24" max="25" width="29.109375" bestFit="1" customWidth="1"/>
    <col min="26" max="26" width="24.6640625" bestFit="1" customWidth="1"/>
    <col min="31" max="31" width="19" bestFit="1" customWidth="1"/>
    <col min="32" max="32" width="10.5546875" bestFit="1" customWidth="1"/>
    <col min="33" max="33" width="12.33203125" bestFit="1" customWidth="1"/>
    <col min="34" max="34" width="22.6640625" bestFit="1" customWidth="1"/>
    <col min="35" max="35" width="20.109375" bestFit="1" customWidth="1"/>
    <col min="36" max="36" width="16.109375" bestFit="1" customWidth="1"/>
    <col min="37" max="37" width="17.88671875" bestFit="1" customWidth="1"/>
    <col min="38" max="38" width="27.5546875" bestFit="1" customWidth="1"/>
    <col min="39" max="39" width="18.5546875" bestFit="1" customWidth="1"/>
  </cols>
  <sheetData>
    <row r="1" spans="1:39" ht="17.399999999999999">
      <c r="A1" s="87" t="s">
        <v>149</v>
      </c>
      <c r="B1" s="98" t="s">
        <v>0</v>
      </c>
      <c r="C1" s="98" t="s">
        <v>917</v>
      </c>
      <c r="D1" s="98" t="s">
        <v>918</v>
      </c>
      <c r="E1" s="98" t="s">
        <v>919</v>
      </c>
      <c r="F1" s="98" t="s">
        <v>920</v>
      </c>
      <c r="G1" s="98" t="s">
        <v>921</v>
      </c>
      <c r="H1" s="98" t="s">
        <v>922</v>
      </c>
      <c r="I1" s="98" t="s">
        <v>923</v>
      </c>
      <c r="J1" s="98" t="s">
        <v>924</v>
      </c>
      <c r="K1" s="98" t="s">
        <v>925</v>
      </c>
      <c r="L1" s="98" t="s">
        <v>926</v>
      </c>
      <c r="M1" s="105" t="s">
        <v>927</v>
      </c>
      <c r="N1" s="107" t="s">
        <v>928</v>
      </c>
      <c r="O1" s="226" t="s">
        <v>929</v>
      </c>
      <c r="P1" s="226" t="s">
        <v>930</v>
      </c>
      <c r="Q1" s="113" t="s">
        <v>931</v>
      </c>
      <c r="R1" s="113" t="s">
        <v>932</v>
      </c>
      <c r="V1" s="87" t="s">
        <v>149</v>
      </c>
      <c r="W1" s="98" t="s">
        <v>0</v>
      </c>
      <c r="X1" s="98" t="s">
        <v>917</v>
      </c>
      <c r="Y1" s="98" t="s">
        <v>918</v>
      </c>
      <c r="Z1" s="98" t="s">
        <v>919</v>
      </c>
      <c r="AA1" s="98" t="s">
        <v>920</v>
      </c>
      <c r="AB1" s="98" t="s">
        <v>921</v>
      </c>
      <c r="AC1" s="98" t="s">
        <v>922</v>
      </c>
      <c r="AD1" s="98" t="s">
        <v>923</v>
      </c>
      <c r="AE1" s="98" t="s">
        <v>924</v>
      </c>
      <c r="AF1" s="98" t="s">
        <v>925</v>
      </c>
      <c r="AG1" s="98" t="s">
        <v>926</v>
      </c>
      <c r="AH1" s="105" t="s">
        <v>927</v>
      </c>
      <c r="AI1" s="107" t="s">
        <v>928</v>
      </c>
      <c r="AJ1" s="168" t="s">
        <v>929</v>
      </c>
      <c r="AK1" s="168" t="s">
        <v>930</v>
      </c>
      <c r="AL1" s="113" t="s">
        <v>931</v>
      </c>
      <c r="AM1" s="113" t="s">
        <v>932</v>
      </c>
    </row>
    <row r="2" spans="1:39" ht="15.6">
      <c r="A2" s="81" t="s">
        <v>84</v>
      </c>
      <c r="B2" s="102" t="s">
        <v>1474</v>
      </c>
      <c r="C2" s="78" t="str">
        <f>VLOOKUP(SKI!B2,'Employee details '!A:E,4,0)</f>
        <v>Virendra Chothe</v>
      </c>
      <c r="D2" s="102" t="s">
        <v>122</v>
      </c>
      <c r="E2" s="78" t="str">
        <f>VLOOKUP(B2,'Employee details '!A2:F1528,5,0)</f>
        <v>Statkraft India Private Ltd</v>
      </c>
      <c r="F2" s="102" t="s">
        <v>9</v>
      </c>
      <c r="G2" s="78" t="s">
        <v>936</v>
      </c>
      <c r="H2" s="102" t="s">
        <v>1475</v>
      </c>
      <c r="I2" s="102" t="s">
        <v>938</v>
      </c>
      <c r="J2" s="102" t="s">
        <v>1927</v>
      </c>
      <c r="K2" s="102" t="s">
        <v>1477</v>
      </c>
      <c r="L2" s="103" t="s">
        <v>1478</v>
      </c>
      <c r="M2" s="6">
        <v>4500437962</v>
      </c>
      <c r="N2" s="111" t="s">
        <v>1479</v>
      </c>
      <c r="O2" s="229">
        <v>45230</v>
      </c>
      <c r="P2" s="224">
        <v>47113</v>
      </c>
      <c r="Q2" s="1" t="s">
        <v>1299</v>
      </c>
      <c r="R2" s="123">
        <v>162501.5</v>
      </c>
      <c r="V2" s="81" t="s">
        <v>84</v>
      </c>
      <c r="W2" s="99" t="s">
        <v>880</v>
      </c>
      <c r="X2" s="78" t="str">
        <f>VLOOKUP(W2,'Employee details '!$A:$E,4,0)</f>
        <v>Rajat Kumar</v>
      </c>
      <c r="Y2" s="78" t="s">
        <v>1940</v>
      </c>
      <c r="Z2" s="78" t="str">
        <f>VLOOKUP(W2,'Employee details '!$A:$E,5,0)</f>
        <v>Khidrat Renewable Energy Ltd</v>
      </c>
      <c r="AA2" s="78" t="s">
        <v>9</v>
      </c>
      <c r="AB2" s="78" t="s">
        <v>936</v>
      </c>
      <c r="AC2" s="78" t="s">
        <v>1000</v>
      </c>
      <c r="AD2" s="78" t="s">
        <v>938</v>
      </c>
      <c r="AE2" s="78" t="s">
        <v>1919</v>
      </c>
      <c r="AF2" s="78" t="s">
        <v>1001</v>
      </c>
      <c r="AG2" s="103" t="s">
        <v>947</v>
      </c>
      <c r="AH2" s="6">
        <v>4500288861</v>
      </c>
      <c r="AI2" s="108" t="s">
        <v>1002</v>
      </c>
      <c r="AJ2" s="169">
        <v>44040</v>
      </c>
      <c r="AK2" s="169">
        <v>45875</v>
      </c>
      <c r="AL2" s="1" t="s">
        <v>997</v>
      </c>
      <c r="AM2" s="123">
        <v>98403</v>
      </c>
    </row>
    <row r="3" spans="1:39" ht="15.6">
      <c r="A3" s="81" t="s">
        <v>84</v>
      </c>
      <c r="B3" s="102" t="s">
        <v>1480</v>
      </c>
      <c r="C3" s="78" t="str">
        <f>VLOOKUP(SKI!B3,'Employee details '!A:E,4,0)</f>
        <v>Sivakumar M</v>
      </c>
      <c r="D3" s="102" t="s">
        <v>380</v>
      </c>
      <c r="E3" s="78" t="str">
        <f>VLOOKUP(B3,'Employee details '!A3:F1529,5,0)</f>
        <v>Statkraft India Private Ltd</v>
      </c>
      <c r="F3" s="102" t="s">
        <v>9</v>
      </c>
      <c r="G3" s="78" t="s">
        <v>936</v>
      </c>
      <c r="H3" s="102" t="s">
        <v>1481</v>
      </c>
      <c r="I3" s="102" t="s">
        <v>938</v>
      </c>
      <c r="J3" s="102" t="s">
        <v>1927</v>
      </c>
      <c r="K3" s="102" t="s">
        <v>1482</v>
      </c>
      <c r="L3" s="103" t="s">
        <v>1101</v>
      </c>
      <c r="M3" s="6">
        <v>4500437962</v>
      </c>
      <c r="N3" s="111" t="s">
        <v>1479</v>
      </c>
      <c r="O3" s="229">
        <v>45230</v>
      </c>
      <c r="P3" s="224">
        <v>47128</v>
      </c>
      <c r="Q3" s="1" t="s">
        <v>1299</v>
      </c>
      <c r="R3" s="123">
        <v>162501.5</v>
      </c>
      <c r="V3" s="81" t="s">
        <v>84</v>
      </c>
      <c r="W3" s="99" t="s">
        <v>131</v>
      </c>
      <c r="X3" s="78" t="str">
        <f>VLOOKUP(W3,'Employee details '!$A:$E,4,0)</f>
        <v>Prabhat  sharma</v>
      </c>
      <c r="Y3" s="78" t="s">
        <v>1016</v>
      </c>
      <c r="Z3" s="78" t="str">
        <f>VLOOKUP(W3,'Employee details '!$A:$E,5,0)</f>
        <v>Statkraft India Private Ltd</v>
      </c>
      <c r="AA3" s="78" t="s">
        <v>9</v>
      </c>
      <c r="AB3" s="78" t="s">
        <v>936</v>
      </c>
      <c r="AC3" s="78" t="s">
        <v>1017</v>
      </c>
      <c r="AD3" s="78" t="s">
        <v>938</v>
      </c>
      <c r="AE3" s="78" t="s">
        <v>1919</v>
      </c>
      <c r="AF3" s="78" t="s">
        <v>1018</v>
      </c>
      <c r="AG3" s="103" t="s">
        <v>947</v>
      </c>
      <c r="AH3" s="6">
        <v>4500288861</v>
      </c>
      <c r="AI3" s="108" t="s">
        <v>1002</v>
      </c>
      <c r="AJ3" s="169">
        <v>44040</v>
      </c>
      <c r="AK3" s="169">
        <v>45875</v>
      </c>
      <c r="AL3" s="1" t="s">
        <v>997</v>
      </c>
      <c r="AM3" s="123">
        <v>98403</v>
      </c>
    </row>
    <row r="4" spans="1:39" ht="15.6">
      <c r="A4" s="81" t="s">
        <v>84</v>
      </c>
      <c r="B4" s="102" t="s">
        <v>256</v>
      </c>
      <c r="C4" s="78" t="str">
        <f>VLOOKUP(SKI!B4,'Employee details '!A:E,4,0)</f>
        <v>Shuchi Trivedi</v>
      </c>
      <c r="D4" s="102" t="s">
        <v>259</v>
      </c>
      <c r="E4" s="78" t="str">
        <f>VLOOKUP(B4,'Employee details '!A4:F1530,5,0)</f>
        <v>Statkraft India Private Ltd</v>
      </c>
      <c r="F4" s="102" t="s">
        <v>9</v>
      </c>
      <c r="G4" s="78" t="s">
        <v>936</v>
      </c>
      <c r="H4" s="102" t="s">
        <v>1483</v>
      </c>
      <c r="I4" s="102" t="s">
        <v>938</v>
      </c>
      <c r="J4" s="102" t="s">
        <v>1927</v>
      </c>
      <c r="K4" s="102" t="s">
        <v>1484</v>
      </c>
      <c r="L4" s="103" t="s">
        <v>947</v>
      </c>
      <c r="M4" s="6">
        <v>4500437962</v>
      </c>
      <c r="N4" s="111" t="s">
        <v>1479</v>
      </c>
      <c r="O4" s="229">
        <v>45230</v>
      </c>
      <c r="P4" s="194">
        <v>47080</v>
      </c>
      <c r="Q4" s="1" t="s">
        <v>1299</v>
      </c>
      <c r="R4" s="123">
        <v>162501.5</v>
      </c>
      <c r="V4" s="81" t="s">
        <v>84</v>
      </c>
      <c r="W4" s="99" t="s">
        <v>1037</v>
      </c>
      <c r="X4" s="78" t="str">
        <f>VLOOKUP(W4,'Employee details '!$A:$E,4,0)</f>
        <v>Mandeep Singh</v>
      </c>
      <c r="Y4" s="78" t="s">
        <v>1038</v>
      </c>
      <c r="Z4" s="78" t="str">
        <f>VLOOKUP(W4,'Employee details '!$A:$E,5,0)</f>
        <v>Statkraft India Private Ltd</v>
      </c>
      <c r="AA4" s="78" t="s">
        <v>9</v>
      </c>
      <c r="AB4" s="78" t="s">
        <v>936</v>
      </c>
      <c r="AC4" s="78" t="s">
        <v>1039</v>
      </c>
      <c r="AD4" s="78" t="s">
        <v>938</v>
      </c>
      <c r="AE4" s="78" t="s">
        <v>1919</v>
      </c>
      <c r="AF4" s="78" t="s">
        <v>1040</v>
      </c>
      <c r="AG4" s="103" t="s">
        <v>947</v>
      </c>
      <c r="AH4" s="6">
        <v>4500288861</v>
      </c>
      <c r="AI4" s="108" t="s">
        <v>1002</v>
      </c>
      <c r="AJ4" s="169">
        <v>44040</v>
      </c>
      <c r="AK4" s="169">
        <v>45895</v>
      </c>
      <c r="AL4" s="1" t="s">
        <v>997</v>
      </c>
      <c r="AM4" s="123">
        <v>98403</v>
      </c>
    </row>
    <row r="5" spans="1:39" ht="15.6">
      <c r="A5" s="81" t="s">
        <v>84</v>
      </c>
      <c r="B5" s="102" t="s">
        <v>1485</v>
      </c>
      <c r="C5" s="78" t="str">
        <f>VLOOKUP(SKI!B5,'Employee details '!A:E,4,0)</f>
        <v>Animesh Kabra</v>
      </c>
      <c r="D5" s="102" t="s">
        <v>325</v>
      </c>
      <c r="E5" s="78" t="str">
        <f>VLOOKUP(B5,'Employee details '!A5:F1531,5,0)</f>
        <v>Statkraft India Private Ltd</v>
      </c>
      <c r="F5" s="102" t="s">
        <v>9</v>
      </c>
      <c r="G5" s="78" t="s">
        <v>936</v>
      </c>
      <c r="H5" s="102" t="s">
        <v>1486</v>
      </c>
      <c r="I5" s="102" t="s">
        <v>938</v>
      </c>
      <c r="J5" s="102" t="s">
        <v>1927</v>
      </c>
      <c r="K5" s="102" t="s">
        <v>1487</v>
      </c>
      <c r="L5" s="103" t="s">
        <v>947</v>
      </c>
      <c r="M5" s="6">
        <v>4500437962</v>
      </c>
      <c r="N5" s="111" t="s">
        <v>1479</v>
      </c>
      <c r="O5" s="229">
        <v>45230</v>
      </c>
      <c r="P5" s="229">
        <v>47079</v>
      </c>
      <c r="Q5" s="1" t="s">
        <v>1299</v>
      </c>
      <c r="R5" s="123">
        <v>162501.5</v>
      </c>
      <c r="V5" s="81" t="s">
        <v>84</v>
      </c>
      <c r="W5" s="99" t="s">
        <v>1046</v>
      </c>
      <c r="X5" s="78" t="str">
        <f>VLOOKUP(W5,'Employee details '!$A:$E,4,0)</f>
        <v>Priyanka Singh</v>
      </c>
      <c r="Y5" s="78" t="s">
        <v>1047</v>
      </c>
      <c r="Z5" s="78" t="str">
        <f>VLOOKUP(W5,'Employee details '!$A:$E,5,0)</f>
        <v>Statkraft India Private Ltd</v>
      </c>
      <c r="AA5" s="78" t="s">
        <v>9</v>
      </c>
      <c r="AB5" s="78" t="s">
        <v>936</v>
      </c>
      <c r="AC5" s="78" t="s">
        <v>1048</v>
      </c>
      <c r="AD5" s="78" t="s">
        <v>938</v>
      </c>
      <c r="AE5" s="78" t="s">
        <v>1919</v>
      </c>
      <c r="AF5" s="78" t="s">
        <v>1049</v>
      </c>
      <c r="AG5" s="103" t="s">
        <v>947</v>
      </c>
      <c r="AH5" s="6">
        <v>4500288861</v>
      </c>
      <c r="AI5" s="108" t="s">
        <v>1002</v>
      </c>
      <c r="AJ5" s="169">
        <v>44040</v>
      </c>
      <c r="AK5" s="169">
        <v>45895</v>
      </c>
      <c r="AL5" s="1" t="s">
        <v>997</v>
      </c>
      <c r="AM5" s="123">
        <v>98403</v>
      </c>
    </row>
    <row r="6" spans="1:39" ht="15.6">
      <c r="A6" s="81" t="s">
        <v>84</v>
      </c>
      <c r="B6" s="102" t="s">
        <v>1488</v>
      </c>
      <c r="C6" s="78" t="str">
        <f>VLOOKUP(SKI!B6,'Employee details '!A:E,4,0)</f>
        <v>Sharul  Khan</v>
      </c>
      <c r="D6" s="102" t="s">
        <v>1489</v>
      </c>
      <c r="E6" s="78" t="str">
        <f>VLOOKUP(B6,'Employee details '!A6:F1532,5,0)</f>
        <v>Statkraft India Private Ltd</v>
      </c>
      <c r="F6" s="102" t="s">
        <v>9</v>
      </c>
      <c r="G6" s="78" t="s">
        <v>936</v>
      </c>
      <c r="H6" s="102" t="s">
        <v>1490</v>
      </c>
      <c r="I6" s="102" t="s">
        <v>938</v>
      </c>
      <c r="J6" s="102" t="s">
        <v>1927</v>
      </c>
      <c r="K6" s="102" t="s">
        <v>1491</v>
      </c>
      <c r="L6" s="103" t="s">
        <v>947</v>
      </c>
      <c r="M6" s="6">
        <v>4500437962</v>
      </c>
      <c r="N6" s="111" t="s">
        <v>1479</v>
      </c>
      <c r="O6" s="229">
        <v>45230</v>
      </c>
      <c r="P6" s="229">
        <v>47155</v>
      </c>
      <c r="Q6" s="1" t="s">
        <v>1299</v>
      </c>
      <c r="R6" s="123">
        <v>162501.5</v>
      </c>
      <c r="V6" s="81" t="s">
        <v>84</v>
      </c>
      <c r="W6" s="99" t="s">
        <v>106</v>
      </c>
      <c r="X6" s="78" t="str">
        <f>VLOOKUP(W6,'Employee details '!$A:$E,4,0)</f>
        <v xml:space="preserve">Himanshu Sah </v>
      </c>
      <c r="Y6" s="78" t="s">
        <v>1051</v>
      </c>
      <c r="Z6" s="78" t="str">
        <f>VLOOKUP(W6,'Employee details '!$A:$E,5,0)</f>
        <v>Statkraft India Private Ltd</v>
      </c>
      <c r="AA6" s="78" t="s">
        <v>9</v>
      </c>
      <c r="AB6" s="78" t="s">
        <v>936</v>
      </c>
      <c r="AC6" s="78" t="s">
        <v>1052</v>
      </c>
      <c r="AD6" s="78" t="s">
        <v>938</v>
      </c>
      <c r="AE6" s="78" t="s">
        <v>1919</v>
      </c>
      <c r="AF6" s="78" t="s">
        <v>1053</v>
      </c>
      <c r="AG6" s="103" t="s">
        <v>947</v>
      </c>
      <c r="AH6" s="6">
        <v>4500288861</v>
      </c>
      <c r="AI6" s="108" t="s">
        <v>1002</v>
      </c>
      <c r="AJ6" s="169">
        <v>44040</v>
      </c>
      <c r="AK6" s="169">
        <v>45895</v>
      </c>
      <c r="AL6" s="1" t="s">
        <v>997</v>
      </c>
      <c r="AM6" s="123">
        <v>98403</v>
      </c>
    </row>
    <row r="7" spans="1:39" ht="15.6">
      <c r="A7" s="81" t="s">
        <v>84</v>
      </c>
      <c r="B7" s="102" t="s">
        <v>1492</v>
      </c>
      <c r="C7" s="78" t="str">
        <f>VLOOKUP(SKI!B7,'Employee details '!A:E,4,0)</f>
        <v>Prasoon Mishra</v>
      </c>
      <c r="D7" s="102" t="s">
        <v>139</v>
      </c>
      <c r="E7" s="78" t="str">
        <f>VLOOKUP(B7,'Employee details '!A7:F1533,5,0)</f>
        <v>Statkraft India Private Ltd</v>
      </c>
      <c r="F7" s="102" t="s">
        <v>9</v>
      </c>
      <c r="G7" s="78" t="s">
        <v>936</v>
      </c>
      <c r="H7" s="102" t="s">
        <v>1493</v>
      </c>
      <c r="I7" s="102" t="s">
        <v>938</v>
      </c>
      <c r="J7" s="102" t="s">
        <v>1927</v>
      </c>
      <c r="K7" s="102" t="s">
        <v>1494</v>
      </c>
      <c r="L7" s="103" t="s">
        <v>947</v>
      </c>
      <c r="M7" s="6">
        <v>4500437962</v>
      </c>
      <c r="N7" s="111" t="s">
        <v>1479</v>
      </c>
      <c r="O7" s="229">
        <v>45230</v>
      </c>
      <c r="P7" s="229">
        <v>47139</v>
      </c>
      <c r="Q7" s="1" t="s">
        <v>1299</v>
      </c>
      <c r="R7" s="123">
        <v>162501.5</v>
      </c>
      <c r="V7" s="81" t="s">
        <v>84</v>
      </c>
      <c r="W7" s="99" t="s">
        <v>909</v>
      </c>
      <c r="X7" s="78" t="str">
        <f>VLOOKUP(W7,'Employee details '!$A:$E,4,0)</f>
        <v>Dinesh Kalla</v>
      </c>
      <c r="Y7" s="78" t="s">
        <v>25</v>
      </c>
      <c r="Z7" s="78" t="str">
        <f>VLOOKUP(W7,'Employee details '!$A:$E,5,0)</f>
        <v>Khidrat Renewable Energy Ltd</v>
      </c>
      <c r="AA7" s="78" t="s">
        <v>9</v>
      </c>
      <c r="AB7" s="78" t="s">
        <v>936</v>
      </c>
      <c r="AC7" s="78" t="s">
        <v>1056</v>
      </c>
      <c r="AD7" s="78" t="s">
        <v>938</v>
      </c>
      <c r="AE7" s="78" t="s">
        <v>1919</v>
      </c>
      <c r="AF7" s="78" t="s">
        <v>1057</v>
      </c>
      <c r="AG7" s="103" t="s">
        <v>947</v>
      </c>
      <c r="AH7" s="6">
        <v>4500288861</v>
      </c>
      <c r="AI7" s="108" t="s">
        <v>1002</v>
      </c>
      <c r="AJ7" s="169">
        <v>44040</v>
      </c>
      <c r="AK7" s="169">
        <v>45895</v>
      </c>
      <c r="AL7" s="1" t="s">
        <v>997</v>
      </c>
      <c r="AM7" s="123">
        <v>98403</v>
      </c>
    </row>
    <row r="8" spans="1:39" ht="15.6">
      <c r="A8" s="81" t="s">
        <v>84</v>
      </c>
      <c r="B8" s="102" t="s">
        <v>1495</v>
      </c>
      <c r="C8" s="78" t="str">
        <f>VLOOKUP(SKI!B8,'Employee details '!A:E,4,0)</f>
        <v>Rajesh Kumar Srivastav</v>
      </c>
      <c r="D8" s="102" t="s">
        <v>1496</v>
      </c>
      <c r="E8" s="78" t="str">
        <f>VLOOKUP(B8,'Employee details '!A8:F1534,5,0)</f>
        <v>Mandakini Jal Urja Pvt Ltd</v>
      </c>
      <c r="F8" s="102" t="s">
        <v>9</v>
      </c>
      <c r="G8" s="78" t="s">
        <v>936</v>
      </c>
      <c r="H8" s="102" t="s">
        <v>1497</v>
      </c>
      <c r="I8" s="102" t="s">
        <v>938</v>
      </c>
      <c r="J8" s="102" t="s">
        <v>1927</v>
      </c>
      <c r="K8" s="102" t="s">
        <v>1498</v>
      </c>
      <c r="L8" s="103" t="s">
        <v>947</v>
      </c>
      <c r="M8" s="6">
        <v>4500437962</v>
      </c>
      <c r="N8" s="111" t="s">
        <v>1479</v>
      </c>
      <c r="O8" s="229">
        <v>45230</v>
      </c>
      <c r="P8" s="229">
        <v>47167</v>
      </c>
      <c r="Q8" s="1" t="s">
        <v>1299</v>
      </c>
      <c r="R8" s="123">
        <v>162501.5</v>
      </c>
      <c r="V8" s="81" t="s">
        <v>84</v>
      </c>
      <c r="W8" s="99" t="s">
        <v>39</v>
      </c>
      <c r="X8" s="78" t="str">
        <f>VLOOKUP(W8,'Employee details '!$A:$E,4,0)</f>
        <v>Sunny Dixit</v>
      </c>
      <c r="Y8" s="78" t="s">
        <v>42</v>
      </c>
      <c r="Z8" s="78" t="str">
        <f>VLOOKUP(W8,'Employee details '!$A:$E,5,0)</f>
        <v>Statkraft India Private Ltd</v>
      </c>
      <c r="AA8" s="78" t="s">
        <v>9</v>
      </c>
      <c r="AB8" s="78" t="s">
        <v>936</v>
      </c>
      <c r="AC8" s="78" t="s">
        <v>1059</v>
      </c>
      <c r="AD8" s="78" t="s">
        <v>938</v>
      </c>
      <c r="AE8" s="78" t="s">
        <v>1919</v>
      </c>
      <c r="AF8" s="78" t="s">
        <v>1060</v>
      </c>
      <c r="AG8" s="103" t="s">
        <v>947</v>
      </c>
      <c r="AH8" s="6">
        <v>4500288861</v>
      </c>
      <c r="AI8" s="108" t="s">
        <v>1002</v>
      </c>
      <c r="AJ8" s="169">
        <v>44040</v>
      </c>
      <c r="AK8" s="169">
        <v>45895</v>
      </c>
      <c r="AL8" s="1" t="s">
        <v>997</v>
      </c>
      <c r="AM8" s="123">
        <v>98403</v>
      </c>
    </row>
    <row r="9" spans="1:39" ht="15.6">
      <c r="A9" s="81" t="s">
        <v>84</v>
      </c>
      <c r="B9" s="102" t="s">
        <v>268</v>
      </c>
      <c r="C9" s="78" t="str">
        <f>VLOOKUP(SKI!B9,'Employee details '!A:E,4,0)</f>
        <v>Anil kumar</v>
      </c>
      <c r="D9" s="102" t="s">
        <v>1499</v>
      </c>
      <c r="E9" s="78" t="str">
        <f>VLOOKUP(B9,'Employee details '!A9:F1535,5,0)</f>
        <v>Statkraft India Private Ltd</v>
      </c>
      <c r="F9" s="102" t="s">
        <v>9</v>
      </c>
      <c r="G9" s="78" t="s">
        <v>936</v>
      </c>
      <c r="H9" s="102" t="s">
        <v>1500</v>
      </c>
      <c r="I9" s="102" t="s">
        <v>938</v>
      </c>
      <c r="J9" s="102" t="s">
        <v>1927</v>
      </c>
      <c r="K9" s="102" t="s">
        <v>1501</v>
      </c>
      <c r="L9" s="103" t="s">
        <v>947</v>
      </c>
      <c r="M9" s="6">
        <v>4500437962</v>
      </c>
      <c r="N9" s="111" t="s">
        <v>1479</v>
      </c>
      <c r="O9" s="229">
        <v>45230</v>
      </c>
      <c r="P9" s="229">
        <v>47128</v>
      </c>
      <c r="Q9" s="1" t="s">
        <v>1299</v>
      </c>
      <c r="R9" s="123">
        <v>162501.5</v>
      </c>
      <c r="V9" s="81" t="s">
        <v>84</v>
      </c>
      <c r="W9" s="99" t="s">
        <v>1093</v>
      </c>
      <c r="X9" s="78" t="str">
        <f>VLOOKUP(W9,'Employee details '!$A:$E,4,0)</f>
        <v>Monika Sharma</v>
      </c>
      <c r="Y9" s="78" t="s">
        <v>1094</v>
      </c>
      <c r="Z9" s="78" t="str">
        <f>VLOOKUP(W9,'Employee details '!$A:$E,5,0)</f>
        <v>Statkraft Markets Private Ltd</v>
      </c>
      <c r="AA9" s="78" t="s">
        <v>9</v>
      </c>
      <c r="AB9" s="78" t="s">
        <v>936</v>
      </c>
      <c r="AC9" s="78" t="s">
        <v>1095</v>
      </c>
      <c r="AD9" s="78" t="s">
        <v>938</v>
      </c>
      <c r="AE9" s="78" t="s">
        <v>1919</v>
      </c>
      <c r="AF9" s="78" t="s">
        <v>1096</v>
      </c>
      <c r="AG9" s="103" t="s">
        <v>947</v>
      </c>
      <c r="AH9" s="6">
        <v>4500288861</v>
      </c>
      <c r="AI9" s="108" t="s">
        <v>1002</v>
      </c>
      <c r="AJ9" s="169">
        <v>44040</v>
      </c>
      <c r="AK9" s="169">
        <v>45983</v>
      </c>
      <c r="AL9" s="1" t="s">
        <v>997</v>
      </c>
      <c r="AM9" s="123">
        <v>98403</v>
      </c>
    </row>
    <row r="10" spans="1:39" ht="15.6">
      <c r="A10" s="81" t="s">
        <v>84</v>
      </c>
      <c r="B10" s="102" t="s">
        <v>194</v>
      </c>
      <c r="C10" s="78" t="str">
        <f>VLOOKUP(SKI!B10,'Employee details '!A:E,4,0)</f>
        <v>Rohit Gera</v>
      </c>
      <c r="D10" s="102" t="s">
        <v>197</v>
      </c>
      <c r="E10" s="78" t="str">
        <f>VLOOKUP(B10,'Employee details '!A10:F1536,5,0)</f>
        <v>Statkraft India Private Ltd</v>
      </c>
      <c r="F10" s="102" t="s">
        <v>9</v>
      </c>
      <c r="G10" s="78" t="s">
        <v>936</v>
      </c>
      <c r="H10" s="102" t="s">
        <v>1502</v>
      </c>
      <c r="I10" s="102" t="s">
        <v>938</v>
      </c>
      <c r="J10" s="102" t="s">
        <v>1927</v>
      </c>
      <c r="K10" s="102" t="s">
        <v>1503</v>
      </c>
      <c r="L10" s="103" t="s">
        <v>947</v>
      </c>
      <c r="M10" s="6">
        <v>4500437962</v>
      </c>
      <c r="N10" s="111" t="s">
        <v>1479</v>
      </c>
      <c r="O10" s="229">
        <v>45230</v>
      </c>
      <c r="P10" s="229">
        <v>47141</v>
      </c>
      <c r="Q10" s="1" t="s">
        <v>1299</v>
      </c>
      <c r="R10" s="123">
        <v>162501.5</v>
      </c>
      <c r="V10" s="81" t="s">
        <v>84</v>
      </c>
      <c r="W10" s="99" t="s">
        <v>1098</v>
      </c>
      <c r="X10" s="78" t="str">
        <f>VLOOKUP(W10,'Employee details '!$A:$E,4,0)</f>
        <v>Dipanjan Nath</v>
      </c>
      <c r="Y10" s="78" t="s">
        <v>392</v>
      </c>
      <c r="Z10" s="78" t="str">
        <f>VLOOKUP(W10,'Employee details '!$A:$E,5,0)</f>
        <v>Statkraft India Private Ltd</v>
      </c>
      <c r="AA10" s="78" t="s">
        <v>9</v>
      </c>
      <c r="AB10" s="78" t="s">
        <v>936</v>
      </c>
      <c r="AC10" s="78" t="s">
        <v>1099</v>
      </c>
      <c r="AD10" s="78" t="s">
        <v>938</v>
      </c>
      <c r="AE10" s="78" t="s">
        <v>1919</v>
      </c>
      <c r="AF10" s="78" t="s">
        <v>1100</v>
      </c>
      <c r="AG10" s="103" t="s">
        <v>1101</v>
      </c>
      <c r="AH10" s="6">
        <v>4500288861</v>
      </c>
      <c r="AI10" s="108" t="s">
        <v>1002</v>
      </c>
      <c r="AJ10" s="169">
        <v>44040</v>
      </c>
      <c r="AK10" s="169">
        <v>45983</v>
      </c>
      <c r="AL10" s="1" t="s">
        <v>997</v>
      </c>
      <c r="AM10" s="123">
        <v>98403</v>
      </c>
    </row>
    <row r="11" spans="1:39" ht="15.6">
      <c r="A11" s="81" t="s">
        <v>84</v>
      </c>
      <c r="B11" s="102" t="s">
        <v>174</v>
      </c>
      <c r="C11" s="78" t="str">
        <f>VLOOKUP(SKI!B11,'Employee details '!A:E,4,0)</f>
        <v>Kiran .M</v>
      </c>
      <c r="D11" s="102" t="s">
        <v>177</v>
      </c>
      <c r="E11" s="78" t="str">
        <f>VLOOKUP(B11,'Employee details '!A11:F1537,5,0)</f>
        <v>Statkraft India Private Ltd</v>
      </c>
      <c r="F11" s="102" t="s">
        <v>9</v>
      </c>
      <c r="G11" s="78" t="s">
        <v>936</v>
      </c>
      <c r="H11" s="102" t="s">
        <v>1504</v>
      </c>
      <c r="I11" s="102" t="s">
        <v>938</v>
      </c>
      <c r="J11" s="102" t="s">
        <v>1927</v>
      </c>
      <c r="K11" s="102" t="s">
        <v>1505</v>
      </c>
      <c r="L11" s="103" t="s">
        <v>947</v>
      </c>
      <c r="M11" s="6">
        <v>4500437962</v>
      </c>
      <c r="N11" s="111" t="s">
        <v>1479</v>
      </c>
      <c r="O11" s="229">
        <v>45230</v>
      </c>
      <c r="P11" s="229">
        <v>47139</v>
      </c>
      <c r="Q11" s="1" t="s">
        <v>1299</v>
      </c>
      <c r="R11" s="123">
        <v>162501.5</v>
      </c>
      <c r="V11" s="81" t="s">
        <v>84</v>
      </c>
      <c r="W11" s="99" t="s">
        <v>1103</v>
      </c>
      <c r="X11" s="78" t="str">
        <f>VLOOKUP(W11,'Employee details '!$A:$E,4,0)</f>
        <v>Asesh Kumar Nayak</v>
      </c>
      <c r="Y11" s="78" t="s">
        <v>1104</v>
      </c>
      <c r="Z11" s="78" t="str">
        <f>VLOOKUP(W11,'Employee details '!$A:$E,5,0)</f>
        <v>Statkraft India Private Ltd</v>
      </c>
      <c r="AA11" s="78" t="s">
        <v>9</v>
      </c>
      <c r="AB11" s="78" t="s">
        <v>936</v>
      </c>
      <c r="AC11" s="78" t="s">
        <v>1105</v>
      </c>
      <c r="AD11" s="78" t="s">
        <v>938</v>
      </c>
      <c r="AE11" s="78" t="s">
        <v>1919</v>
      </c>
      <c r="AF11" s="78" t="s">
        <v>1106</v>
      </c>
      <c r="AG11" s="103" t="s">
        <v>947</v>
      </c>
      <c r="AH11" s="6">
        <v>4500288861</v>
      </c>
      <c r="AI11" s="108" t="s">
        <v>1002</v>
      </c>
      <c r="AJ11" s="169">
        <v>44040</v>
      </c>
      <c r="AK11" s="169">
        <v>45983</v>
      </c>
      <c r="AL11" s="1" t="s">
        <v>997</v>
      </c>
      <c r="AM11" s="123">
        <v>98403</v>
      </c>
    </row>
    <row r="12" spans="1:39">
      <c r="A12" s="81" t="s">
        <v>84</v>
      </c>
      <c r="B12" s="102" t="s">
        <v>835</v>
      </c>
      <c r="C12" s="78" t="str">
        <f>VLOOKUP(SKI!B12,'Employee details '!A:E,4,0)</f>
        <v>Babloo Sharma</v>
      </c>
      <c r="D12" s="102" t="s">
        <v>1506</v>
      </c>
      <c r="E12" s="78" t="str">
        <f>VLOOKUP(B12,'Employee details '!A12:F1538,5,0)</f>
        <v>Khidrat Renewable Energy Ltd</v>
      </c>
      <c r="F12" s="102" t="s">
        <v>9</v>
      </c>
      <c r="G12" s="78" t="s">
        <v>936</v>
      </c>
      <c r="H12" s="102" t="s">
        <v>1507</v>
      </c>
      <c r="I12" s="102" t="s">
        <v>938</v>
      </c>
      <c r="J12" s="102" t="s">
        <v>1927</v>
      </c>
      <c r="K12" s="102" t="s">
        <v>1508</v>
      </c>
      <c r="L12" s="103" t="s">
        <v>1058</v>
      </c>
      <c r="M12" s="6">
        <v>4500437962</v>
      </c>
      <c r="N12" s="111" t="s">
        <v>1479</v>
      </c>
      <c r="O12" s="229">
        <v>45230</v>
      </c>
      <c r="P12" s="229">
        <v>47104</v>
      </c>
      <c r="Q12" s="1" t="s">
        <v>1299</v>
      </c>
      <c r="R12" s="123">
        <v>162501.5</v>
      </c>
      <c r="V12" s="81" t="s">
        <v>84</v>
      </c>
      <c r="W12" s="78" t="s">
        <v>268</v>
      </c>
      <c r="X12" s="78" t="str">
        <f>VLOOKUP(W12,'Employee details '!$A:$E,4,0)</f>
        <v>Anil kumar</v>
      </c>
      <c r="Y12" s="78" t="s">
        <v>271</v>
      </c>
      <c r="Z12" s="78" t="str">
        <f>VLOOKUP(W12,'Employee details '!$A:$E,5,0)</f>
        <v>Statkraft India Private Ltd</v>
      </c>
      <c r="AA12" s="78" t="s">
        <v>9</v>
      </c>
      <c r="AB12" s="78" t="s">
        <v>936</v>
      </c>
      <c r="AC12" s="78" t="s">
        <v>1108</v>
      </c>
      <c r="AD12" s="78" t="s">
        <v>938</v>
      </c>
      <c r="AE12" s="78" t="s">
        <v>1919</v>
      </c>
      <c r="AF12" s="78" t="s">
        <v>1109</v>
      </c>
      <c r="AG12" s="103" t="s">
        <v>947</v>
      </c>
      <c r="AH12" s="6">
        <v>4500288861</v>
      </c>
      <c r="AI12" s="108" t="s">
        <v>1002</v>
      </c>
      <c r="AJ12" s="169">
        <v>44040</v>
      </c>
      <c r="AK12" s="169">
        <v>45983</v>
      </c>
      <c r="AL12" s="1" t="s">
        <v>997</v>
      </c>
      <c r="AM12" s="123">
        <v>98403</v>
      </c>
    </row>
    <row r="13" spans="1:39" ht="15.6">
      <c r="A13" s="81" t="s">
        <v>84</v>
      </c>
      <c r="B13" s="102" t="s">
        <v>1509</v>
      </c>
      <c r="C13" s="78" t="str">
        <f>VLOOKUP(SKI!B13,'Employee details '!A:E,4,0)</f>
        <v>Sudhir Naithani</v>
      </c>
      <c r="D13" s="102" t="s">
        <v>1510</v>
      </c>
      <c r="E13" s="78" t="str">
        <f>VLOOKUP(B13,'Employee details '!A13:F1539,5,0)</f>
        <v>Statkraft India Private Ltd</v>
      </c>
      <c r="F13" s="102" t="s">
        <v>9</v>
      </c>
      <c r="G13" s="78" t="s">
        <v>936</v>
      </c>
      <c r="H13" s="102" t="s">
        <v>1511</v>
      </c>
      <c r="I13" s="102" t="s">
        <v>938</v>
      </c>
      <c r="J13" s="102" t="s">
        <v>1927</v>
      </c>
      <c r="K13" s="102" t="s">
        <v>1512</v>
      </c>
      <c r="L13" s="103" t="s">
        <v>947</v>
      </c>
      <c r="M13" s="6">
        <v>4500437962</v>
      </c>
      <c r="N13" s="111" t="s">
        <v>1479</v>
      </c>
      <c r="O13" s="229">
        <v>45230</v>
      </c>
      <c r="P13" s="229">
        <v>47154</v>
      </c>
      <c r="Q13" s="1" t="s">
        <v>1299</v>
      </c>
      <c r="R13" s="123">
        <v>162501.5</v>
      </c>
      <c r="V13" s="81" t="s">
        <v>84</v>
      </c>
      <c r="W13" s="99" t="s">
        <v>1110</v>
      </c>
      <c r="X13" s="78" t="str">
        <f>VLOOKUP(W13,'Employee details '!$A:$E,4,0)</f>
        <v>Deepak  Kakkar</v>
      </c>
      <c r="Y13" s="78" t="s">
        <v>1111</v>
      </c>
      <c r="Z13" s="78" t="str">
        <f>VLOOKUP(W13,'Employee details '!$A:$E,5,0)</f>
        <v>Statkraft As</v>
      </c>
      <c r="AA13" s="78" t="s">
        <v>9</v>
      </c>
      <c r="AB13" s="78" t="s">
        <v>936</v>
      </c>
      <c r="AC13" s="78" t="s">
        <v>1112</v>
      </c>
      <c r="AD13" s="78" t="s">
        <v>938</v>
      </c>
      <c r="AE13" s="78" t="s">
        <v>1919</v>
      </c>
      <c r="AF13" s="78" t="s">
        <v>1113</v>
      </c>
      <c r="AG13" s="103" t="s">
        <v>1941</v>
      </c>
      <c r="AH13" s="6">
        <v>4500288861</v>
      </c>
      <c r="AI13" s="108" t="s">
        <v>1002</v>
      </c>
      <c r="AJ13" s="169">
        <v>44040</v>
      </c>
      <c r="AK13" s="169">
        <v>45983</v>
      </c>
      <c r="AL13" s="1" t="s">
        <v>997</v>
      </c>
      <c r="AM13" s="123">
        <v>98403</v>
      </c>
    </row>
    <row r="14" spans="1:39" ht="15.6">
      <c r="A14" s="81" t="s">
        <v>84</v>
      </c>
      <c r="B14" s="102" t="s">
        <v>346</v>
      </c>
      <c r="C14" s="78" t="str">
        <f>VLOOKUP(SKI!B14,'Employee details '!A:E,4,0)</f>
        <v>Siddharth Setia</v>
      </c>
      <c r="D14" s="102" t="s">
        <v>348</v>
      </c>
      <c r="E14" s="78" t="str">
        <f>VLOOKUP(B14,'Employee details '!A14:F1540,5,0)</f>
        <v>Statkraft India Private Ltd</v>
      </c>
      <c r="F14" s="102" t="s">
        <v>9</v>
      </c>
      <c r="G14" s="78" t="s">
        <v>936</v>
      </c>
      <c r="H14" s="102" t="s">
        <v>1513</v>
      </c>
      <c r="I14" s="102" t="s">
        <v>938</v>
      </c>
      <c r="J14" s="102" t="s">
        <v>1927</v>
      </c>
      <c r="K14" s="102" t="s">
        <v>1514</v>
      </c>
      <c r="L14" s="103" t="s">
        <v>947</v>
      </c>
      <c r="M14" s="6">
        <v>4500437962</v>
      </c>
      <c r="N14" s="111" t="s">
        <v>1479</v>
      </c>
      <c r="O14" s="229">
        <v>45230</v>
      </c>
      <c r="P14" s="229">
        <v>47113</v>
      </c>
      <c r="Q14" s="1" t="s">
        <v>1299</v>
      </c>
      <c r="R14" s="123">
        <v>162501.5</v>
      </c>
      <c r="V14" s="81" t="s">
        <v>84</v>
      </c>
      <c r="W14" s="99" t="s">
        <v>1115</v>
      </c>
      <c r="X14" s="78" t="str">
        <f>VLOOKUP(W14,'Employee details '!$A:$E,4,0)</f>
        <v>Alok Singh</v>
      </c>
      <c r="Y14" s="78" t="s">
        <v>1116</v>
      </c>
      <c r="Z14" s="78" t="str">
        <f>VLOOKUP(W14,'Employee details '!$A:$E,5,0)</f>
        <v>Statkraft India Private Ltd</v>
      </c>
      <c r="AA14" s="78" t="s">
        <v>9</v>
      </c>
      <c r="AB14" s="78" t="s">
        <v>936</v>
      </c>
      <c r="AC14" s="78" t="s">
        <v>1117</v>
      </c>
      <c r="AD14" s="78" t="s">
        <v>938</v>
      </c>
      <c r="AE14" s="78" t="s">
        <v>1919</v>
      </c>
      <c r="AF14" s="78" t="s">
        <v>1118</v>
      </c>
      <c r="AG14" s="103" t="s">
        <v>947</v>
      </c>
      <c r="AH14" s="6">
        <v>4500288861</v>
      </c>
      <c r="AI14" s="108" t="s">
        <v>1002</v>
      </c>
      <c r="AJ14" s="169">
        <v>44040</v>
      </c>
      <c r="AK14" s="169">
        <v>45983</v>
      </c>
      <c r="AL14" s="1" t="s">
        <v>997</v>
      </c>
      <c r="AM14" s="123">
        <v>98403</v>
      </c>
    </row>
    <row r="15" spans="1:39" ht="15.6">
      <c r="A15" s="81" t="s">
        <v>84</v>
      </c>
      <c r="B15" s="102" t="s">
        <v>73</v>
      </c>
      <c r="C15" s="78" t="str">
        <f>VLOOKUP(SKI!B15,'Employee details '!A:E,4,0)</f>
        <v>Digamber Kukreti</v>
      </c>
      <c r="D15" s="102" t="s">
        <v>76</v>
      </c>
      <c r="E15" s="78" t="str">
        <f>VLOOKUP(B15,'Employee details '!A15:F1541,5,0)</f>
        <v>Statkraft India Private Ltd</v>
      </c>
      <c r="F15" s="102" t="s">
        <v>9</v>
      </c>
      <c r="G15" s="78" t="s">
        <v>936</v>
      </c>
      <c r="H15" s="102" t="s">
        <v>1515</v>
      </c>
      <c r="I15" s="102" t="s">
        <v>938</v>
      </c>
      <c r="J15" s="102" t="s">
        <v>1927</v>
      </c>
      <c r="K15" s="102" t="s">
        <v>1516</v>
      </c>
      <c r="L15" s="103" t="s">
        <v>947</v>
      </c>
      <c r="M15" s="6">
        <v>4500437962</v>
      </c>
      <c r="N15" s="111" t="s">
        <v>1479</v>
      </c>
      <c r="O15" s="229">
        <v>45230</v>
      </c>
      <c r="P15" s="229">
        <v>47113</v>
      </c>
      <c r="Q15" s="1" t="s">
        <v>1299</v>
      </c>
      <c r="R15" s="123">
        <v>162501.5</v>
      </c>
      <c r="V15" s="81" t="s">
        <v>84</v>
      </c>
      <c r="W15" s="99" t="s">
        <v>1119</v>
      </c>
      <c r="X15" s="78" t="str">
        <f>VLOOKUP(W15,'Employee details '!$A:$E,4,0)</f>
        <v>Mallika Gulati</v>
      </c>
      <c r="Y15" s="78" t="s">
        <v>1120</v>
      </c>
      <c r="Z15" s="78" t="str">
        <f>VLOOKUP(W15,'Employee details '!$A:$E,5,0)</f>
        <v>Statkraft India Private Ltd</v>
      </c>
      <c r="AA15" s="78" t="s">
        <v>9</v>
      </c>
      <c r="AB15" s="78" t="s">
        <v>936</v>
      </c>
      <c r="AC15" s="78" t="s">
        <v>1121</v>
      </c>
      <c r="AD15" s="78" t="s">
        <v>938</v>
      </c>
      <c r="AE15" s="78" t="s">
        <v>1919</v>
      </c>
      <c r="AF15" s="78" t="s">
        <v>1122</v>
      </c>
      <c r="AG15" s="103" t="s">
        <v>947</v>
      </c>
      <c r="AH15" s="6">
        <v>4500288861</v>
      </c>
      <c r="AI15" s="108" t="s">
        <v>1002</v>
      </c>
      <c r="AJ15" s="169">
        <v>44040</v>
      </c>
      <c r="AK15" s="169">
        <v>45983</v>
      </c>
      <c r="AL15" s="1" t="s">
        <v>997</v>
      </c>
      <c r="AM15" s="123">
        <v>98403</v>
      </c>
    </row>
    <row r="16" spans="1:39" ht="15.6">
      <c r="A16" s="81" t="s">
        <v>84</v>
      </c>
      <c r="B16" s="102" t="s">
        <v>61</v>
      </c>
      <c r="C16" s="78" t="str">
        <f>VLOOKUP(SKI!B16,'Employee details '!A:E,4,0)</f>
        <v>Manohar Potnuru</v>
      </c>
      <c r="D16" s="102" t="s">
        <v>64</v>
      </c>
      <c r="E16" s="78" t="str">
        <f>VLOOKUP(B16,'Employee details '!A16:F1542,5,0)</f>
        <v>Statkraft India Private Ltd</v>
      </c>
      <c r="F16" s="102" t="s">
        <v>9</v>
      </c>
      <c r="G16" s="78" t="s">
        <v>936</v>
      </c>
      <c r="H16" s="102" t="s">
        <v>1517</v>
      </c>
      <c r="I16" s="102" t="s">
        <v>938</v>
      </c>
      <c r="J16" s="102" t="s">
        <v>1927</v>
      </c>
      <c r="K16" s="102" t="s">
        <v>1518</v>
      </c>
      <c r="L16" s="103" t="s">
        <v>1101</v>
      </c>
      <c r="M16" s="6">
        <v>4500437962</v>
      </c>
      <c r="N16" s="111" t="s">
        <v>1479</v>
      </c>
      <c r="O16" s="229">
        <v>45230</v>
      </c>
      <c r="P16" s="229">
        <v>47128</v>
      </c>
      <c r="Q16" s="1" t="s">
        <v>1299</v>
      </c>
      <c r="R16" s="123">
        <v>162501.5</v>
      </c>
      <c r="V16" s="81" t="s">
        <v>84</v>
      </c>
      <c r="W16" s="99" t="s">
        <v>155</v>
      </c>
      <c r="X16" s="78" t="str">
        <f>VLOOKUP(W16,'Employee details '!$A:$E,4,0)</f>
        <v>Amit kumar Soni</v>
      </c>
      <c r="Y16" s="78" t="s">
        <v>1123</v>
      </c>
      <c r="Z16" s="78" t="str">
        <f>VLOOKUP(W16,'Employee details '!$A:$E,5,0)</f>
        <v>Khidrat Renewable Energy Ltd</v>
      </c>
      <c r="AA16" s="78" t="s">
        <v>9</v>
      </c>
      <c r="AB16" s="78" t="s">
        <v>936</v>
      </c>
      <c r="AC16" s="78" t="s">
        <v>1124</v>
      </c>
      <c r="AD16" s="78" t="s">
        <v>938</v>
      </c>
      <c r="AE16" s="78" t="s">
        <v>1935</v>
      </c>
      <c r="AF16" s="78" t="s">
        <v>1125</v>
      </c>
      <c r="AG16" s="103" t="s">
        <v>1058</v>
      </c>
      <c r="AH16" s="6">
        <v>4500310419</v>
      </c>
      <c r="AI16" s="108" t="s">
        <v>1126</v>
      </c>
      <c r="AJ16" s="171">
        <v>44258</v>
      </c>
      <c r="AK16" s="169">
        <v>46102</v>
      </c>
      <c r="AL16" s="1" t="s">
        <v>955</v>
      </c>
      <c r="AM16" s="123">
        <v>108392</v>
      </c>
    </row>
    <row r="17" spans="1:39" ht="15.6">
      <c r="A17" s="81" t="s">
        <v>84</v>
      </c>
      <c r="B17" s="102" t="s">
        <v>636</v>
      </c>
      <c r="C17" s="78" t="str">
        <f>VLOOKUP(SKI!B17,'Employee details '!A:E,4,0)</f>
        <v>Sahil Kotwal</v>
      </c>
      <c r="D17" s="102" t="s">
        <v>1520</v>
      </c>
      <c r="E17" s="78" t="str">
        <f>VLOOKUP(B17,'Employee details '!A17:F1543,5,0)</f>
        <v>Statkraft India Private Ltd</v>
      </c>
      <c r="F17" s="102" t="s">
        <v>9</v>
      </c>
      <c r="G17" s="78" t="s">
        <v>936</v>
      </c>
      <c r="H17" s="102" t="s">
        <v>1521</v>
      </c>
      <c r="I17" s="102" t="s">
        <v>938</v>
      </c>
      <c r="J17" s="102" t="s">
        <v>1927</v>
      </c>
      <c r="K17" s="102" t="s">
        <v>1522</v>
      </c>
      <c r="L17" s="103" t="s">
        <v>947</v>
      </c>
      <c r="M17" s="6">
        <v>4500437962</v>
      </c>
      <c r="N17" s="111" t="s">
        <v>1479</v>
      </c>
      <c r="O17" s="229">
        <v>45230</v>
      </c>
      <c r="P17" s="229">
        <v>47191</v>
      </c>
      <c r="Q17" s="1" t="s">
        <v>1299</v>
      </c>
      <c r="R17" s="123">
        <v>162501.5</v>
      </c>
      <c r="V17" s="81" t="s">
        <v>84</v>
      </c>
      <c r="W17" s="99" t="s">
        <v>1168</v>
      </c>
      <c r="X17" s="78" t="str">
        <f>VLOOKUP(W17,'Employee details '!$A:$E,4,0)</f>
        <v>Niraj Kumar</v>
      </c>
      <c r="Y17" s="78" t="s">
        <v>153</v>
      </c>
      <c r="Z17" s="78" t="str">
        <f>VLOOKUP(W17,'Employee details '!$A:$E,5,0)</f>
        <v>Statkraft India Private Ltd</v>
      </c>
      <c r="AA17" s="78" t="s">
        <v>9</v>
      </c>
      <c r="AB17" s="78" t="s">
        <v>936</v>
      </c>
      <c r="AC17" s="78" t="s">
        <v>1169</v>
      </c>
      <c r="AD17" s="78" t="s">
        <v>938</v>
      </c>
      <c r="AE17" s="78" t="s">
        <v>1935</v>
      </c>
      <c r="AF17" s="78" t="s">
        <v>1170</v>
      </c>
      <c r="AG17" s="103" t="s">
        <v>947</v>
      </c>
      <c r="AH17" s="6">
        <v>4500310419</v>
      </c>
      <c r="AI17" s="108" t="s">
        <v>1126</v>
      </c>
      <c r="AJ17" s="169">
        <v>44258</v>
      </c>
      <c r="AK17" s="169">
        <v>46118</v>
      </c>
      <c r="AL17" s="1" t="s">
        <v>955</v>
      </c>
      <c r="AM17" s="123">
        <v>108392</v>
      </c>
    </row>
    <row r="18" spans="1:39" ht="15.6">
      <c r="A18" s="81" t="s">
        <v>84</v>
      </c>
      <c r="B18" t="s">
        <v>904</v>
      </c>
      <c r="C18" s="78" t="str">
        <f>VLOOKUP(SKI!B18,'Employee details '!A:E,4,0)</f>
        <v>Nidhi Malik Dhingra</v>
      </c>
      <c r="D18" s="102" t="s">
        <v>1523</v>
      </c>
      <c r="E18" s="78" t="str">
        <f>VLOOKUP(B18,'Employee details '!A18:F1544,5,0)</f>
        <v>Statkraft India Private Ltd</v>
      </c>
      <c r="F18" s="102" t="s">
        <v>9</v>
      </c>
      <c r="G18" s="78" t="s">
        <v>936</v>
      </c>
      <c r="H18" s="102" t="s">
        <v>1524</v>
      </c>
      <c r="I18" s="102" t="s">
        <v>938</v>
      </c>
      <c r="J18" s="102" t="s">
        <v>1927</v>
      </c>
      <c r="K18" s="102" t="s">
        <v>1525</v>
      </c>
      <c r="L18" s="103" t="s">
        <v>947</v>
      </c>
      <c r="M18" s="6">
        <v>4500437962</v>
      </c>
      <c r="N18" s="111" t="s">
        <v>1479</v>
      </c>
      <c r="O18" s="229">
        <v>45230</v>
      </c>
      <c r="P18" s="229">
        <v>47187</v>
      </c>
      <c r="Q18" s="1" t="s">
        <v>1299</v>
      </c>
      <c r="R18" s="123">
        <v>162501.5</v>
      </c>
      <c r="V18" s="81" t="s">
        <v>78</v>
      </c>
      <c r="W18" s="99" t="s">
        <v>828</v>
      </c>
      <c r="X18" s="78" t="str">
        <f>VLOOKUP(W18,'Employee details '!$A:$E,4,0)</f>
        <v>Stock  in IT</v>
      </c>
      <c r="Y18" s="78" t="s">
        <v>1172</v>
      </c>
      <c r="Z18" s="78" t="str">
        <f>VLOOKUP(W18,'Employee details '!$A:$E,5,0)</f>
        <v>Delhi Office Spare</v>
      </c>
      <c r="AA18" s="78" t="s">
        <v>9</v>
      </c>
      <c r="AB18" s="78" t="s">
        <v>936</v>
      </c>
      <c r="AC18" s="78" t="s">
        <v>1173</v>
      </c>
      <c r="AD18" s="78" t="s">
        <v>938</v>
      </c>
      <c r="AE18" s="78" t="s">
        <v>1935</v>
      </c>
      <c r="AF18" s="78" t="s">
        <v>1174</v>
      </c>
      <c r="AG18" s="103" t="s">
        <v>947</v>
      </c>
      <c r="AH18" s="6">
        <v>4500310419</v>
      </c>
      <c r="AI18" s="108" t="s">
        <v>1126</v>
      </c>
      <c r="AJ18" s="169">
        <v>44258</v>
      </c>
      <c r="AK18" s="169">
        <v>46118</v>
      </c>
      <c r="AL18" s="1" t="s">
        <v>955</v>
      </c>
      <c r="AM18" s="123">
        <v>108392</v>
      </c>
    </row>
    <row r="19" spans="1:39" ht="15.6">
      <c r="A19" s="81" t="s">
        <v>84</v>
      </c>
      <c r="B19" s="33" t="s">
        <v>1527</v>
      </c>
      <c r="C19" s="78" t="str">
        <f>VLOOKUP(SKI!B19,'Employee details '!A:E,4,0)</f>
        <v>Piyush Bhatheja</v>
      </c>
      <c r="D19" s="102" t="s">
        <v>235</v>
      </c>
      <c r="E19" s="78" t="str">
        <f>VLOOKUP(B19,'Employee details '!A19:F1545,5,0)</f>
        <v>Statkraft India Private Ltd</v>
      </c>
      <c r="F19" s="102" t="s">
        <v>9</v>
      </c>
      <c r="G19" s="78" t="s">
        <v>936</v>
      </c>
      <c r="H19" s="102" t="s">
        <v>1528</v>
      </c>
      <c r="I19" s="102" t="s">
        <v>938</v>
      </c>
      <c r="J19" s="102" t="s">
        <v>1927</v>
      </c>
      <c r="K19" s="102" t="s">
        <v>1529</v>
      </c>
      <c r="L19" s="103" t="s">
        <v>947</v>
      </c>
      <c r="M19" s="6">
        <v>4500437962</v>
      </c>
      <c r="N19" s="111" t="s">
        <v>1479</v>
      </c>
      <c r="O19" s="229">
        <v>45230</v>
      </c>
      <c r="P19" s="229">
        <v>47163</v>
      </c>
      <c r="Q19" s="1" t="s">
        <v>1299</v>
      </c>
      <c r="R19" s="123">
        <v>162501.5</v>
      </c>
      <c r="V19" s="81" t="s">
        <v>84</v>
      </c>
      <c r="W19" s="99" t="s">
        <v>1176</v>
      </c>
      <c r="X19" s="78" t="str">
        <f>VLOOKUP(W19,'Employee details '!$A:$E,4,0)</f>
        <v>Vennapusa Maheshwara Reddy</v>
      </c>
      <c r="Y19" s="78" t="s">
        <v>1177</v>
      </c>
      <c r="Z19" s="78" t="str">
        <f>VLOOKUP(W19,'Employee details '!$A:$E,5,0)</f>
        <v>Khidrat Renewable Energy Ltd</v>
      </c>
      <c r="AA19" s="78" t="s">
        <v>9</v>
      </c>
      <c r="AB19" s="78" t="s">
        <v>936</v>
      </c>
      <c r="AC19" s="78" t="s">
        <v>1178</v>
      </c>
      <c r="AD19" s="78" t="s">
        <v>938</v>
      </c>
      <c r="AE19" s="78" t="s">
        <v>1935</v>
      </c>
      <c r="AF19" s="78" t="s">
        <v>1179</v>
      </c>
      <c r="AG19" s="103" t="s">
        <v>1101</v>
      </c>
      <c r="AH19" s="6">
        <v>4500310419</v>
      </c>
      <c r="AI19" s="108" t="s">
        <v>1126</v>
      </c>
      <c r="AJ19" s="169">
        <v>44258</v>
      </c>
      <c r="AK19" s="169">
        <v>46118</v>
      </c>
      <c r="AL19" s="1" t="s">
        <v>955</v>
      </c>
      <c r="AM19" s="123">
        <v>108392</v>
      </c>
    </row>
    <row r="20" spans="1:39" ht="15.6">
      <c r="A20" s="81" t="s">
        <v>84</v>
      </c>
      <c r="B20" s="102" t="s">
        <v>1530</v>
      </c>
      <c r="C20" s="78" t="str">
        <f>VLOOKUP(SKI!B20,'Employee details '!A:E,4,0)</f>
        <v>Pradeep Kumar Yadav</v>
      </c>
      <c r="D20" s="102" t="s">
        <v>20</v>
      </c>
      <c r="E20" s="78" t="str">
        <f>VLOOKUP(B20,'Employee details '!A2:F985,5,0)</f>
        <v>Statkraft India Private Ltd</v>
      </c>
      <c r="F20" s="102" t="s">
        <v>9</v>
      </c>
      <c r="G20" s="78" t="s">
        <v>936</v>
      </c>
      <c r="H20" s="102" t="s">
        <v>1531</v>
      </c>
      <c r="I20" s="102" t="s">
        <v>938</v>
      </c>
      <c r="J20" s="102" t="s">
        <v>1927</v>
      </c>
      <c r="K20" s="102" t="s">
        <v>1532</v>
      </c>
      <c r="L20" s="103" t="s">
        <v>947</v>
      </c>
      <c r="M20" s="6">
        <v>4500437962</v>
      </c>
      <c r="N20" s="111" t="s">
        <v>1479</v>
      </c>
      <c r="O20" s="229">
        <v>45230</v>
      </c>
      <c r="P20" s="229">
        <v>47160</v>
      </c>
      <c r="Q20" s="1" t="s">
        <v>1299</v>
      </c>
      <c r="R20" s="123">
        <v>162501.5</v>
      </c>
      <c r="V20" s="81" t="s">
        <v>84</v>
      </c>
      <c r="W20" s="99" t="s">
        <v>916</v>
      </c>
      <c r="X20" s="78" t="str">
        <f>VLOOKUP(W20,'Employee details '!$A:$E,4,0)</f>
        <v>Rajesh Kumar</v>
      </c>
      <c r="Y20" s="78" t="s">
        <v>1942</v>
      </c>
      <c r="Z20" s="78" t="str">
        <f>VLOOKUP(W20,'Employee details '!$A:$E,5,0)</f>
        <v>Statkraft India Private Ltd</v>
      </c>
      <c r="AA20" s="78" t="s">
        <v>9</v>
      </c>
      <c r="AB20" s="78" t="s">
        <v>936</v>
      </c>
      <c r="AC20" s="78" t="s">
        <v>1181</v>
      </c>
      <c r="AD20" s="78" t="s">
        <v>938</v>
      </c>
      <c r="AE20" s="78" t="s">
        <v>1935</v>
      </c>
      <c r="AF20" s="78" t="s">
        <v>1182</v>
      </c>
      <c r="AG20" s="103" t="s">
        <v>1058</v>
      </c>
      <c r="AH20" s="6">
        <v>4500310419</v>
      </c>
      <c r="AI20" s="108" t="s">
        <v>1126</v>
      </c>
      <c r="AJ20" s="169">
        <v>44258</v>
      </c>
      <c r="AK20" s="169">
        <v>46118</v>
      </c>
      <c r="AL20" s="1" t="s">
        <v>955</v>
      </c>
      <c r="AM20" s="123">
        <v>108392</v>
      </c>
    </row>
    <row r="21" spans="1:39" ht="15.6">
      <c r="A21" s="81" t="s">
        <v>84</v>
      </c>
      <c r="B21" s="102" t="s">
        <v>1533</v>
      </c>
      <c r="C21" s="78" t="str">
        <f>VLOOKUP(SKI!B21,'Employee details '!A:E,4,0)</f>
        <v>Sanskriti Dadhich</v>
      </c>
      <c r="D21" s="102" t="s">
        <v>372</v>
      </c>
      <c r="E21" s="78" t="str">
        <f>VLOOKUP(B21,'Employee details '!A21:F1547,5,0)</f>
        <v>Statkraft India Private Ltd</v>
      </c>
      <c r="F21" s="102" t="s">
        <v>9</v>
      </c>
      <c r="G21" s="78" t="s">
        <v>936</v>
      </c>
      <c r="H21" s="102" t="s">
        <v>1534</v>
      </c>
      <c r="I21" s="102" t="s">
        <v>938</v>
      </c>
      <c r="J21" s="102" t="s">
        <v>1927</v>
      </c>
      <c r="K21" s="102" t="s">
        <v>1535</v>
      </c>
      <c r="L21" s="103" t="s">
        <v>947</v>
      </c>
      <c r="M21" s="6">
        <v>4500437962</v>
      </c>
      <c r="N21" s="111" t="s">
        <v>1479</v>
      </c>
      <c r="O21" s="229">
        <v>45230</v>
      </c>
      <c r="P21" s="229">
        <v>47129</v>
      </c>
      <c r="Q21" s="1" t="s">
        <v>1299</v>
      </c>
      <c r="R21" s="123">
        <v>162501.5</v>
      </c>
      <c r="V21" s="81" t="s">
        <v>84</v>
      </c>
      <c r="W21" s="99" t="s">
        <v>1215</v>
      </c>
      <c r="X21" s="78" t="str">
        <f>VLOOKUP(W21,'Employee details '!$A:$E,4,0)</f>
        <v>Rahul Varshney</v>
      </c>
      <c r="Y21" s="78" t="s">
        <v>36</v>
      </c>
      <c r="Z21" s="78" t="str">
        <f>VLOOKUP(W21,'Employee details '!$A:$E,5,0)</f>
        <v>Statkraft India Private Ltd</v>
      </c>
      <c r="AA21" s="78" t="s">
        <v>9</v>
      </c>
      <c r="AB21" s="78" t="s">
        <v>936</v>
      </c>
      <c r="AC21" s="78" t="s">
        <v>1216</v>
      </c>
      <c r="AD21" s="78" t="s">
        <v>938</v>
      </c>
      <c r="AE21" s="78" t="s">
        <v>1937</v>
      </c>
      <c r="AF21" s="78" t="s">
        <v>1218</v>
      </c>
      <c r="AG21" s="103" t="s">
        <v>947</v>
      </c>
      <c r="AH21" s="6">
        <v>4500334325</v>
      </c>
      <c r="AI21" s="108" t="s">
        <v>1219</v>
      </c>
      <c r="AJ21" s="169">
        <v>44408</v>
      </c>
      <c r="AK21" s="169">
        <v>45505</v>
      </c>
      <c r="AL21" s="1" t="s">
        <v>997</v>
      </c>
      <c r="AM21" s="123">
        <v>179843</v>
      </c>
    </row>
    <row r="22" spans="1:39" ht="15.6">
      <c r="A22" s="81" t="s">
        <v>78</v>
      </c>
      <c r="B22" s="102" t="s">
        <v>1041</v>
      </c>
      <c r="C22" s="78" t="str">
        <f>VLOOKUP(SKI!B22,'Employee details '!A:E,4,0)</f>
        <v>Amit Kumar</v>
      </c>
      <c r="D22" s="102" t="s">
        <v>3681</v>
      </c>
      <c r="E22" s="78" t="str">
        <f>VLOOKUP(B22,'Employee details '!A22:F1548,5,0)</f>
        <v>Statkraft India Private Ltd</v>
      </c>
      <c r="F22" s="102" t="s">
        <v>9</v>
      </c>
      <c r="G22" s="78" t="s">
        <v>936</v>
      </c>
      <c r="H22" s="102" t="s">
        <v>1536</v>
      </c>
      <c r="I22" s="102" t="s">
        <v>938</v>
      </c>
      <c r="J22" s="102" t="s">
        <v>1927</v>
      </c>
      <c r="K22" s="102" t="s">
        <v>1537</v>
      </c>
      <c r="L22" s="103" t="s">
        <v>1058</v>
      </c>
      <c r="M22" s="6">
        <v>4500437962</v>
      </c>
      <c r="N22" s="111" t="s">
        <v>1479</v>
      </c>
      <c r="O22" s="229">
        <v>45230</v>
      </c>
      <c r="P22" s="229">
        <v>47187</v>
      </c>
      <c r="Q22" s="1" t="s">
        <v>1299</v>
      </c>
      <c r="R22" s="123">
        <v>162501.5</v>
      </c>
      <c r="V22" s="81" t="s">
        <v>84</v>
      </c>
      <c r="W22" s="99" t="s">
        <v>1221</v>
      </c>
      <c r="X22" s="78" t="str">
        <f>VLOOKUP(W22,'Employee details '!$A:$E,4,0)</f>
        <v>Snigdha Nautiyal</v>
      </c>
      <c r="Y22" s="78" t="s">
        <v>126</v>
      </c>
      <c r="Z22" s="78" t="str">
        <f>VLOOKUP(W22,'Employee details '!$A:$E,5,0)</f>
        <v>Statkraft India Private Ltd</v>
      </c>
      <c r="AA22" s="78" t="s">
        <v>9</v>
      </c>
      <c r="AB22" s="78" t="s">
        <v>936</v>
      </c>
      <c r="AC22" s="78" t="s">
        <v>1222</v>
      </c>
      <c r="AD22" s="78" t="s">
        <v>938</v>
      </c>
      <c r="AE22" s="78" t="s">
        <v>1937</v>
      </c>
      <c r="AF22" s="78" t="s">
        <v>1223</v>
      </c>
      <c r="AG22" s="103" t="s">
        <v>947</v>
      </c>
      <c r="AH22" s="6">
        <v>4500334325</v>
      </c>
      <c r="AI22" s="108" t="s">
        <v>1219</v>
      </c>
      <c r="AJ22" s="169">
        <v>44408</v>
      </c>
      <c r="AK22" s="169">
        <v>46235</v>
      </c>
      <c r="AL22" s="1" t="s">
        <v>997</v>
      </c>
      <c r="AM22" s="123">
        <v>179843</v>
      </c>
    </row>
    <row r="23" spans="1:39" ht="15.6">
      <c r="A23" s="81" t="s">
        <v>84</v>
      </c>
      <c r="B23" s="102" t="s">
        <v>1538</v>
      </c>
      <c r="C23" s="78" t="str">
        <f>VLOOKUP(SKI!B23,'Employee details '!A:E,4,0)</f>
        <v>Ranjit Kumar</v>
      </c>
      <c r="D23" s="102" t="s">
        <v>306</v>
      </c>
      <c r="E23" s="78" t="str">
        <f>VLOOKUP(B23,'Employee details '!A23:F1549,5,0)</f>
        <v>Statkraft India Private Ltd</v>
      </c>
      <c r="F23" s="102" t="s">
        <v>9</v>
      </c>
      <c r="G23" s="78" t="s">
        <v>936</v>
      </c>
      <c r="H23" s="102" t="s">
        <v>1539</v>
      </c>
      <c r="I23" s="102" t="s">
        <v>938</v>
      </c>
      <c r="J23" s="102" t="s">
        <v>1927</v>
      </c>
      <c r="K23" s="102" t="s">
        <v>1540</v>
      </c>
      <c r="L23" s="103" t="s">
        <v>947</v>
      </c>
      <c r="M23" s="6">
        <v>4500437962</v>
      </c>
      <c r="N23" s="111" t="s">
        <v>1479</v>
      </c>
      <c r="O23" s="229">
        <v>45230</v>
      </c>
      <c r="P23" s="229">
        <v>47134</v>
      </c>
      <c r="Q23" s="1" t="s">
        <v>1299</v>
      </c>
      <c r="R23" s="123">
        <v>162501.5</v>
      </c>
      <c r="V23" s="81" t="s">
        <v>84</v>
      </c>
      <c r="W23" s="99" t="s">
        <v>1224</v>
      </c>
      <c r="X23" s="78" t="str">
        <f>VLOOKUP(W23,'Employee details '!$A:$E,4,0)</f>
        <v>Pramod Kumar Sharma</v>
      </c>
      <c r="Y23" s="78" t="s">
        <v>1225</v>
      </c>
      <c r="Z23" s="78" t="str">
        <f>VLOOKUP(W23,'Employee details '!$A:$E,5,0)</f>
        <v>Statkraft India Private Ltd</v>
      </c>
      <c r="AA23" s="78" t="s">
        <v>9</v>
      </c>
      <c r="AB23" s="78" t="s">
        <v>936</v>
      </c>
      <c r="AC23" s="78" t="s">
        <v>1226</v>
      </c>
      <c r="AD23" s="78" t="s">
        <v>938</v>
      </c>
      <c r="AE23" s="78" t="s">
        <v>1937</v>
      </c>
      <c r="AF23" s="78" t="s">
        <v>1227</v>
      </c>
      <c r="AG23" s="103" t="s">
        <v>947</v>
      </c>
      <c r="AH23" s="6">
        <v>4500334325</v>
      </c>
      <c r="AI23" s="108" t="s">
        <v>1219</v>
      </c>
      <c r="AJ23" s="169">
        <v>44408</v>
      </c>
      <c r="AK23" s="169">
        <v>45505</v>
      </c>
      <c r="AL23" s="1" t="s">
        <v>997</v>
      </c>
      <c r="AM23" s="123">
        <v>179843</v>
      </c>
    </row>
    <row r="24" spans="1:39">
      <c r="A24" s="81" t="s">
        <v>84</v>
      </c>
      <c r="B24" s="102" t="s">
        <v>1541</v>
      </c>
      <c r="C24" s="78" t="str">
        <f>VLOOKUP(SKI!B24,'Employee details '!A:E,4,0)</f>
        <v>Jayanand Popatarao Gharage</v>
      </c>
      <c r="D24" s="102" t="s">
        <v>485</v>
      </c>
      <c r="E24" s="78" t="str">
        <f>VLOOKUP(B24,'Employee details '!A24:F1550,5,0)</f>
        <v>Khidrat Renewable Energy Ltd</v>
      </c>
      <c r="F24" s="102" t="s">
        <v>9</v>
      </c>
      <c r="G24" s="78" t="s">
        <v>936</v>
      </c>
      <c r="H24" s="102" t="s">
        <v>1542</v>
      </c>
      <c r="I24" s="102" t="s">
        <v>938</v>
      </c>
      <c r="J24" s="102" t="s">
        <v>1927</v>
      </c>
      <c r="K24" s="102" t="s">
        <v>1543</v>
      </c>
      <c r="L24" s="103" t="s">
        <v>1058</v>
      </c>
      <c r="M24" s="6">
        <v>4500437962</v>
      </c>
      <c r="N24" s="111" t="s">
        <v>1479</v>
      </c>
      <c r="O24" s="229">
        <v>45230</v>
      </c>
      <c r="P24" s="229">
        <v>47164</v>
      </c>
      <c r="Q24" s="1" t="s">
        <v>1299</v>
      </c>
      <c r="R24" s="123">
        <v>162501.5</v>
      </c>
      <c r="V24" s="81" t="s">
        <v>84</v>
      </c>
      <c r="W24" s="78" t="s">
        <v>228</v>
      </c>
      <c r="X24" s="78" t="str">
        <f>VLOOKUP(W24,'Employee details '!$A:$E,4,0)</f>
        <v>Maumita Sinhamahapatra</v>
      </c>
      <c r="Y24" s="78" t="s">
        <v>231</v>
      </c>
      <c r="Z24" s="78" t="str">
        <f>VLOOKUP(W24,'Employee details '!$A:$E,5,0)</f>
        <v>Statkraft India Private Ltd</v>
      </c>
      <c r="AA24" s="78" t="s">
        <v>9</v>
      </c>
      <c r="AB24" s="78" t="s">
        <v>936</v>
      </c>
      <c r="AC24" s="78" t="s">
        <v>1338</v>
      </c>
      <c r="AD24" s="78" t="s">
        <v>938</v>
      </c>
      <c r="AE24" s="78" t="s">
        <v>1939</v>
      </c>
      <c r="AF24" s="78" t="s">
        <v>1339</v>
      </c>
      <c r="AG24" s="103" t="s">
        <v>947</v>
      </c>
      <c r="AH24" s="6">
        <v>4500386832</v>
      </c>
      <c r="AI24" s="108" t="s">
        <v>1340</v>
      </c>
      <c r="AJ24" s="169">
        <v>44879</v>
      </c>
      <c r="AK24" s="169">
        <v>46112</v>
      </c>
      <c r="AL24" s="1" t="s">
        <v>1337</v>
      </c>
      <c r="AM24" s="123">
        <v>128664</v>
      </c>
    </row>
    <row r="25" spans="1:39">
      <c r="A25" s="81" t="s">
        <v>84</v>
      </c>
      <c r="B25" s="102" t="s">
        <v>166</v>
      </c>
      <c r="C25" s="78" t="str">
        <f>VLOOKUP(SKI!B25,'Employee details '!A:E,4,0)</f>
        <v>Shankha Banerjee</v>
      </c>
      <c r="D25" s="102" t="s">
        <v>169</v>
      </c>
      <c r="E25" s="78" t="str">
        <f>VLOOKUP(B25,'Employee details '!A25:F1551,5,0)</f>
        <v>Statkraft India Private Ltd</v>
      </c>
      <c r="F25" s="102" t="s">
        <v>9</v>
      </c>
      <c r="G25" s="78" t="s">
        <v>936</v>
      </c>
      <c r="H25" s="102" t="s">
        <v>1544</v>
      </c>
      <c r="I25" s="102" t="s">
        <v>938</v>
      </c>
      <c r="J25" s="102" t="s">
        <v>1927</v>
      </c>
      <c r="K25" s="102" t="s">
        <v>1545</v>
      </c>
      <c r="L25" s="103" t="s">
        <v>947</v>
      </c>
      <c r="M25" s="6">
        <v>4500437962</v>
      </c>
      <c r="N25" s="111" t="s">
        <v>1479</v>
      </c>
      <c r="O25" s="229">
        <v>45230</v>
      </c>
      <c r="P25" s="229">
        <v>47150</v>
      </c>
      <c r="Q25" s="1" t="s">
        <v>1299</v>
      </c>
      <c r="R25" s="123">
        <v>162501.5</v>
      </c>
      <c r="V25" s="81" t="s">
        <v>84</v>
      </c>
      <c r="W25" s="78" t="s">
        <v>111</v>
      </c>
      <c r="X25" s="78" t="str">
        <f>VLOOKUP(W25,'Employee details '!$A:$E,4,0)</f>
        <v>Ritika Pillai</v>
      </c>
      <c r="Y25" s="78" t="s">
        <v>114</v>
      </c>
      <c r="Z25" s="78" t="str">
        <f>VLOOKUP(W25,'Employee details '!$A:$E,5,0)</f>
        <v>Statkraft India Private Ltd</v>
      </c>
      <c r="AA25" s="78" t="s">
        <v>9</v>
      </c>
      <c r="AB25" s="78" t="s">
        <v>936</v>
      </c>
      <c r="AC25" s="78" t="s">
        <v>1341</v>
      </c>
      <c r="AD25" s="78" t="s">
        <v>938</v>
      </c>
      <c r="AE25" s="78" t="s">
        <v>1939</v>
      </c>
      <c r="AF25" s="78" t="s">
        <v>1342</v>
      </c>
      <c r="AG25" s="103" t="s">
        <v>947</v>
      </c>
      <c r="AH25" s="6">
        <v>4500386832</v>
      </c>
      <c r="AI25" s="108" t="s">
        <v>1340</v>
      </c>
      <c r="AJ25" s="169">
        <v>44879</v>
      </c>
      <c r="AK25" s="169">
        <v>46121</v>
      </c>
      <c r="AL25" s="1" t="s">
        <v>1337</v>
      </c>
      <c r="AM25" s="123">
        <v>128664</v>
      </c>
    </row>
    <row r="26" spans="1:39">
      <c r="A26" s="81" t="s">
        <v>84</v>
      </c>
      <c r="B26" s="102" t="s">
        <v>1546</v>
      </c>
      <c r="C26" s="78" t="str">
        <f>VLOOKUP(SKI!B26,'Employee details '!A:E,4,0)</f>
        <v>Sabah Rubina</v>
      </c>
      <c r="D26" s="102" t="s">
        <v>255</v>
      </c>
      <c r="E26" s="78" t="str">
        <f>VLOOKUP(B26,'Employee details '!A26:F1552,5,0)</f>
        <v>Statkraft India Private Ltd</v>
      </c>
      <c r="F26" s="102" t="s">
        <v>9</v>
      </c>
      <c r="G26" s="78" t="s">
        <v>936</v>
      </c>
      <c r="H26" s="102" t="s">
        <v>1547</v>
      </c>
      <c r="I26" s="102" t="s">
        <v>938</v>
      </c>
      <c r="J26" s="102" t="s">
        <v>1927</v>
      </c>
      <c r="K26" s="102" t="s">
        <v>1548</v>
      </c>
      <c r="L26" s="103" t="s">
        <v>947</v>
      </c>
      <c r="M26" s="6">
        <v>4500437962</v>
      </c>
      <c r="N26" s="111" t="s">
        <v>1479</v>
      </c>
      <c r="O26" s="229">
        <v>45230</v>
      </c>
      <c r="P26" s="229">
        <v>47157</v>
      </c>
      <c r="Q26" s="1" t="s">
        <v>1299</v>
      </c>
      <c r="R26" s="123">
        <v>162501.5</v>
      </c>
      <c r="V26" s="81" t="s">
        <v>84</v>
      </c>
      <c r="W26" s="78" t="s">
        <v>1046</v>
      </c>
      <c r="X26" s="78" t="str">
        <f>VLOOKUP(W26,'Employee details '!$A:$E,4,0)</f>
        <v>Priyanka Singh</v>
      </c>
      <c r="Y26" s="78" t="s">
        <v>69</v>
      </c>
      <c r="Z26" s="78" t="str">
        <f>VLOOKUP(W26,'Employee details '!$A:$E,5,0)</f>
        <v>Statkraft India Private Ltd</v>
      </c>
      <c r="AA26" s="78" t="s">
        <v>9</v>
      </c>
      <c r="AB26" s="78" t="s">
        <v>936</v>
      </c>
      <c r="AC26" s="78" t="s">
        <v>1345</v>
      </c>
      <c r="AD26" s="78" t="s">
        <v>938</v>
      </c>
      <c r="AE26" s="78" t="s">
        <v>1939</v>
      </c>
      <c r="AF26" s="78" t="s">
        <v>1346</v>
      </c>
      <c r="AG26" s="103" t="s">
        <v>947</v>
      </c>
      <c r="AH26" s="6">
        <v>4500386832</v>
      </c>
      <c r="AI26" s="108" t="s">
        <v>1340</v>
      </c>
      <c r="AJ26" s="169">
        <v>44879</v>
      </c>
      <c r="AK26" s="169">
        <v>46122</v>
      </c>
      <c r="AL26" s="1" t="s">
        <v>1337</v>
      </c>
      <c r="AM26" s="123">
        <v>128664</v>
      </c>
    </row>
    <row r="27" spans="1:39">
      <c r="A27" s="81" t="s">
        <v>84</v>
      </c>
      <c r="B27" s="102" t="s">
        <v>837</v>
      </c>
      <c r="C27" s="78" t="str">
        <f>VLOOKUP(SKI!B27,'Employee details '!A:E,4,0)</f>
        <v>Thailaikumar v</v>
      </c>
      <c r="D27" s="102" t="s">
        <v>1549</v>
      </c>
      <c r="E27" s="78" t="str">
        <f>VLOOKUP(B27,'Employee details '!A27:F1553,5,0)</f>
        <v>Khidrat Renewable Energy Ltd</v>
      </c>
      <c r="F27" s="102" t="s">
        <v>9</v>
      </c>
      <c r="G27" s="78" t="s">
        <v>936</v>
      </c>
      <c r="H27" s="102" t="s">
        <v>1550</v>
      </c>
      <c r="I27" s="102" t="s">
        <v>938</v>
      </c>
      <c r="J27" s="102" t="s">
        <v>1927</v>
      </c>
      <c r="K27" s="102" t="s">
        <v>1551</v>
      </c>
      <c r="L27" s="103" t="s">
        <v>1058</v>
      </c>
      <c r="M27" s="6">
        <v>4500437962</v>
      </c>
      <c r="N27" s="111" t="s">
        <v>1479</v>
      </c>
      <c r="O27" s="229">
        <v>45230</v>
      </c>
      <c r="P27" s="229">
        <v>47104</v>
      </c>
      <c r="Q27" s="1" t="s">
        <v>1299</v>
      </c>
      <c r="R27" s="123">
        <v>162501.5</v>
      </c>
      <c r="V27" s="81" t="s">
        <v>84</v>
      </c>
      <c r="W27" s="78" t="s">
        <v>855</v>
      </c>
      <c r="X27" s="78" t="str">
        <f>VLOOKUP(W27,'Employee details '!$A:$E,4,0)</f>
        <v>Aravinth a</v>
      </c>
      <c r="Y27" s="78" t="s">
        <v>1347</v>
      </c>
      <c r="Z27" s="78" t="str">
        <f>VLOOKUP(W27,'Employee details '!$A:$E,5,0)</f>
        <v>Khidrat Renewable Energy Ltd</v>
      </c>
      <c r="AA27" s="78" t="s">
        <v>9</v>
      </c>
      <c r="AB27" s="78" t="s">
        <v>936</v>
      </c>
      <c r="AC27" s="78" t="s">
        <v>1348</v>
      </c>
      <c r="AD27" s="78" t="s">
        <v>938</v>
      </c>
      <c r="AE27" s="78" t="s">
        <v>1939</v>
      </c>
      <c r="AF27" s="78" t="s">
        <v>1349</v>
      </c>
      <c r="AG27" s="103" t="s">
        <v>1058</v>
      </c>
      <c r="AH27" s="6">
        <v>4500386832</v>
      </c>
      <c r="AI27" s="108" t="s">
        <v>1340</v>
      </c>
      <c r="AJ27" s="169">
        <v>44879</v>
      </c>
      <c r="AK27" s="169">
        <v>46122</v>
      </c>
      <c r="AL27" s="1" t="s">
        <v>1337</v>
      </c>
      <c r="AM27" s="123">
        <v>128664</v>
      </c>
    </row>
    <row r="28" spans="1:39">
      <c r="A28" s="81" t="s">
        <v>84</v>
      </c>
      <c r="B28" s="102" t="s">
        <v>1552</v>
      </c>
      <c r="C28" s="78" t="str">
        <f>VLOOKUP(SKI!B28,'Employee details '!A:E,4,0)</f>
        <v>Rajesh Bhadarwahi</v>
      </c>
      <c r="D28" s="102" t="s">
        <v>1553</v>
      </c>
      <c r="E28" s="78" t="e">
        <f>VLOOKUP(B28,'Employee details '!A28:F1554,5,0)</f>
        <v>#N/A</v>
      </c>
      <c r="F28" s="102" t="s">
        <v>9</v>
      </c>
      <c r="G28" s="78" t="s">
        <v>936</v>
      </c>
      <c r="H28" s="102" t="s">
        <v>1554</v>
      </c>
      <c r="I28" s="102" t="s">
        <v>938</v>
      </c>
      <c r="J28" s="102" t="s">
        <v>1927</v>
      </c>
      <c r="K28" s="102" t="s">
        <v>1555</v>
      </c>
      <c r="L28" s="103" t="s">
        <v>947</v>
      </c>
      <c r="M28" s="6">
        <v>4500437962</v>
      </c>
      <c r="N28" s="111" t="s">
        <v>1479</v>
      </c>
      <c r="O28" s="229">
        <v>45230</v>
      </c>
      <c r="P28" s="229">
        <v>47141</v>
      </c>
      <c r="Q28" s="1" t="s">
        <v>1299</v>
      </c>
      <c r="R28" s="123">
        <v>162501.5</v>
      </c>
      <c r="V28" s="81" t="s">
        <v>84</v>
      </c>
      <c r="W28" s="78" t="s">
        <v>1350</v>
      </c>
      <c r="X28" s="78" t="str">
        <f>VLOOKUP(W28,'Employee details '!$A:$E,4,0)</f>
        <v>Saurabh Dubey</v>
      </c>
      <c r="Y28" s="78" t="s">
        <v>1351</v>
      </c>
      <c r="Z28" s="78" t="str">
        <f>VLOOKUP(W28,'Employee details '!$A:$E,5,0)</f>
        <v>Statkraft India Private Ltd</v>
      </c>
      <c r="AA28" s="78" t="s">
        <v>9</v>
      </c>
      <c r="AB28" s="78" t="s">
        <v>936</v>
      </c>
      <c r="AC28" s="78" t="s">
        <v>1352</v>
      </c>
      <c r="AD28" s="78" t="s">
        <v>938</v>
      </c>
      <c r="AE28" s="78" t="s">
        <v>1939</v>
      </c>
      <c r="AF28" s="78" t="s">
        <v>1353</v>
      </c>
      <c r="AG28" s="103" t="s">
        <v>947</v>
      </c>
      <c r="AH28" s="6">
        <v>4500386832</v>
      </c>
      <c r="AI28" s="108" t="s">
        <v>1340</v>
      </c>
      <c r="AJ28" s="169">
        <v>44879</v>
      </c>
      <c r="AK28" s="169">
        <v>46130</v>
      </c>
      <c r="AL28" s="1" t="s">
        <v>1337</v>
      </c>
      <c r="AM28" s="123">
        <v>128664</v>
      </c>
    </row>
    <row r="29" spans="1:39">
      <c r="A29" s="81" t="s">
        <v>84</v>
      </c>
      <c r="B29" s="102" t="s">
        <v>1556</v>
      </c>
      <c r="C29" s="78" t="str">
        <f>VLOOKUP(SKI!B29,'Employee details '!A:E,4,0)</f>
        <v>Yogender Kumar</v>
      </c>
      <c r="D29" s="102" t="s">
        <v>1557</v>
      </c>
      <c r="E29" s="78" t="str">
        <f>VLOOKUP(B29,'Employee details '!A29:F1555,5,0)</f>
        <v>Tidong Power Gen Pvt Ltd</v>
      </c>
      <c r="F29" s="102" t="s">
        <v>9</v>
      </c>
      <c r="G29" s="78" t="s">
        <v>936</v>
      </c>
      <c r="H29" s="102" t="s">
        <v>1558</v>
      </c>
      <c r="I29" s="102" t="s">
        <v>938</v>
      </c>
      <c r="J29" s="102" t="s">
        <v>1927</v>
      </c>
      <c r="K29" s="102" t="s">
        <v>1559</v>
      </c>
      <c r="L29" s="103" t="s">
        <v>947</v>
      </c>
      <c r="M29" s="6">
        <v>4500437962</v>
      </c>
      <c r="N29" s="111" t="s">
        <v>1479</v>
      </c>
      <c r="O29" s="229">
        <v>45230</v>
      </c>
      <c r="P29" s="229">
        <v>47064</v>
      </c>
      <c r="Q29" s="1" t="s">
        <v>1299</v>
      </c>
      <c r="R29" s="123">
        <v>162501.5</v>
      </c>
      <c r="V29" s="81" t="s">
        <v>84</v>
      </c>
      <c r="W29" s="78" t="s">
        <v>100</v>
      </c>
      <c r="X29" s="78" t="str">
        <f>VLOOKUP(W29,'Employee details '!$A:$E,4,0)</f>
        <v xml:space="preserve">Pushkal Patidar </v>
      </c>
      <c r="Y29" s="78" t="s">
        <v>1172</v>
      </c>
      <c r="Z29" s="78" t="str">
        <f>VLOOKUP(W29,'Employee details '!$A:$E,5,0)</f>
        <v>Statkraft India Private Ltd</v>
      </c>
      <c r="AA29" s="78" t="s">
        <v>9</v>
      </c>
      <c r="AB29" s="78" t="s">
        <v>936</v>
      </c>
      <c r="AC29" s="78" t="s">
        <v>1354</v>
      </c>
      <c r="AD29" s="78" t="s">
        <v>938</v>
      </c>
      <c r="AE29" s="78" t="s">
        <v>1939</v>
      </c>
      <c r="AF29" s="78" t="s">
        <v>1355</v>
      </c>
      <c r="AG29" s="103" t="s">
        <v>947</v>
      </c>
      <c r="AH29" s="6">
        <v>4500386832</v>
      </c>
      <c r="AI29" s="108" t="s">
        <v>1340</v>
      </c>
      <c r="AJ29" s="169">
        <v>44879</v>
      </c>
      <c r="AK29" s="169">
        <v>46727</v>
      </c>
      <c r="AL29" s="1" t="s">
        <v>1337</v>
      </c>
      <c r="AM29" s="123">
        <v>128664</v>
      </c>
    </row>
    <row r="30" spans="1:39">
      <c r="A30" s="81" t="s">
        <v>84</v>
      </c>
      <c r="B30" s="102" t="s">
        <v>244</v>
      </c>
      <c r="C30" s="78" t="str">
        <f>VLOOKUP(SKI!B30,'Employee details '!A:E,4,0)</f>
        <v>Bhumika Chandra</v>
      </c>
      <c r="D30" s="102" t="s">
        <v>247</v>
      </c>
      <c r="E30" s="78" t="str">
        <f>VLOOKUP(B30,'Employee details '!A30:F1556,5,0)</f>
        <v>Statkraft India Private Ltd</v>
      </c>
      <c r="F30" s="102" t="s">
        <v>9</v>
      </c>
      <c r="G30" s="78" t="s">
        <v>936</v>
      </c>
      <c r="H30" s="102" t="s">
        <v>1560</v>
      </c>
      <c r="I30" s="102" t="s">
        <v>938</v>
      </c>
      <c r="J30" s="102" t="s">
        <v>1927</v>
      </c>
      <c r="K30" s="102" t="s">
        <v>1561</v>
      </c>
      <c r="L30" s="103" t="s">
        <v>947</v>
      </c>
      <c r="M30" s="6">
        <v>4500437962</v>
      </c>
      <c r="N30" s="111" t="s">
        <v>1479</v>
      </c>
      <c r="O30" s="229">
        <v>45230</v>
      </c>
      <c r="P30" s="229">
        <v>47079</v>
      </c>
      <c r="Q30" s="1" t="s">
        <v>1299</v>
      </c>
      <c r="R30" s="123">
        <v>162501.5</v>
      </c>
      <c r="V30" s="81" t="s">
        <v>84</v>
      </c>
      <c r="W30" s="78" t="s">
        <v>198</v>
      </c>
      <c r="X30" s="78" t="str">
        <f>VLOOKUP(W30,'Employee details '!$A:$E,4,0)</f>
        <v>Vidit  Dixit</v>
      </c>
      <c r="Y30" s="78" t="s">
        <v>1356</v>
      </c>
      <c r="Z30" s="78" t="str">
        <f>VLOOKUP(W30,'Employee details '!$A:$E,5,0)</f>
        <v>Statkraft India Private Ltd</v>
      </c>
      <c r="AA30" s="78" t="s">
        <v>9</v>
      </c>
      <c r="AB30" s="78" t="s">
        <v>936</v>
      </c>
      <c r="AC30" s="78" t="s">
        <v>1357</v>
      </c>
      <c r="AD30" s="78" t="s">
        <v>938</v>
      </c>
      <c r="AE30" s="78" t="s">
        <v>1939</v>
      </c>
      <c r="AF30" s="78" t="s">
        <v>1358</v>
      </c>
      <c r="AG30" s="103" t="s">
        <v>947</v>
      </c>
      <c r="AH30" s="6">
        <v>4500386832</v>
      </c>
      <c r="AI30" s="108" t="s">
        <v>1340</v>
      </c>
      <c r="AJ30" s="169">
        <v>44879</v>
      </c>
      <c r="AK30" s="169">
        <v>46727</v>
      </c>
      <c r="AL30" s="1" t="s">
        <v>1337</v>
      </c>
      <c r="AM30" s="123">
        <v>128664</v>
      </c>
    </row>
    <row r="31" spans="1:39">
      <c r="A31" s="299" t="s">
        <v>84</v>
      </c>
      <c r="B31" s="312" t="s">
        <v>79</v>
      </c>
      <c r="C31" s="313" t="str">
        <f>VLOOKUP(SKI!B31,'Employee details '!A:E,4,0)</f>
        <v>Bharat Sharma</v>
      </c>
      <c r="D31" s="312" t="s">
        <v>82</v>
      </c>
      <c r="E31" s="78" t="str">
        <f>VLOOKUP(B31,'Employee details '!A31:F1557,5,0)</f>
        <v>Statkraft Markets Private Ltd</v>
      </c>
      <c r="F31" s="102" t="s">
        <v>9</v>
      </c>
      <c r="G31" s="78" t="s">
        <v>936</v>
      </c>
      <c r="H31" s="102" t="s">
        <v>1562</v>
      </c>
      <c r="I31" s="102" t="s">
        <v>938</v>
      </c>
      <c r="J31" s="102" t="s">
        <v>1927</v>
      </c>
      <c r="K31" s="102" t="s">
        <v>1563</v>
      </c>
      <c r="L31" s="103" t="s">
        <v>947</v>
      </c>
      <c r="M31" s="6">
        <v>4500437962</v>
      </c>
      <c r="N31" s="111" t="s">
        <v>1479</v>
      </c>
      <c r="O31" s="229">
        <v>45230</v>
      </c>
      <c r="P31" s="229">
        <v>47105</v>
      </c>
      <c r="Q31" s="1" t="s">
        <v>1299</v>
      </c>
      <c r="R31" s="123">
        <v>162501.5</v>
      </c>
      <c r="V31" s="81" t="s">
        <v>84</v>
      </c>
      <c r="W31" s="78" t="s">
        <v>1394</v>
      </c>
      <c r="X31" s="78" t="str">
        <f>VLOOKUP(W31,'Employee details '!$A:$E,4,0)</f>
        <v>Gyanesh Kumar Shukla</v>
      </c>
      <c r="Y31" s="78" t="s">
        <v>1395</v>
      </c>
      <c r="Z31" s="78" t="str">
        <f>VLOOKUP(W31,'Employee details '!$A:$E,5,0)</f>
        <v>Mandakini Jal Urja Pvt Ltd</v>
      </c>
      <c r="AA31" s="78" t="s">
        <v>9</v>
      </c>
      <c r="AB31" s="78" t="s">
        <v>936</v>
      </c>
      <c r="AC31" s="78" t="s">
        <v>1396</v>
      </c>
      <c r="AD31" s="78" t="s">
        <v>938</v>
      </c>
      <c r="AE31" s="78" t="s">
        <v>1939</v>
      </c>
      <c r="AF31" s="78" t="s">
        <v>1397</v>
      </c>
      <c r="AG31" s="103" t="s">
        <v>947</v>
      </c>
      <c r="AH31" s="6">
        <v>4500386832</v>
      </c>
      <c r="AI31" s="108" t="s">
        <v>1340</v>
      </c>
      <c r="AJ31" s="169">
        <v>44879</v>
      </c>
      <c r="AK31" s="169">
        <v>46727</v>
      </c>
      <c r="AL31" s="1" t="s">
        <v>1337</v>
      </c>
      <c r="AM31" s="123">
        <v>128664</v>
      </c>
    </row>
    <row r="32" spans="1:39">
      <c r="A32" s="79" t="s">
        <v>78</v>
      </c>
      <c r="B32" s="1"/>
      <c r="C32" s="1"/>
      <c r="D32" s="1"/>
      <c r="E32" s="78" t="e">
        <f>VLOOKUP(B32,'Employee details '!A32:F1558,5,0)</f>
        <v>#N/A</v>
      </c>
      <c r="F32" s="311" t="s">
        <v>9</v>
      </c>
      <c r="G32" s="33" t="s">
        <v>936</v>
      </c>
      <c r="H32" s="46" t="s">
        <v>1859</v>
      </c>
      <c r="I32" s="46" t="s">
        <v>938</v>
      </c>
      <c r="J32" s="33" t="s">
        <v>1860</v>
      </c>
      <c r="K32" s="33" t="s">
        <v>1861</v>
      </c>
      <c r="L32" s="103" t="s">
        <v>947</v>
      </c>
      <c r="M32" s="6">
        <v>4500452841</v>
      </c>
      <c r="N32" s="108" t="s">
        <v>1862</v>
      </c>
      <c r="O32" s="229">
        <v>45426</v>
      </c>
      <c r="P32" s="224">
        <v>47261</v>
      </c>
      <c r="Q32" s="1" t="s">
        <v>1943</v>
      </c>
      <c r="R32" s="123">
        <v>397636.4</v>
      </c>
      <c r="V32" s="81" t="s">
        <v>84</v>
      </c>
      <c r="W32" s="78" t="s">
        <v>907</v>
      </c>
      <c r="X32" s="78" t="str">
        <f>VLOOKUP(W32,'Employee details '!$A:$E,4,0)</f>
        <v>Lakhan  Singh</v>
      </c>
      <c r="Y32" s="78" t="s">
        <v>1398</v>
      </c>
      <c r="Z32" s="78" t="str">
        <f>VLOOKUP(W32,'Employee details '!$A:$E,5,0)</f>
        <v>Statkraft India Private Ltd</v>
      </c>
      <c r="AA32" s="78" t="s">
        <v>9</v>
      </c>
      <c r="AB32" s="78" t="s">
        <v>936</v>
      </c>
      <c r="AC32" s="78" t="s">
        <v>1399</v>
      </c>
      <c r="AD32" s="78" t="s">
        <v>938</v>
      </c>
      <c r="AE32" s="78" t="s">
        <v>1939</v>
      </c>
      <c r="AF32" s="78" t="s">
        <v>1400</v>
      </c>
      <c r="AG32" s="103" t="s">
        <v>1058</v>
      </c>
      <c r="AH32" s="6">
        <v>4500386832</v>
      </c>
      <c r="AI32" s="108" t="s">
        <v>1340</v>
      </c>
      <c r="AJ32" s="169">
        <v>44879</v>
      </c>
      <c r="AK32" s="169">
        <v>46727</v>
      </c>
      <c r="AL32" s="1" t="s">
        <v>1337</v>
      </c>
      <c r="AM32" s="123">
        <v>128664</v>
      </c>
    </row>
    <row r="33" spans="1:39">
      <c r="A33" s="4" t="s">
        <v>78</v>
      </c>
      <c r="B33" s="6" t="s">
        <v>828</v>
      </c>
      <c r="C33" s="78" t="str">
        <f>IFERROR(VLOOKUP(B33,'Employee details '!$A$2:$E$1000,4,0),"Spare")</f>
        <v>Stock  in IT</v>
      </c>
      <c r="D33" s="6" t="s">
        <v>1564</v>
      </c>
      <c r="E33" s="78" t="str">
        <f>VLOOKUP(B33,'Employee details '!A33:F1559,5,0)</f>
        <v>Delhi Office Spare</v>
      </c>
      <c r="F33" s="33" t="s">
        <v>9</v>
      </c>
      <c r="G33" s="33" t="s">
        <v>936</v>
      </c>
      <c r="H33" s="33" t="s">
        <v>1886</v>
      </c>
      <c r="I33" s="33" t="s">
        <v>938</v>
      </c>
      <c r="J33" s="102" t="s">
        <v>1476</v>
      </c>
      <c r="K33" s="33" t="s">
        <v>1887</v>
      </c>
      <c r="L33" s="1" t="s">
        <v>947</v>
      </c>
      <c r="M33" s="6">
        <v>4500469699</v>
      </c>
      <c r="N33" s="108" t="s">
        <v>1888</v>
      </c>
      <c r="O33" s="229">
        <v>45450</v>
      </c>
      <c r="P33" s="224">
        <v>47261</v>
      </c>
      <c r="Q33" s="1" t="s">
        <v>1437</v>
      </c>
      <c r="R33" s="123">
        <v>191392.46</v>
      </c>
      <c r="V33" s="81" t="s">
        <v>84</v>
      </c>
      <c r="W33" s="78" t="s">
        <v>190</v>
      </c>
      <c r="X33" s="78" t="str">
        <f>VLOOKUP(W33,'Employee details '!$A:$E,4,0)</f>
        <v>Krishna Vamsi</v>
      </c>
      <c r="Y33" s="78" t="s">
        <v>193</v>
      </c>
      <c r="Z33" s="78" t="str">
        <f>VLOOKUP(W33,'Employee details '!$A:$E,5,0)</f>
        <v>Statkraft India Private Ltd</v>
      </c>
      <c r="AA33" s="78" t="s">
        <v>9</v>
      </c>
      <c r="AB33" s="78" t="s">
        <v>936</v>
      </c>
      <c r="AC33" s="78" t="s">
        <v>1402</v>
      </c>
      <c r="AD33" s="78" t="s">
        <v>938</v>
      </c>
      <c r="AE33" s="78" t="s">
        <v>1939</v>
      </c>
      <c r="AF33" s="78" t="s">
        <v>1403</v>
      </c>
      <c r="AG33" s="104" t="s">
        <v>947</v>
      </c>
      <c r="AH33" s="6">
        <v>4500386832</v>
      </c>
      <c r="AI33" s="108" t="s">
        <v>1340</v>
      </c>
      <c r="AJ33" s="169">
        <v>44879</v>
      </c>
      <c r="AK33" s="169">
        <v>46727</v>
      </c>
      <c r="AL33" s="1" t="s">
        <v>1337</v>
      </c>
      <c r="AM33" s="123">
        <v>128664</v>
      </c>
    </row>
    <row r="34" spans="1:39">
      <c r="A34" s="4" t="s">
        <v>78</v>
      </c>
      <c r="B34" s="6" t="s">
        <v>828</v>
      </c>
      <c r="C34" s="78" t="str">
        <f>IFERROR(VLOOKUP(B34,'Employee details '!$A$2:$E$1000,4,0),"Spare")</f>
        <v>Stock  in IT</v>
      </c>
      <c r="D34" s="6" t="s">
        <v>1564</v>
      </c>
      <c r="E34" s="78" t="str">
        <f>VLOOKUP(B34,'Employee details '!A34:F1560,5,0)</f>
        <v>Delhi Office Spare</v>
      </c>
      <c r="F34" s="33" t="s">
        <v>9</v>
      </c>
      <c r="G34" s="33" t="s">
        <v>936</v>
      </c>
      <c r="H34" s="33" t="s">
        <v>1889</v>
      </c>
      <c r="I34" s="33" t="s">
        <v>938</v>
      </c>
      <c r="J34" s="102" t="s">
        <v>1476</v>
      </c>
      <c r="K34" s="33" t="s">
        <v>1890</v>
      </c>
      <c r="L34" s="1" t="s">
        <v>947</v>
      </c>
      <c r="M34" s="6">
        <v>4500469699</v>
      </c>
      <c r="N34" s="108" t="s">
        <v>1888</v>
      </c>
      <c r="O34" s="229">
        <v>45450</v>
      </c>
      <c r="P34" s="224">
        <v>47261</v>
      </c>
      <c r="Q34" s="1" t="s">
        <v>1437</v>
      </c>
      <c r="R34" s="123">
        <v>191392.46</v>
      </c>
      <c r="V34" s="81" t="s">
        <v>84</v>
      </c>
      <c r="W34" s="78" t="s">
        <v>1404</v>
      </c>
      <c r="X34" s="78" t="str">
        <f>VLOOKUP(W34,'Employee details '!$A:$E,4,0)</f>
        <v>Rajesh Kumar</v>
      </c>
      <c r="Y34" s="78" t="s">
        <v>749</v>
      </c>
      <c r="Z34" s="78" t="str">
        <f>VLOOKUP(W34,'Employee details '!$A:$E,5,0)</f>
        <v>Mandakini Jal Urja Pvt Ltd</v>
      </c>
      <c r="AA34" s="78" t="s">
        <v>9</v>
      </c>
      <c r="AB34" s="78" t="s">
        <v>936</v>
      </c>
      <c r="AC34" s="78" t="s">
        <v>1405</v>
      </c>
      <c r="AD34" s="78" t="s">
        <v>938</v>
      </c>
      <c r="AE34" s="78" t="s">
        <v>1939</v>
      </c>
      <c r="AF34" s="78" t="s">
        <v>1406</v>
      </c>
      <c r="AG34" s="103" t="s">
        <v>105</v>
      </c>
      <c r="AH34" s="6">
        <v>4500386832</v>
      </c>
      <c r="AI34" s="108" t="s">
        <v>1340</v>
      </c>
      <c r="AJ34" s="169">
        <v>44879</v>
      </c>
      <c r="AK34" s="169">
        <v>46727</v>
      </c>
      <c r="AL34" s="1" t="s">
        <v>1337</v>
      </c>
      <c r="AM34" s="123">
        <v>128664</v>
      </c>
    </row>
    <row r="35" spans="1:39">
      <c r="A35" s="4" t="s">
        <v>78</v>
      </c>
      <c r="B35" s="6" t="s">
        <v>828</v>
      </c>
      <c r="C35" s="78" t="str">
        <f>IFERROR(VLOOKUP(B35,'Employee details '!$A$2:$E$1000,4,0),"Spare")</f>
        <v>Stock  in IT</v>
      </c>
      <c r="D35" s="6" t="s">
        <v>1564</v>
      </c>
      <c r="E35" s="78" t="str">
        <f>VLOOKUP(B35,'Employee details '!A35:F1561,5,0)</f>
        <v>Delhi Office Spare</v>
      </c>
      <c r="F35" s="33" t="s">
        <v>9</v>
      </c>
      <c r="G35" s="33" t="s">
        <v>936</v>
      </c>
      <c r="H35" s="33" t="s">
        <v>1891</v>
      </c>
      <c r="I35" s="33" t="s">
        <v>938</v>
      </c>
      <c r="J35" s="102" t="s">
        <v>1476</v>
      </c>
      <c r="K35" s="33" t="s">
        <v>1892</v>
      </c>
      <c r="L35" s="1" t="s">
        <v>947</v>
      </c>
      <c r="M35" s="6">
        <v>4500469699</v>
      </c>
      <c r="N35" s="108" t="s">
        <v>1888</v>
      </c>
      <c r="O35" s="229">
        <v>45450</v>
      </c>
      <c r="P35" s="224">
        <v>47261</v>
      </c>
      <c r="Q35" s="1" t="s">
        <v>1437</v>
      </c>
      <c r="R35" s="123">
        <v>191392.46</v>
      </c>
      <c r="V35" s="81" t="s">
        <v>84</v>
      </c>
      <c r="W35" s="78" t="s">
        <v>865</v>
      </c>
      <c r="X35" s="78" t="str">
        <f>VLOOKUP(W35,'Employee details '!$A:$E,4,0)</f>
        <v>Samudrala Sampath</v>
      </c>
      <c r="Y35" s="78" t="s">
        <v>1407</v>
      </c>
      <c r="Z35" s="78" t="str">
        <f>VLOOKUP(W35,'Employee details '!$A:$E,5,0)</f>
        <v>Khidrat Renewable Energy Ltd</v>
      </c>
      <c r="AA35" s="78" t="s">
        <v>9</v>
      </c>
      <c r="AB35" s="78" t="s">
        <v>936</v>
      </c>
      <c r="AC35" s="78" t="s">
        <v>1408</v>
      </c>
      <c r="AD35" s="78" t="s">
        <v>938</v>
      </c>
      <c r="AE35" s="78" t="s">
        <v>1939</v>
      </c>
      <c r="AF35" s="78" t="s">
        <v>1409</v>
      </c>
      <c r="AG35" s="103" t="s">
        <v>1058</v>
      </c>
      <c r="AH35" s="6">
        <v>4500386832</v>
      </c>
      <c r="AI35" s="108" t="s">
        <v>1340</v>
      </c>
      <c r="AJ35" s="169">
        <v>44879</v>
      </c>
      <c r="AK35" s="169">
        <v>46727</v>
      </c>
      <c r="AL35" s="1" t="s">
        <v>1337</v>
      </c>
      <c r="AM35" s="123">
        <v>128664</v>
      </c>
    </row>
    <row r="36" spans="1:39">
      <c r="A36" s="4" t="s">
        <v>78</v>
      </c>
      <c r="B36" s="6" t="s">
        <v>828</v>
      </c>
      <c r="C36" s="78" t="str">
        <f>IFERROR(VLOOKUP(B36,'Employee details '!$A$2:$E$1000,4,0),"Spare")</f>
        <v>Stock  in IT</v>
      </c>
      <c r="D36" s="6" t="s">
        <v>1564</v>
      </c>
      <c r="E36" s="78" t="str">
        <f>VLOOKUP(B36,'Employee details '!A36:F1562,5,0)</f>
        <v>Delhi Office Spare</v>
      </c>
      <c r="F36" s="33" t="s">
        <v>9</v>
      </c>
      <c r="G36" s="33" t="s">
        <v>936</v>
      </c>
      <c r="H36" s="33" t="s">
        <v>1893</v>
      </c>
      <c r="I36" s="33" t="s">
        <v>938</v>
      </c>
      <c r="J36" s="102" t="s">
        <v>1476</v>
      </c>
      <c r="K36" s="33" t="s">
        <v>1894</v>
      </c>
      <c r="L36" s="1" t="s">
        <v>947</v>
      </c>
      <c r="M36" s="6">
        <v>4500469699</v>
      </c>
      <c r="N36" s="108" t="s">
        <v>1888</v>
      </c>
      <c r="O36" s="229">
        <v>45450</v>
      </c>
      <c r="P36" s="224">
        <v>47261</v>
      </c>
      <c r="Q36" s="1" t="s">
        <v>1437</v>
      </c>
      <c r="R36" s="123">
        <v>191392.46</v>
      </c>
      <c r="V36" s="81" t="s">
        <v>84</v>
      </c>
      <c r="W36" s="78" t="s">
        <v>1410</v>
      </c>
      <c r="X36" s="78" t="str">
        <f>VLOOKUP(W36,'Employee details '!$A:$E,4,0)</f>
        <v>Manish Bansal</v>
      </c>
      <c r="Y36" s="78" t="s">
        <v>1411</v>
      </c>
      <c r="Z36" s="78" t="str">
        <f>VLOOKUP(W36,'Employee details '!$A:$E,5,0)</f>
        <v>Mandakini Jal Urja Pvt Ltd</v>
      </c>
      <c r="AA36" s="78" t="s">
        <v>9</v>
      </c>
      <c r="AB36" s="78" t="s">
        <v>936</v>
      </c>
      <c r="AC36" s="78" t="s">
        <v>1412</v>
      </c>
      <c r="AD36" s="78" t="s">
        <v>938</v>
      </c>
      <c r="AE36" s="78" t="s">
        <v>1939</v>
      </c>
      <c r="AF36" s="78" t="s">
        <v>1413</v>
      </c>
      <c r="AG36" s="103" t="s">
        <v>947</v>
      </c>
      <c r="AH36" s="6">
        <v>4500386832</v>
      </c>
      <c r="AI36" s="108" t="s">
        <v>1340</v>
      </c>
      <c r="AJ36" s="169">
        <v>44879</v>
      </c>
      <c r="AK36" s="169">
        <v>46727</v>
      </c>
      <c r="AL36" s="1" t="s">
        <v>1337</v>
      </c>
      <c r="AM36" s="123">
        <v>128664</v>
      </c>
    </row>
    <row r="37" spans="1:39">
      <c r="A37" s="4" t="s">
        <v>78</v>
      </c>
      <c r="B37" s="6" t="s">
        <v>828</v>
      </c>
      <c r="C37" s="78" t="str">
        <f>IFERROR(VLOOKUP(B37,'Employee details '!$A$2:$E$1000,4,0),"Spare")</f>
        <v>Stock  in IT</v>
      </c>
      <c r="D37" s="6" t="s">
        <v>1564</v>
      </c>
      <c r="E37" s="78" t="str">
        <f>VLOOKUP(B37,'Employee details '!A37:F1563,5,0)</f>
        <v>Delhi Office Spare</v>
      </c>
      <c r="F37" s="33" t="s">
        <v>9</v>
      </c>
      <c r="G37" s="33" t="s">
        <v>936</v>
      </c>
      <c r="H37" s="33" t="s">
        <v>1895</v>
      </c>
      <c r="I37" s="33" t="s">
        <v>938</v>
      </c>
      <c r="J37" s="102" t="s">
        <v>1476</v>
      </c>
      <c r="K37" s="33" t="s">
        <v>1896</v>
      </c>
      <c r="L37" s="1" t="s">
        <v>947</v>
      </c>
      <c r="M37" s="6">
        <v>4500469699</v>
      </c>
      <c r="N37" s="108" t="s">
        <v>1888</v>
      </c>
      <c r="O37" s="229">
        <v>45450</v>
      </c>
      <c r="P37" s="224">
        <v>47261</v>
      </c>
      <c r="Q37" s="1" t="s">
        <v>1437</v>
      </c>
      <c r="R37" s="123">
        <v>191392.46</v>
      </c>
      <c r="V37" s="81" t="s">
        <v>84</v>
      </c>
      <c r="W37" s="78" t="s">
        <v>1414</v>
      </c>
      <c r="X37" s="78" t="str">
        <f>VLOOKUP(W37,'Employee details '!$A:$E,4,0)</f>
        <v>Prashant Rawat</v>
      </c>
      <c r="Y37" s="78" t="s">
        <v>1415</v>
      </c>
      <c r="Z37" s="78" t="str">
        <f>VLOOKUP(W37,'Employee details '!$A:$E,5,0)</f>
        <v>Mandakini Jal Urja Pvt Ltd</v>
      </c>
      <c r="AA37" s="78" t="s">
        <v>9</v>
      </c>
      <c r="AB37" s="78" t="s">
        <v>936</v>
      </c>
      <c r="AC37" s="78" t="s">
        <v>1416</v>
      </c>
      <c r="AD37" s="78" t="s">
        <v>938</v>
      </c>
      <c r="AE37" s="78" t="s">
        <v>1939</v>
      </c>
      <c r="AF37" s="78" t="s">
        <v>1417</v>
      </c>
      <c r="AG37" s="103" t="s">
        <v>105</v>
      </c>
      <c r="AH37" s="6">
        <v>4500386832</v>
      </c>
      <c r="AI37" s="108" t="s">
        <v>1340</v>
      </c>
      <c r="AJ37" s="169">
        <v>44879</v>
      </c>
      <c r="AK37" s="169">
        <v>46727</v>
      </c>
      <c r="AL37" s="1" t="s">
        <v>1337</v>
      </c>
      <c r="AM37" s="123">
        <v>128664</v>
      </c>
    </row>
    <row r="38" spans="1:39">
      <c r="A38" s="4" t="s">
        <v>78</v>
      </c>
      <c r="B38" s="6" t="s">
        <v>828</v>
      </c>
      <c r="C38" s="78" t="str">
        <f>IFERROR(VLOOKUP(B38,'Employee details '!$A$2:$E$1000,4,0),"Spare")</f>
        <v>Stock  in IT</v>
      </c>
      <c r="D38" s="6" t="s">
        <v>1564</v>
      </c>
      <c r="E38" s="78" t="str">
        <f>VLOOKUP(B38,'Employee details '!A38:F1564,5,0)</f>
        <v>Delhi Office Spare</v>
      </c>
      <c r="F38" s="33" t="s">
        <v>9</v>
      </c>
      <c r="G38" s="33" t="s">
        <v>936</v>
      </c>
      <c r="H38" s="33" t="s">
        <v>1897</v>
      </c>
      <c r="I38" s="33" t="s">
        <v>938</v>
      </c>
      <c r="J38" s="102" t="s">
        <v>1476</v>
      </c>
      <c r="K38" s="33" t="s">
        <v>1898</v>
      </c>
      <c r="L38" s="1" t="s">
        <v>947</v>
      </c>
      <c r="M38" s="6">
        <v>4500469699</v>
      </c>
      <c r="N38" s="108" t="s">
        <v>1888</v>
      </c>
      <c r="O38" s="229">
        <v>45450</v>
      </c>
      <c r="P38" s="224">
        <v>47261</v>
      </c>
      <c r="Q38" s="1" t="s">
        <v>1437</v>
      </c>
      <c r="R38" s="123">
        <v>191392.46</v>
      </c>
      <c r="V38" s="81" t="s">
        <v>78</v>
      </c>
      <c r="W38" s="78" t="s">
        <v>828</v>
      </c>
      <c r="X38" s="78" t="str">
        <f>VLOOKUP(W38,'Employee details '!$A:$E,4,0)</f>
        <v>Stock  in IT</v>
      </c>
      <c r="Y38" s="78" t="s">
        <v>1944</v>
      </c>
      <c r="Z38" s="78" t="str">
        <f>VLOOKUP(W38,'Employee details '!$A:$E,5,0)</f>
        <v>Delhi Office Spare</v>
      </c>
      <c r="AA38" s="78" t="s">
        <v>9</v>
      </c>
      <c r="AB38" s="78" t="s">
        <v>936</v>
      </c>
      <c r="AC38" s="78" t="s">
        <v>1419</v>
      </c>
      <c r="AD38" s="78" t="s">
        <v>938</v>
      </c>
      <c r="AE38" s="78" t="s">
        <v>1939</v>
      </c>
      <c r="AF38" s="78" t="s">
        <v>1420</v>
      </c>
      <c r="AG38" s="103" t="s">
        <v>947</v>
      </c>
      <c r="AH38" s="6">
        <v>4500386832</v>
      </c>
      <c r="AI38" s="108" t="s">
        <v>1340</v>
      </c>
      <c r="AJ38" s="169">
        <v>44879</v>
      </c>
      <c r="AK38" s="169">
        <v>46727</v>
      </c>
      <c r="AL38" s="1" t="s">
        <v>1337</v>
      </c>
      <c r="AM38" s="123">
        <v>128664</v>
      </c>
    </row>
    <row r="39" spans="1:39">
      <c r="A39" s="4" t="s">
        <v>78</v>
      </c>
      <c r="B39" s="6" t="s">
        <v>828</v>
      </c>
      <c r="C39" s="78" t="str">
        <f>IFERROR(VLOOKUP(B39,'Employee details '!$A$2:$E$1000,4,0),"Spare")</f>
        <v>Stock  in IT</v>
      </c>
      <c r="D39" s="6" t="s">
        <v>1564</v>
      </c>
      <c r="E39" s="78" t="str">
        <f>VLOOKUP(B39,'Employee details '!A39:F1565,5,0)</f>
        <v>Delhi Office Spare</v>
      </c>
      <c r="F39" s="33" t="s">
        <v>9</v>
      </c>
      <c r="G39" s="33" t="s">
        <v>936</v>
      </c>
      <c r="H39" s="33" t="s">
        <v>1899</v>
      </c>
      <c r="I39" s="33" t="s">
        <v>938</v>
      </c>
      <c r="J39" s="102" t="s">
        <v>1476</v>
      </c>
      <c r="K39" s="33" t="s">
        <v>1900</v>
      </c>
      <c r="L39" s="1" t="s">
        <v>947</v>
      </c>
      <c r="M39" s="6">
        <v>4500469699</v>
      </c>
      <c r="N39" s="108" t="s">
        <v>1888</v>
      </c>
      <c r="O39" s="229">
        <v>45450</v>
      </c>
      <c r="P39" s="224">
        <v>47261</v>
      </c>
      <c r="Q39" s="1" t="s">
        <v>1437</v>
      </c>
      <c r="R39" s="123">
        <v>191392.46</v>
      </c>
      <c r="V39" s="81" t="s">
        <v>84</v>
      </c>
      <c r="W39" s="78" t="s">
        <v>1430</v>
      </c>
      <c r="X39" s="78" t="str">
        <f>VLOOKUP(W39,'Employee details '!$A:$E,4,0)</f>
        <v>Ghanasyam P</v>
      </c>
      <c r="Y39" s="78" t="s">
        <v>1431</v>
      </c>
      <c r="Z39" s="78" t="str">
        <f>VLOOKUP(W39,'Employee details '!$A:$E,5,0)</f>
        <v>Statkraft India Private Ltd</v>
      </c>
      <c r="AA39" s="78" t="s">
        <v>9</v>
      </c>
      <c r="AB39" s="78" t="s">
        <v>936</v>
      </c>
      <c r="AC39" s="78" t="s">
        <v>1432</v>
      </c>
      <c r="AD39" s="78" t="s">
        <v>938</v>
      </c>
      <c r="AE39" s="78" t="s">
        <v>1945</v>
      </c>
      <c r="AF39" s="78" t="s">
        <v>1434</v>
      </c>
      <c r="AG39" s="103" t="s">
        <v>1435</v>
      </c>
      <c r="AH39" s="6">
        <v>4500422797</v>
      </c>
      <c r="AI39" s="30" t="s">
        <v>1436</v>
      </c>
      <c r="AJ39" s="169">
        <v>45154</v>
      </c>
      <c r="AK39" s="169">
        <v>46987</v>
      </c>
      <c r="AL39" s="1" t="s">
        <v>1437</v>
      </c>
      <c r="AM39" s="123">
        <v>342000</v>
      </c>
    </row>
    <row r="40" spans="1:39">
      <c r="A40" s="4" t="s">
        <v>78</v>
      </c>
      <c r="B40" s="6" t="s">
        <v>828</v>
      </c>
      <c r="C40" s="78" t="str">
        <f>IFERROR(VLOOKUP(B40,'Employee details '!$A$2:$E$1000,4,0),"Spare")</f>
        <v>Stock  in IT</v>
      </c>
      <c r="D40" s="6" t="s">
        <v>1564</v>
      </c>
      <c r="E40" s="78" t="str">
        <f>VLOOKUP(B40,'Employee details '!A40:F1566,5,0)</f>
        <v>Delhi Office Spare</v>
      </c>
      <c r="F40" s="33" t="s">
        <v>9</v>
      </c>
      <c r="G40" s="33" t="s">
        <v>936</v>
      </c>
      <c r="H40" s="33" t="s">
        <v>1901</v>
      </c>
      <c r="I40" s="33" t="s">
        <v>938</v>
      </c>
      <c r="J40" s="102" t="s">
        <v>1476</v>
      </c>
      <c r="K40" s="33" t="s">
        <v>1902</v>
      </c>
      <c r="L40" s="1" t="s">
        <v>947</v>
      </c>
      <c r="M40" s="6">
        <v>4500469699</v>
      </c>
      <c r="N40" s="108" t="s">
        <v>1888</v>
      </c>
      <c r="O40" s="229">
        <v>45450</v>
      </c>
      <c r="P40" s="224">
        <v>47261</v>
      </c>
      <c r="Q40" s="1" t="s">
        <v>1437</v>
      </c>
      <c r="R40" s="123">
        <v>191392.46</v>
      </c>
      <c r="V40" s="81" t="s">
        <v>84</v>
      </c>
      <c r="W40" s="78" t="s">
        <v>1438</v>
      </c>
      <c r="X40" s="78" t="str">
        <f>VLOOKUP(W40,'Employee details '!$A:$E,4,0)</f>
        <v>Priyanka Thareja Bibra</v>
      </c>
      <c r="Y40" s="78" t="s">
        <v>388</v>
      </c>
      <c r="Z40" s="78" t="str">
        <f>VLOOKUP(W40,'Employee details '!$A:$E,5,0)</f>
        <v>Statkraft India Private Ltd</v>
      </c>
      <c r="AA40" s="78" t="s">
        <v>9</v>
      </c>
      <c r="AB40" s="78" t="s">
        <v>936</v>
      </c>
      <c r="AC40" s="78" t="s">
        <v>1439</v>
      </c>
      <c r="AD40" s="78" t="s">
        <v>938</v>
      </c>
      <c r="AE40" s="78" t="s">
        <v>1945</v>
      </c>
      <c r="AF40" s="78" t="s">
        <v>1440</v>
      </c>
      <c r="AG40" s="103" t="s">
        <v>947</v>
      </c>
      <c r="AH40" s="6">
        <v>4500422797</v>
      </c>
      <c r="AI40" s="30" t="s">
        <v>1436</v>
      </c>
      <c r="AJ40" s="169">
        <v>45154</v>
      </c>
      <c r="AK40" s="169">
        <v>46993</v>
      </c>
      <c r="AL40" s="1" t="s">
        <v>1437</v>
      </c>
      <c r="AM40" s="123">
        <v>342000</v>
      </c>
    </row>
    <row r="41" spans="1:39">
      <c r="A41" s="4" t="s">
        <v>78</v>
      </c>
      <c r="B41" s="6" t="s">
        <v>828</v>
      </c>
      <c r="C41" s="78" t="str">
        <f>IFERROR(VLOOKUP(B41,'Employee details '!$A$2:$E$1000,4,0),"Spare")</f>
        <v>Stock  in IT</v>
      </c>
      <c r="D41" s="6" t="s">
        <v>1564</v>
      </c>
      <c r="E41" s="78" t="str">
        <f>VLOOKUP(B41,'Employee details '!A41:F1567,5,0)</f>
        <v>Delhi Office Spare</v>
      </c>
      <c r="F41" s="33" t="s">
        <v>9</v>
      </c>
      <c r="G41" s="33" t="s">
        <v>936</v>
      </c>
      <c r="H41" s="33" t="s">
        <v>1903</v>
      </c>
      <c r="I41" s="33" t="s">
        <v>938</v>
      </c>
      <c r="J41" s="102" t="s">
        <v>1476</v>
      </c>
      <c r="K41" s="33" t="s">
        <v>1904</v>
      </c>
      <c r="L41" s="1" t="s">
        <v>947</v>
      </c>
      <c r="M41" s="6">
        <v>4500469699</v>
      </c>
      <c r="N41" s="108" t="s">
        <v>1888</v>
      </c>
      <c r="O41" s="229">
        <v>45450</v>
      </c>
      <c r="P41" s="224">
        <v>47261</v>
      </c>
      <c r="Q41" s="1" t="s">
        <v>1437</v>
      </c>
      <c r="R41" s="123">
        <v>191392.46</v>
      </c>
      <c r="V41" s="81" t="s">
        <v>84</v>
      </c>
      <c r="W41" s="78" t="s">
        <v>1446</v>
      </c>
      <c r="X41" s="78" t="str">
        <f>VLOOKUP(W41,'Employee details '!$A:$E,4,0)</f>
        <v>Virender Dahiya</v>
      </c>
      <c r="Y41" s="78" t="s">
        <v>1447</v>
      </c>
      <c r="Z41" s="78" t="str">
        <f>VLOOKUP(W41,'Employee details '!$A:$E,5,0)</f>
        <v>Mandakini Jal Urja Pvt Ltd</v>
      </c>
      <c r="AA41" s="78" t="s">
        <v>9</v>
      </c>
      <c r="AB41" s="78" t="s">
        <v>936</v>
      </c>
      <c r="AC41" s="78" t="s">
        <v>1448</v>
      </c>
      <c r="AD41" s="78" t="s">
        <v>938</v>
      </c>
      <c r="AE41" s="78" t="s">
        <v>1945</v>
      </c>
      <c r="AF41" s="78" t="s">
        <v>1449</v>
      </c>
      <c r="AG41" s="103" t="s">
        <v>947</v>
      </c>
      <c r="AH41" s="6">
        <v>4500422797</v>
      </c>
      <c r="AI41" s="30" t="s">
        <v>1436</v>
      </c>
      <c r="AJ41" s="169">
        <v>45154</v>
      </c>
      <c r="AK41" s="169">
        <v>47003</v>
      </c>
      <c r="AL41" s="1" t="s">
        <v>1437</v>
      </c>
      <c r="AM41" s="123">
        <v>342000</v>
      </c>
    </row>
    <row r="42" spans="1:39">
      <c r="A42" s="4" t="s">
        <v>78</v>
      </c>
      <c r="B42" s="6" t="s">
        <v>828</v>
      </c>
      <c r="C42" s="78" t="str">
        <f>IFERROR(VLOOKUP(B42,'Employee details '!$A$2:$E$1000,4,0),"Spare")</f>
        <v>Stock  in IT</v>
      </c>
      <c r="D42" s="6" t="s">
        <v>1564</v>
      </c>
      <c r="E42" s="78" t="str">
        <f>VLOOKUP(B42,'Employee details '!A42:F1568,5,0)</f>
        <v>Delhi Office Spare</v>
      </c>
      <c r="F42" s="33" t="s">
        <v>9</v>
      </c>
      <c r="G42" s="33" t="s">
        <v>936</v>
      </c>
      <c r="H42" s="33" t="s">
        <v>1905</v>
      </c>
      <c r="I42" s="33" t="s">
        <v>938</v>
      </c>
      <c r="J42" s="102" t="s">
        <v>1476</v>
      </c>
      <c r="K42" s="33" t="s">
        <v>1906</v>
      </c>
      <c r="L42" s="1" t="s">
        <v>947</v>
      </c>
      <c r="M42" s="6">
        <v>4500469699</v>
      </c>
      <c r="N42" s="108" t="s">
        <v>1888</v>
      </c>
      <c r="O42" s="229">
        <v>45450</v>
      </c>
      <c r="P42" s="224">
        <v>47261</v>
      </c>
      <c r="Q42" s="1" t="s">
        <v>1437</v>
      </c>
      <c r="R42" s="123">
        <v>191392.46</v>
      </c>
      <c r="V42" s="81" t="s">
        <v>84</v>
      </c>
      <c r="W42" s="78" t="s">
        <v>162</v>
      </c>
      <c r="X42" s="78" t="str">
        <f>VLOOKUP(W42,'Employee details '!$A:$E,4,0)</f>
        <v>Shekhar jyoti Borah</v>
      </c>
      <c r="Y42" s="78" t="s">
        <v>1450</v>
      </c>
      <c r="Z42" s="78" t="str">
        <f>VLOOKUP(W42,'Employee details '!$A:$E,5,0)</f>
        <v>Statkraft India Private Ltd</v>
      </c>
      <c r="AA42" s="78" t="s">
        <v>9</v>
      </c>
      <c r="AB42" s="78" t="s">
        <v>936</v>
      </c>
      <c r="AC42" s="78" t="s">
        <v>1451</v>
      </c>
      <c r="AD42" s="78" t="s">
        <v>938</v>
      </c>
      <c r="AE42" s="78" t="s">
        <v>1945</v>
      </c>
      <c r="AF42" s="78" t="s">
        <v>1452</v>
      </c>
      <c r="AG42" s="103" t="s">
        <v>947</v>
      </c>
      <c r="AH42" s="6">
        <v>4500422797</v>
      </c>
      <c r="AI42" s="30" t="s">
        <v>1436</v>
      </c>
      <c r="AJ42" s="169">
        <v>45154</v>
      </c>
      <c r="AK42" s="169">
        <v>47066</v>
      </c>
      <c r="AL42" s="1" t="s">
        <v>1437</v>
      </c>
      <c r="AM42" s="123">
        <v>342000</v>
      </c>
    </row>
    <row r="43" spans="1:39">
      <c r="A43" s="4" t="s">
        <v>78</v>
      </c>
      <c r="B43" s="6" t="s">
        <v>828</v>
      </c>
      <c r="C43" s="78" t="str">
        <f>IFERROR(VLOOKUP(B43,'Employee details '!$A$2:$E$1000,4,0),"Spare")</f>
        <v>Stock  in IT</v>
      </c>
      <c r="D43" s="6" t="s">
        <v>1564</v>
      </c>
      <c r="E43" s="78" t="str">
        <f>VLOOKUP(B43,'Employee details '!A43:F1569,5,0)</f>
        <v>Delhi Office Spare</v>
      </c>
      <c r="F43" s="33" t="s">
        <v>9</v>
      </c>
      <c r="G43" s="33" t="s">
        <v>936</v>
      </c>
      <c r="H43" s="33" t="s">
        <v>1907</v>
      </c>
      <c r="I43" s="33" t="s">
        <v>938</v>
      </c>
      <c r="J43" s="102" t="s">
        <v>1476</v>
      </c>
      <c r="K43" s="33" t="s">
        <v>1908</v>
      </c>
      <c r="L43" s="1" t="s">
        <v>947</v>
      </c>
      <c r="M43" s="6">
        <v>4500469699</v>
      </c>
      <c r="N43" s="108" t="s">
        <v>1888</v>
      </c>
      <c r="O43" s="229">
        <v>45450</v>
      </c>
      <c r="P43" s="224">
        <v>47261</v>
      </c>
      <c r="Q43" s="1" t="s">
        <v>1437</v>
      </c>
      <c r="R43" s="123">
        <v>191392.46</v>
      </c>
      <c r="V43" s="81" t="s">
        <v>84</v>
      </c>
      <c r="W43" s="78" t="s">
        <v>1453</v>
      </c>
      <c r="X43" s="78" t="str">
        <f>VLOOKUP(W43,'Employee details '!$A:$E,4,0)</f>
        <v>Anandkumar Kinni</v>
      </c>
      <c r="Y43" s="78" t="s">
        <v>1454</v>
      </c>
      <c r="Z43" s="78" t="str">
        <f>VLOOKUP(W43,'Employee details '!$A:$E,5,0)</f>
        <v>Statkraft India Private Ltd</v>
      </c>
      <c r="AA43" s="78" t="s">
        <v>9</v>
      </c>
      <c r="AB43" s="78" t="s">
        <v>936</v>
      </c>
      <c r="AC43" s="78" t="s">
        <v>1455</v>
      </c>
      <c r="AD43" s="78" t="s">
        <v>938</v>
      </c>
      <c r="AE43" s="78" t="s">
        <v>1945</v>
      </c>
      <c r="AF43" s="78" t="s">
        <v>1456</v>
      </c>
      <c r="AG43" s="103" t="s">
        <v>947</v>
      </c>
      <c r="AH43" s="6">
        <v>4500422797</v>
      </c>
      <c r="AI43" s="30" t="s">
        <v>1436</v>
      </c>
      <c r="AJ43" s="169">
        <v>45154</v>
      </c>
      <c r="AK43" s="169">
        <v>47142</v>
      </c>
      <c r="AL43" s="1" t="s">
        <v>1437</v>
      </c>
      <c r="AM43" s="123">
        <v>342000</v>
      </c>
    </row>
    <row r="44" spans="1:39">
      <c r="A44" s="4" t="s">
        <v>78</v>
      </c>
      <c r="B44" s="6" t="s">
        <v>828</v>
      </c>
      <c r="C44" s="78" t="str">
        <f>IFERROR(VLOOKUP(B44,'Employee details '!$A$2:$E$1000,4,0),"Spare")</f>
        <v>Stock  in IT</v>
      </c>
      <c r="D44" s="6" t="s">
        <v>1564</v>
      </c>
      <c r="E44" s="78" t="str">
        <f>VLOOKUP(B44,'Employee details '!A44:F1570,5,0)</f>
        <v>Delhi Office Spare</v>
      </c>
      <c r="F44" s="33" t="s">
        <v>9</v>
      </c>
      <c r="G44" s="33" t="s">
        <v>936</v>
      </c>
      <c r="H44" s="33" t="s">
        <v>1909</v>
      </c>
      <c r="I44" s="33" t="s">
        <v>938</v>
      </c>
      <c r="J44" s="102" t="s">
        <v>1476</v>
      </c>
      <c r="K44" s="33" t="s">
        <v>1910</v>
      </c>
      <c r="L44" s="1" t="s">
        <v>947</v>
      </c>
      <c r="M44" s="6">
        <v>4500469699</v>
      </c>
      <c r="N44" s="108" t="s">
        <v>1888</v>
      </c>
      <c r="O44" s="229">
        <v>45450</v>
      </c>
      <c r="P44" s="224">
        <v>47261</v>
      </c>
      <c r="Q44" s="1" t="s">
        <v>1437</v>
      </c>
      <c r="R44" s="123">
        <v>191392.46</v>
      </c>
    </row>
    <row r="45" spans="1:39">
      <c r="A45" s="4" t="s">
        <v>78</v>
      </c>
      <c r="B45" s="6" t="s">
        <v>828</v>
      </c>
      <c r="C45" s="78" t="str">
        <f>IFERROR(VLOOKUP(B45,'Employee details '!$A$2:$E$1000,4,0),"Spare")</f>
        <v>Stock  in IT</v>
      </c>
      <c r="D45" s="6" t="s">
        <v>1564</v>
      </c>
      <c r="E45" s="78" t="str">
        <f>VLOOKUP(B45,'Employee details '!A45:F1571,5,0)</f>
        <v>Delhi Office Spare</v>
      </c>
      <c r="F45" s="33" t="s">
        <v>9</v>
      </c>
      <c r="G45" s="33" t="s">
        <v>936</v>
      </c>
      <c r="H45" s="33" t="s">
        <v>1911</v>
      </c>
      <c r="I45" s="33" t="s">
        <v>938</v>
      </c>
      <c r="J45" s="102" t="s">
        <v>1476</v>
      </c>
      <c r="K45" s="33" t="s">
        <v>1912</v>
      </c>
      <c r="L45" s="1" t="s">
        <v>947</v>
      </c>
      <c r="M45" s="6">
        <v>4500469699</v>
      </c>
      <c r="N45" s="108" t="s">
        <v>1888</v>
      </c>
      <c r="O45" s="229">
        <v>45450</v>
      </c>
      <c r="P45" s="224">
        <v>47261</v>
      </c>
      <c r="Q45" s="1" t="s">
        <v>1437</v>
      </c>
      <c r="R45" s="123">
        <v>191392.46</v>
      </c>
    </row>
    <row r="46" spans="1:39">
      <c r="A46" s="4" t="s">
        <v>78</v>
      </c>
      <c r="B46" s="6" t="s">
        <v>828</v>
      </c>
      <c r="C46" s="78" t="str">
        <f>IFERROR(VLOOKUP(B46,'Employee details '!$A$2:$E$1000,4,0),"Spare")</f>
        <v>Stock  in IT</v>
      </c>
      <c r="D46" s="6" t="s">
        <v>1564</v>
      </c>
      <c r="E46" s="78" t="str">
        <f>VLOOKUP(B46,'Employee details '!A46:F1572,5,0)</f>
        <v>Delhi Office Spare</v>
      </c>
      <c r="F46" s="33" t="s">
        <v>9</v>
      </c>
      <c r="G46" s="33" t="s">
        <v>936</v>
      </c>
      <c r="H46" s="33" t="s">
        <v>1913</v>
      </c>
      <c r="I46" s="33" t="s">
        <v>938</v>
      </c>
      <c r="J46" s="102" t="s">
        <v>1476</v>
      </c>
      <c r="K46" s="33" t="s">
        <v>1914</v>
      </c>
      <c r="L46" s="1" t="s">
        <v>947</v>
      </c>
      <c r="M46" s="6">
        <v>4500469699</v>
      </c>
      <c r="N46" s="108" t="s">
        <v>1888</v>
      </c>
      <c r="O46" s="229">
        <v>45450</v>
      </c>
      <c r="P46" s="224">
        <v>47261</v>
      </c>
      <c r="Q46" s="1" t="s">
        <v>1437</v>
      </c>
      <c r="R46" s="123">
        <v>191392.46</v>
      </c>
    </row>
    <row r="47" spans="1:39">
      <c r="A47" s="4" t="s">
        <v>78</v>
      </c>
      <c r="B47" s="6" t="s">
        <v>828</v>
      </c>
      <c r="C47" s="78" t="str">
        <f>IFERROR(VLOOKUP(B47,'Employee details '!$A$2:$E$1000,4,0),"Spare")</f>
        <v>Stock  in IT</v>
      </c>
      <c r="D47" s="6" t="s">
        <v>1564</v>
      </c>
      <c r="E47" s="78" t="str">
        <f>VLOOKUP(B47,'Employee details '!A47:F1573,5,0)</f>
        <v>Delhi Office Spare</v>
      </c>
      <c r="F47" s="33" t="s">
        <v>9</v>
      </c>
      <c r="G47" s="33" t="s">
        <v>936</v>
      </c>
      <c r="H47" s="33" t="s">
        <v>1915</v>
      </c>
      <c r="I47" s="33" t="s">
        <v>938</v>
      </c>
      <c r="J47" s="102" t="s">
        <v>1476</v>
      </c>
      <c r="K47" s="33" t="s">
        <v>1916</v>
      </c>
      <c r="L47" s="1" t="s">
        <v>947</v>
      </c>
      <c r="M47" s="6">
        <v>4500469699</v>
      </c>
      <c r="N47" s="108" t="s">
        <v>1888</v>
      </c>
      <c r="O47" s="229">
        <v>45450</v>
      </c>
      <c r="P47" s="224">
        <v>47261</v>
      </c>
      <c r="Q47" s="1" t="s">
        <v>1437</v>
      </c>
      <c r="R47" s="123">
        <v>191392.46</v>
      </c>
    </row>
  </sheetData>
  <conditionalFormatting sqref="B33:B47">
    <cfRule type="duplicateValues" dxfId="82" priority="4"/>
  </conditionalFormatting>
  <conditionalFormatting sqref="K33:K47">
    <cfRule type="duplicateValues" dxfId="81" priority="3"/>
  </conditionalFormatting>
  <conditionalFormatting sqref="W29">
    <cfRule type="duplicateValues" dxfId="8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A980-E7F2-41DA-A47E-97AA5F750B58}">
  <dimension ref="A1:AE127"/>
  <sheetViews>
    <sheetView workbookViewId="0">
      <selection activeCell="E47" sqref="E47"/>
    </sheetView>
  </sheetViews>
  <sheetFormatPr defaultRowHeight="15" customHeight="1"/>
  <cols>
    <col min="3" max="3" width="39" bestFit="1" customWidth="1"/>
    <col min="4" max="4" width="30.88671875" bestFit="1" customWidth="1"/>
    <col min="5" max="5" width="12.33203125" bestFit="1" customWidth="1"/>
    <col min="6" max="6" width="16.109375" bestFit="1" customWidth="1"/>
    <col min="7" max="7" width="14.109375" bestFit="1" customWidth="1"/>
    <col min="8" max="8" width="21.6640625" bestFit="1" customWidth="1"/>
    <col min="9" max="9" width="14" bestFit="1" customWidth="1"/>
    <col min="10" max="10" width="13.109375" bestFit="1" customWidth="1"/>
    <col min="11" max="11" width="11.44140625" bestFit="1" customWidth="1"/>
    <col min="12" max="12" width="12.33203125" bestFit="1" customWidth="1"/>
    <col min="13" max="13" width="22.6640625" bestFit="1" customWidth="1"/>
    <col min="14" max="14" width="20.109375" bestFit="1" customWidth="1"/>
    <col min="15" max="15" width="16.109375" style="233" bestFit="1" customWidth="1"/>
    <col min="16" max="16" width="17.88671875" bestFit="1" customWidth="1"/>
    <col min="17" max="17" width="27.5546875" bestFit="1" customWidth="1"/>
    <col min="18" max="18" width="27.6640625" bestFit="1" customWidth="1"/>
    <col min="19" max="19" width="17.44140625" bestFit="1" customWidth="1"/>
    <col min="20" max="20" width="15.109375" bestFit="1" customWidth="1"/>
    <col min="21" max="21" width="16.6640625" bestFit="1" customWidth="1"/>
    <col min="24" max="24" width="7.5546875" bestFit="1" customWidth="1"/>
    <col min="25" max="25" width="26.33203125" bestFit="1" customWidth="1"/>
    <col min="26" max="26" width="11.6640625" bestFit="1" customWidth="1"/>
    <col min="27" max="27" width="27.5546875" bestFit="1" customWidth="1"/>
    <col min="28" max="28" width="20.109375" bestFit="1" customWidth="1"/>
    <col min="29" max="29" width="17.6640625" bestFit="1" customWidth="1"/>
    <col min="30" max="30" width="16.33203125" bestFit="1" customWidth="1"/>
  </cols>
  <sheetData>
    <row r="1" spans="1:31" ht="17.399999999999999">
      <c r="A1" s="87" t="s">
        <v>149</v>
      </c>
      <c r="B1" s="98" t="s">
        <v>0</v>
      </c>
      <c r="C1" s="98" t="s">
        <v>917</v>
      </c>
      <c r="D1" s="98" t="s">
        <v>918</v>
      </c>
      <c r="E1" s="98" t="s">
        <v>919</v>
      </c>
      <c r="F1" s="98" t="s">
        <v>920</v>
      </c>
      <c r="G1" s="98" t="s">
        <v>921</v>
      </c>
      <c r="H1" s="98" t="s">
        <v>922</v>
      </c>
      <c r="I1" s="98" t="s">
        <v>923</v>
      </c>
      <c r="J1" s="98" t="s">
        <v>924</v>
      </c>
      <c r="K1" s="98" t="s">
        <v>925</v>
      </c>
      <c r="L1" s="98" t="s">
        <v>926</v>
      </c>
      <c r="M1" s="105" t="s">
        <v>927</v>
      </c>
      <c r="N1" s="107" t="s">
        <v>928</v>
      </c>
      <c r="O1" s="232" t="s">
        <v>929</v>
      </c>
      <c r="P1" s="168" t="s">
        <v>930</v>
      </c>
      <c r="Q1" s="113" t="s">
        <v>931</v>
      </c>
      <c r="R1" s="113" t="s">
        <v>932</v>
      </c>
      <c r="X1" s="25" t="s">
        <v>1946</v>
      </c>
      <c r="Y1" s="26" t="s">
        <v>918</v>
      </c>
      <c r="Z1" s="26" t="s">
        <v>919</v>
      </c>
      <c r="AA1" s="26" t="s">
        <v>920</v>
      </c>
      <c r="AB1" s="26" t="s">
        <v>922</v>
      </c>
      <c r="AC1" s="26" t="s">
        <v>924</v>
      </c>
      <c r="AD1" s="26" t="s">
        <v>925</v>
      </c>
    </row>
    <row r="2" spans="1:31" ht="14.4">
      <c r="A2" s="81" t="s">
        <v>78</v>
      </c>
      <c r="B2" s="102" t="s">
        <v>828</v>
      </c>
      <c r="C2" s="78" t="str">
        <f>VLOOKUP(B2,'Employee details '!A:D,4,0)</f>
        <v>Stock  in IT</v>
      </c>
      <c r="D2" s="102"/>
      <c r="E2" s="78" t="str">
        <f>VLOOKUP(B2,'Employee details '!A:E,5,0)</f>
        <v>Delhi Office Spare</v>
      </c>
      <c r="F2" s="102" t="s">
        <v>92</v>
      </c>
      <c r="G2" s="78" t="s">
        <v>936</v>
      </c>
      <c r="H2" s="102" t="s">
        <v>1654</v>
      </c>
      <c r="I2" s="102" t="s">
        <v>938</v>
      </c>
      <c r="J2" s="102" t="s">
        <v>1927</v>
      </c>
      <c r="K2" s="102" t="s">
        <v>1655</v>
      </c>
      <c r="L2" s="103" t="s">
        <v>92</v>
      </c>
      <c r="M2" s="6">
        <v>4500441861</v>
      </c>
      <c r="N2" s="111" t="s">
        <v>1656</v>
      </c>
      <c r="O2" s="229">
        <v>45260</v>
      </c>
      <c r="P2" s="229">
        <v>47079</v>
      </c>
      <c r="Q2" s="1" t="s">
        <v>1437</v>
      </c>
      <c r="R2" s="123">
        <v>162197</v>
      </c>
      <c r="X2" s="23">
        <v>2018</v>
      </c>
      <c r="Y2" s="24" t="s">
        <v>1947</v>
      </c>
      <c r="Z2" s="23" t="s">
        <v>92</v>
      </c>
      <c r="AA2" s="23" t="s">
        <v>9</v>
      </c>
      <c r="AB2" s="23" t="s">
        <v>1948</v>
      </c>
      <c r="AC2" s="23" t="s">
        <v>1949</v>
      </c>
      <c r="AD2" s="23" t="s">
        <v>1950</v>
      </c>
    </row>
    <row r="3" spans="1:31" ht="14.4">
      <c r="A3" s="81" t="s">
        <v>84</v>
      </c>
      <c r="B3" s="102" t="s">
        <v>790</v>
      </c>
      <c r="C3" s="78" t="str">
        <f>VLOOKUP(B3,'Employee details '!A:D,4,0)</f>
        <v>Gulshan kumar</v>
      </c>
      <c r="D3" s="102" t="s">
        <v>1657</v>
      </c>
      <c r="E3" s="78" t="str">
        <f>VLOOKUP(B3,'Employee details '!A:E,5,0)</f>
        <v>Tidong Power Gen Pvt Ltd</v>
      </c>
      <c r="F3" s="102" t="s">
        <v>92</v>
      </c>
      <c r="G3" s="78" t="s">
        <v>936</v>
      </c>
      <c r="H3" s="102" t="s">
        <v>1658</v>
      </c>
      <c r="I3" s="102" t="s">
        <v>938</v>
      </c>
      <c r="J3" s="102" t="s">
        <v>1927</v>
      </c>
      <c r="K3" s="102" t="s">
        <v>1659</v>
      </c>
      <c r="L3" s="103" t="s">
        <v>92</v>
      </c>
      <c r="M3" s="6">
        <v>4500441861</v>
      </c>
      <c r="N3" s="111" t="s">
        <v>1656</v>
      </c>
      <c r="O3" s="229">
        <v>45260</v>
      </c>
      <c r="P3" s="229">
        <v>47168</v>
      </c>
      <c r="Q3" s="1" t="s">
        <v>1437</v>
      </c>
      <c r="R3" s="123">
        <v>162197</v>
      </c>
      <c r="X3" s="23">
        <v>2018</v>
      </c>
      <c r="Y3" s="24" t="s">
        <v>1947</v>
      </c>
      <c r="Z3" s="23" t="s">
        <v>92</v>
      </c>
      <c r="AA3" s="23" t="s">
        <v>9</v>
      </c>
      <c r="AB3" s="23" t="s">
        <v>1951</v>
      </c>
      <c r="AC3" s="23" t="s">
        <v>1949</v>
      </c>
      <c r="AD3" s="23" t="s">
        <v>1952</v>
      </c>
    </row>
    <row r="4" spans="1:31" ht="14.4">
      <c r="A4" s="81" t="s">
        <v>84</v>
      </c>
      <c r="B4" s="102" t="s">
        <v>3698</v>
      </c>
      <c r="C4" s="78" t="str">
        <f>VLOOKUP(B4,'Employee details '!A:D,4,0)</f>
        <v>Jaiprakash Kumar Singh</v>
      </c>
      <c r="D4" s="102" t="s">
        <v>527</v>
      </c>
      <c r="E4" s="78" t="str">
        <f>VLOOKUP(B4,'Employee details '!A:E,5,0)</f>
        <v>Tidong Power Gen Pvt Ltd</v>
      </c>
      <c r="F4" s="102" t="s">
        <v>92</v>
      </c>
      <c r="G4" s="78" t="s">
        <v>936</v>
      </c>
      <c r="H4" s="102" t="s">
        <v>1660</v>
      </c>
      <c r="I4" s="102" t="s">
        <v>938</v>
      </c>
      <c r="J4" s="102" t="s">
        <v>1927</v>
      </c>
      <c r="K4" s="102" t="s">
        <v>1661</v>
      </c>
      <c r="L4" s="103" t="s">
        <v>92</v>
      </c>
      <c r="M4" s="6">
        <v>4500441861</v>
      </c>
      <c r="N4" s="111" t="s">
        <v>1656</v>
      </c>
      <c r="O4" s="229">
        <v>45260</v>
      </c>
      <c r="P4" s="229">
        <v>47167</v>
      </c>
      <c r="Q4" s="1" t="s">
        <v>1437</v>
      </c>
      <c r="R4" s="123">
        <v>162197</v>
      </c>
      <c r="X4" s="23">
        <v>2018</v>
      </c>
      <c r="Y4" s="24" t="s">
        <v>1947</v>
      </c>
      <c r="Z4" s="23" t="s">
        <v>92</v>
      </c>
      <c r="AA4" s="23" t="s">
        <v>9</v>
      </c>
      <c r="AB4" s="23" t="s">
        <v>1953</v>
      </c>
      <c r="AC4" s="23" t="s">
        <v>1949</v>
      </c>
      <c r="AD4" s="23" t="s">
        <v>1954</v>
      </c>
    </row>
    <row r="5" spans="1:31" ht="14.4">
      <c r="A5" s="81" t="s">
        <v>84</v>
      </c>
      <c r="B5" s="102" t="s">
        <v>1813</v>
      </c>
      <c r="C5" s="78" t="str">
        <f>VLOOKUP(B5,'Employee details '!A:D,4,0)</f>
        <v>Mohsin Qureshi</v>
      </c>
      <c r="D5" s="102" t="s">
        <v>3700</v>
      </c>
      <c r="E5" s="78" t="str">
        <f>VLOOKUP(B5,'Employee details '!A:E,5,0)</f>
        <v>Tidong Power Gen Pvt Ltd</v>
      </c>
      <c r="F5" s="102" t="s">
        <v>92</v>
      </c>
      <c r="G5" s="78" t="s">
        <v>936</v>
      </c>
      <c r="H5" s="102" t="s">
        <v>1662</v>
      </c>
      <c r="I5" s="102" t="s">
        <v>938</v>
      </c>
      <c r="J5" s="102" t="s">
        <v>1927</v>
      </c>
      <c r="K5" s="102" t="s">
        <v>1663</v>
      </c>
      <c r="L5" s="103" t="s">
        <v>92</v>
      </c>
      <c r="M5" s="6">
        <v>4500441861</v>
      </c>
      <c r="N5" s="111" t="s">
        <v>1656</v>
      </c>
      <c r="O5" s="229">
        <v>45260</v>
      </c>
      <c r="P5" s="229">
        <v>47167</v>
      </c>
      <c r="Q5" s="1" t="s">
        <v>1437</v>
      </c>
      <c r="R5" s="123">
        <v>162197</v>
      </c>
      <c r="X5" s="23">
        <v>2018</v>
      </c>
      <c r="Y5" s="24" t="s">
        <v>1947</v>
      </c>
      <c r="Z5" s="23" t="s">
        <v>92</v>
      </c>
      <c r="AA5" s="23" t="s">
        <v>9</v>
      </c>
      <c r="AB5" s="23" t="s">
        <v>1955</v>
      </c>
      <c r="AC5" s="23" t="s">
        <v>1949</v>
      </c>
      <c r="AD5" s="23" t="s">
        <v>1956</v>
      </c>
    </row>
    <row r="6" spans="1:31" ht="14.4">
      <c r="A6" s="81" t="s">
        <v>78</v>
      </c>
      <c r="B6" s="102" t="s">
        <v>828</v>
      </c>
      <c r="C6" s="78" t="str">
        <f>VLOOKUP(B6,'Employee details '!A:D,4,0)</f>
        <v>Stock  in IT</v>
      </c>
      <c r="D6" s="102"/>
      <c r="E6" s="78" t="str">
        <f>VLOOKUP(B6,'Employee details '!A:E,5,0)</f>
        <v>Delhi Office Spare</v>
      </c>
      <c r="F6" s="102" t="s">
        <v>92</v>
      </c>
      <c r="G6" s="78" t="s">
        <v>936</v>
      </c>
      <c r="H6" s="102" t="s">
        <v>1664</v>
      </c>
      <c r="I6" s="102" t="s">
        <v>938</v>
      </c>
      <c r="J6" s="102" t="s">
        <v>1927</v>
      </c>
      <c r="K6" s="102" t="s">
        <v>1665</v>
      </c>
      <c r="L6" s="103" t="s">
        <v>92</v>
      </c>
      <c r="M6" s="6">
        <v>4500441861</v>
      </c>
      <c r="N6" s="111" t="s">
        <v>1656</v>
      </c>
      <c r="O6" s="229">
        <v>45260</v>
      </c>
      <c r="P6" s="229">
        <v>47079</v>
      </c>
      <c r="Q6" s="1" t="s">
        <v>1437</v>
      </c>
      <c r="R6" s="123">
        <v>162197</v>
      </c>
      <c r="X6" s="23">
        <v>2018</v>
      </c>
      <c r="Y6" s="23" t="s">
        <v>408</v>
      </c>
      <c r="Z6" s="23" t="s">
        <v>92</v>
      </c>
      <c r="AA6" s="23" t="s">
        <v>9</v>
      </c>
      <c r="AB6" s="23" t="s">
        <v>937</v>
      </c>
      <c r="AC6" s="23" t="s">
        <v>939</v>
      </c>
      <c r="AD6" s="23" t="s">
        <v>940</v>
      </c>
    </row>
    <row r="7" spans="1:31" ht="14.4">
      <c r="A7" s="81" t="s">
        <v>84</v>
      </c>
      <c r="B7" s="102" t="s">
        <v>852</v>
      </c>
      <c r="C7" s="78" t="str">
        <f>VLOOKUP(B7,'Employee details '!A:D,4,0)</f>
        <v>Vikas  Dhiman</v>
      </c>
      <c r="D7" s="102" t="s">
        <v>1666</v>
      </c>
      <c r="E7" s="78" t="str">
        <f>VLOOKUP(B7,'Employee details '!A:E,5,0)</f>
        <v>Tidong Power Gen Pvt Ltd</v>
      </c>
      <c r="F7" s="102" t="s">
        <v>92</v>
      </c>
      <c r="G7" s="78" t="s">
        <v>936</v>
      </c>
      <c r="H7" s="102" t="s">
        <v>1667</v>
      </c>
      <c r="I7" s="102" t="s">
        <v>938</v>
      </c>
      <c r="J7" s="102" t="s">
        <v>1927</v>
      </c>
      <c r="K7" s="102" t="s">
        <v>1668</v>
      </c>
      <c r="L7" s="103" t="s">
        <v>92</v>
      </c>
      <c r="M7" s="6">
        <v>4500440534</v>
      </c>
      <c r="N7" s="112" t="s">
        <v>1669</v>
      </c>
      <c r="O7" s="229">
        <v>45260</v>
      </c>
      <c r="P7" s="229">
        <v>47164</v>
      </c>
      <c r="Q7" s="1" t="s">
        <v>1437</v>
      </c>
      <c r="R7" s="123">
        <v>162197</v>
      </c>
      <c r="X7" s="23">
        <v>2018</v>
      </c>
      <c r="Y7" s="23" t="s">
        <v>1947</v>
      </c>
      <c r="Z7" s="23" t="s">
        <v>92</v>
      </c>
      <c r="AA7" s="23" t="s">
        <v>9</v>
      </c>
      <c r="AB7" s="23" t="s">
        <v>945</v>
      </c>
      <c r="AC7" s="23" t="s">
        <v>939</v>
      </c>
      <c r="AD7" s="23" t="s">
        <v>946</v>
      </c>
    </row>
    <row r="8" spans="1:31" ht="14.4">
      <c r="A8" s="81" t="s">
        <v>78</v>
      </c>
      <c r="B8" s="102" t="s">
        <v>828</v>
      </c>
      <c r="C8" s="78" t="str">
        <f>VLOOKUP(B8,'Employee details '!A:D,4,0)</f>
        <v>Stock  in IT</v>
      </c>
      <c r="D8" s="102"/>
      <c r="E8" s="78" t="str">
        <f>VLOOKUP(B8,'Employee details '!A:E,5,0)</f>
        <v>Delhi Office Spare</v>
      </c>
      <c r="F8" s="102" t="s">
        <v>92</v>
      </c>
      <c r="G8" s="78" t="s">
        <v>936</v>
      </c>
      <c r="H8" s="102" t="s">
        <v>1670</v>
      </c>
      <c r="I8" s="102" t="s">
        <v>938</v>
      </c>
      <c r="J8" s="102" t="s">
        <v>1927</v>
      </c>
      <c r="K8" s="102" t="s">
        <v>1671</v>
      </c>
      <c r="L8" s="103" t="s">
        <v>92</v>
      </c>
      <c r="M8" s="6">
        <v>4500441861</v>
      </c>
      <c r="N8" s="111" t="s">
        <v>1656</v>
      </c>
      <c r="O8" s="229">
        <v>45260</v>
      </c>
      <c r="P8" s="229">
        <v>47079</v>
      </c>
      <c r="Q8" s="1" t="s">
        <v>1437</v>
      </c>
      <c r="R8" s="123">
        <v>162197</v>
      </c>
      <c r="X8" s="23">
        <v>2018</v>
      </c>
      <c r="Y8" s="23" t="s">
        <v>416</v>
      </c>
      <c r="Z8" s="23" t="s">
        <v>92</v>
      </c>
      <c r="AA8" s="23" t="s">
        <v>85</v>
      </c>
      <c r="AB8" s="23" t="s">
        <v>1957</v>
      </c>
      <c r="AC8" s="23" t="s">
        <v>1958</v>
      </c>
      <c r="AD8" s="23" t="s">
        <v>1959</v>
      </c>
    </row>
    <row r="9" spans="1:31" ht="14.4">
      <c r="A9" s="81" t="s">
        <v>84</v>
      </c>
      <c r="B9" s="102" t="s">
        <v>1672</v>
      </c>
      <c r="C9" s="78" t="str">
        <f>VLOOKUP(B9,'Employee details '!A:D,4,0)</f>
        <v>Raj narayan Singh</v>
      </c>
      <c r="D9" s="102" t="s">
        <v>1673</v>
      </c>
      <c r="E9" s="78" t="str">
        <f>VLOOKUP(B9,'Employee details '!A:E,5,0)</f>
        <v>Tidong Power Gen Pvt Ltd</v>
      </c>
      <c r="F9" s="102" t="s">
        <v>92</v>
      </c>
      <c r="G9" s="78" t="s">
        <v>936</v>
      </c>
      <c r="H9" s="102" t="s">
        <v>1674</v>
      </c>
      <c r="I9" s="102" t="s">
        <v>938</v>
      </c>
      <c r="J9" s="102" t="s">
        <v>1927</v>
      </c>
      <c r="K9" s="33" t="s">
        <v>1675</v>
      </c>
      <c r="L9" s="103" t="s">
        <v>92</v>
      </c>
      <c r="M9" s="6">
        <v>4500440534</v>
      </c>
      <c r="N9" s="112" t="s">
        <v>1669</v>
      </c>
      <c r="O9" s="229">
        <v>45260</v>
      </c>
      <c r="P9" s="229">
        <v>47141</v>
      </c>
      <c r="Q9" s="1" t="s">
        <v>1437</v>
      </c>
      <c r="R9" s="123">
        <v>162197</v>
      </c>
      <c r="X9" s="23">
        <v>2018</v>
      </c>
      <c r="Y9" s="23" t="s">
        <v>1960</v>
      </c>
      <c r="Z9" s="23" t="s">
        <v>92</v>
      </c>
      <c r="AA9" s="23" t="s">
        <v>85</v>
      </c>
      <c r="AB9" s="23" t="s">
        <v>1961</v>
      </c>
      <c r="AC9" s="23" t="s">
        <v>1958</v>
      </c>
      <c r="AD9" s="23" t="s">
        <v>1962</v>
      </c>
    </row>
    <row r="10" spans="1:31" ht="14.4">
      <c r="A10" s="81" t="s">
        <v>84</v>
      </c>
      <c r="B10" s="102" t="s">
        <v>806</v>
      </c>
      <c r="C10" s="78" t="str">
        <f>VLOOKUP(B10,'Employee details '!A:D,4,0)</f>
        <v>kishore chand Vishwakarma</v>
      </c>
      <c r="D10" s="102" t="s">
        <v>1676</v>
      </c>
      <c r="E10" s="78" t="str">
        <f>VLOOKUP(B10,'Employee details '!A:E,5,0)</f>
        <v>Tidong Power Gen Pvt Ltd</v>
      </c>
      <c r="F10" s="102" t="s">
        <v>92</v>
      </c>
      <c r="G10" s="78" t="s">
        <v>936</v>
      </c>
      <c r="H10" s="102" t="s">
        <v>1677</v>
      </c>
      <c r="I10" s="102" t="s">
        <v>938</v>
      </c>
      <c r="J10" s="102" t="s">
        <v>1927</v>
      </c>
      <c r="K10" s="33" t="s">
        <v>1678</v>
      </c>
      <c r="L10" s="103" t="s">
        <v>92</v>
      </c>
      <c r="M10" s="6">
        <v>4500440534</v>
      </c>
      <c r="N10" s="112" t="s">
        <v>1669</v>
      </c>
      <c r="O10" s="229">
        <v>45260</v>
      </c>
      <c r="P10" s="229">
        <v>47145</v>
      </c>
      <c r="Q10" s="1" t="s">
        <v>1437</v>
      </c>
      <c r="R10" s="123">
        <v>162197</v>
      </c>
      <c r="X10" s="23">
        <v>2018</v>
      </c>
      <c r="Y10" s="23" t="s">
        <v>1963</v>
      </c>
      <c r="Z10" s="23" t="s">
        <v>92</v>
      </c>
      <c r="AA10" s="23" t="s">
        <v>9</v>
      </c>
      <c r="AB10" s="23" t="s">
        <v>1964</v>
      </c>
      <c r="AC10" s="23" t="s">
        <v>1958</v>
      </c>
      <c r="AD10" s="23" t="s">
        <v>1965</v>
      </c>
    </row>
    <row r="11" spans="1:31" ht="14.4">
      <c r="A11" s="81" t="s">
        <v>84</v>
      </c>
      <c r="B11" s="102" t="s">
        <v>1679</v>
      </c>
      <c r="C11" s="78" t="str">
        <f>VLOOKUP(B11,'Employee details '!A:D,4,0)</f>
        <v>Vikrant Gupta</v>
      </c>
      <c r="D11" s="102" t="s">
        <v>1680</v>
      </c>
      <c r="E11" s="78" t="str">
        <f>VLOOKUP(B11,'Employee details '!A:E,5,0)</f>
        <v>Tidong Power Gen Pvt Ltd</v>
      </c>
      <c r="F11" s="102" t="s">
        <v>92</v>
      </c>
      <c r="G11" s="78" t="s">
        <v>936</v>
      </c>
      <c r="H11" s="102" t="s">
        <v>1681</v>
      </c>
      <c r="I11" s="102" t="s">
        <v>938</v>
      </c>
      <c r="J11" s="102" t="s">
        <v>1927</v>
      </c>
      <c r="K11" s="33" t="s">
        <v>1682</v>
      </c>
      <c r="L11" s="103" t="s">
        <v>92</v>
      </c>
      <c r="M11" s="6">
        <v>4500440534</v>
      </c>
      <c r="N11" s="112" t="s">
        <v>1669</v>
      </c>
      <c r="O11" s="229">
        <v>45260</v>
      </c>
      <c r="P11" s="229">
        <v>47134</v>
      </c>
      <c r="Q11" s="1" t="s">
        <v>1437</v>
      </c>
      <c r="R11" s="123">
        <v>162197</v>
      </c>
      <c r="X11" s="23">
        <v>2018</v>
      </c>
      <c r="Y11" s="23" t="s">
        <v>1966</v>
      </c>
      <c r="Z11" s="23" t="s">
        <v>92</v>
      </c>
      <c r="AA11" s="23" t="s">
        <v>9</v>
      </c>
      <c r="AB11" s="23" t="s">
        <v>1967</v>
      </c>
      <c r="AC11" s="23" t="s">
        <v>1958</v>
      </c>
      <c r="AD11" s="23" t="s">
        <v>1968</v>
      </c>
    </row>
    <row r="12" spans="1:31" ht="14.4">
      <c r="A12" s="81" t="s">
        <v>84</v>
      </c>
      <c r="B12" s="102" t="s">
        <v>1683</v>
      </c>
      <c r="C12" s="78" t="str">
        <f>VLOOKUP(B12,'Employee details '!A:D,4,0)</f>
        <v>Ramasamy Viswanathan</v>
      </c>
      <c r="D12" s="102" t="s">
        <v>1684</v>
      </c>
      <c r="E12" s="78" t="str">
        <f>VLOOKUP(B12,'Employee details '!A:E,5,0)</f>
        <v>Tidong Power Gen Pvt Ltd</v>
      </c>
      <c r="F12" s="102" t="s">
        <v>92</v>
      </c>
      <c r="G12" s="78" t="s">
        <v>936</v>
      </c>
      <c r="H12" s="102" t="s">
        <v>1685</v>
      </c>
      <c r="I12" s="102" t="s">
        <v>938</v>
      </c>
      <c r="J12" s="102" t="s">
        <v>1927</v>
      </c>
      <c r="K12" s="33" t="s">
        <v>1686</v>
      </c>
      <c r="L12" s="103" t="s">
        <v>92</v>
      </c>
      <c r="M12" s="6">
        <v>4500440534</v>
      </c>
      <c r="N12" s="112" t="s">
        <v>1669</v>
      </c>
      <c r="O12" s="229">
        <v>45260</v>
      </c>
      <c r="P12" s="229">
        <v>47129</v>
      </c>
      <c r="Q12" s="1" t="s">
        <v>1437</v>
      </c>
      <c r="R12" s="123">
        <v>162197</v>
      </c>
      <c r="X12" s="23">
        <v>2018</v>
      </c>
      <c r="Y12" s="23" t="s">
        <v>1969</v>
      </c>
      <c r="Z12" s="23" t="s">
        <v>92</v>
      </c>
      <c r="AA12" s="23" t="s">
        <v>92</v>
      </c>
      <c r="AB12" s="23" t="s">
        <v>1970</v>
      </c>
      <c r="AC12" s="23" t="s">
        <v>1971</v>
      </c>
      <c r="AD12" s="23" t="s">
        <v>1972</v>
      </c>
      <c r="AE12" t="s">
        <v>1973</v>
      </c>
    </row>
    <row r="13" spans="1:31" ht="14.4">
      <c r="A13" s="81" t="s">
        <v>84</v>
      </c>
      <c r="B13" s="102" t="s">
        <v>1687</v>
      </c>
      <c r="C13" s="78" t="str">
        <f>VLOOKUP(B13,'Employee details '!A:D,4,0)</f>
        <v>Ashish Abrol</v>
      </c>
      <c r="D13" s="102" t="s">
        <v>1688</v>
      </c>
      <c r="E13" s="78" t="str">
        <f>VLOOKUP(B13,'Employee details '!A:E,5,0)</f>
        <v>Tidong Power Gen Pvt Ltd</v>
      </c>
      <c r="F13" s="102" t="s">
        <v>92</v>
      </c>
      <c r="G13" s="78" t="s">
        <v>936</v>
      </c>
      <c r="H13" s="102" t="s">
        <v>1689</v>
      </c>
      <c r="I13" s="102" t="s">
        <v>938</v>
      </c>
      <c r="J13" s="102" t="s">
        <v>1927</v>
      </c>
      <c r="K13" s="33" t="s">
        <v>1690</v>
      </c>
      <c r="L13" s="103" t="s">
        <v>92</v>
      </c>
      <c r="M13" s="6">
        <v>4500440534</v>
      </c>
      <c r="N13" s="112" t="s">
        <v>1669</v>
      </c>
      <c r="O13" s="229">
        <v>45260</v>
      </c>
      <c r="P13" s="229">
        <v>47137</v>
      </c>
      <c r="Q13" s="1" t="s">
        <v>1437</v>
      </c>
      <c r="R13" s="123">
        <v>162197</v>
      </c>
      <c r="X13" s="23">
        <v>2018</v>
      </c>
      <c r="Y13" s="23" t="s">
        <v>1974</v>
      </c>
      <c r="Z13" s="23" t="s">
        <v>92</v>
      </c>
      <c r="AA13" s="23" t="s">
        <v>1975</v>
      </c>
      <c r="AB13" s="23" t="s">
        <v>1976</v>
      </c>
      <c r="AC13" s="23" t="s">
        <v>1971</v>
      </c>
      <c r="AD13" s="23" t="s">
        <v>1977</v>
      </c>
      <c r="AE13" t="s">
        <v>1973</v>
      </c>
    </row>
    <row r="14" spans="1:31" ht="14.4">
      <c r="A14" s="81" t="s">
        <v>84</v>
      </c>
      <c r="B14" s="102" t="s">
        <v>812</v>
      </c>
      <c r="C14" s="78" t="str">
        <f>VLOOKUP(B14,'Employee details '!A:D,4,0)</f>
        <v>Syam sunder sharma</v>
      </c>
      <c r="D14" s="102" t="s">
        <v>1691</v>
      </c>
      <c r="E14" s="78" t="str">
        <f>VLOOKUP(B14,'Employee details '!A:E,5,0)</f>
        <v>Tidong Power Gen Pvt Ltd</v>
      </c>
      <c r="F14" s="102" t="s">
        <v>92</v>
      </c>
      <c r="G14" s="78" t="s">
        <v>936</v>
      </c>
      <c r="H14" s="102" t="s">
        <v>1692</v>
      </c>
      <c r="I14" s="102" t="s">
        <v>938</v>
      </c>
      <c r="J14" s="102" t="s">
        <v>1927</v>
      </c>
      <c r="K14" s="33" t="s">
        <v>1693</v>
      </c>
      <c r="L14" s="103" t="s">
        <v>92</v>
      </c>
      <c r="M14" s="6">
        <v>4500440534</v>
      </c>
      <c r="N14" s="112" t="s">
        <v>1669</v>
      </c>
      <c r="O14" s="229">
        <v>45260</v>
      </c>
      <c r="P14" s="229">
        <v>47144</v>
      </c>
      <c r="Q14" s="1" t="s">
        <v>1437</v>
      </c>
      <c r="R14" s="123">
        <v>162197</v>
      </c>
      <c r="X14" s="23">
        <v>2018</v>
      </c>
      <c r="Y14" s="23" t="s">
        <v>1978</v>
      </c>
      <c r="Z14" s="23" t="s">
        <v>92</v>
      </c>
      <c r="AA14" s="23" t="s">
        <v>9</v>
      </c>
      <c r="AB14" s="23" t="s">
        <v>1979</v>
      </c>
      <c r="AC14" s="23" t="s">
        <v>1971</v>
      </c>
      <c r="AD14" s="23" t="s">
        <v>1980</v>
      </c>
      <c r="AE14" t="s">
        <v>1973</v>
      </c>
    </row>
    <row r="15" spans="1:31" ht="14.4">
      <c r="A15" s="81" t="s">
        <v>84</v>
      </c>
      <c r="B15" s="102" t="s">
        <v>1694</v>
      </c>
      <c r="C15" s="78" t="str">
        <f>VLOOKUP(B15,'Employee details '!A:D,4,0)</f>
        <v>Rajeev Kumar</v>
      </c>
      <c r="D15" s="102" t="s">
        <v>1695</v>
      </c>
      <c r="E15" s="78" t="str">
        <f>VLOOKUP(B15,'Employee details '!A:E,5,0)</f>
        <v>Tidong Power Gen Pvt Ltd</v>
      </c>
      <c r="F15" s="102" t="s">
        <v>92</v>
      </c>
      <c r="G15" s="78" t="s">
        <v>936</v>
      </c>
      <c r="H15" s="102" t="s">
        <v>1696</v>
      </c>
      <c r="I15" s="102" t="s">
        <v>938</v>
      </c>
      <c r="J15" s="102" t="s">
        <v>1927</v>
      </c>
      <c r="K15" s="33" t="s">
        <v>1697</v>
      </c>
      <c r="L15" s="103" t="s">
        <v>92</v>
      </c>
      <c r="M15" s="6">
        <v>4500440534</v>
      </c>
      <c r="N15" s="112" t="s">
        <v>1669</v>
      </c>
      <c r="O15" s="229">
        <v>45260</v>
      </c>
      <c r="P15" s="229">
        <v>47139</v>
      </c>
      <c r="Q15" s="1" t="s">
        <v>1437</v>
      </c>
      <c r="R15" s="123">
        <v>162197</v>
      </c>
      <c r="X15" s="23">
        <v>2018</v>
      </c>
      <c r="Y15" s="23" t="s">
        <v>1981</v>
      </c>
      <c r="Z15" s="23" t="s">
        <v>92</v>
      </c>
      <c r="AA15" s="23" t="s">
        <v>1975</v>
      </c>
      <c r="AB15" s="23" t="s">
        <v>1982</v>
      </c>
      <c r="AC15" s="23" t="s">
        <v>1971</v>
      </c>
      <c r="AD15" s="23" t="s">
        <v>1983</v>
      </c>
    </row>
    <row r="16" spans="1:31" ht="14.4">
      <c r="A16" s="81" t="s">
        <v>84</v>
      </c>
      <c r="B16" s="102" t="s">
        <v>1698</v>
      </c>
      <c r="C16" s="78" t="str">
        <f>VLOOKUP(B16,'Employee details '!A:D,4,0)</f>
        <v>Sumit Walia</v>
      </c>
      <c r="D16" s="102" t="s">
        <v>1699</v>
      </c>
      <c r="E16" s="78" t="str">
        <f>VLOOKUP(B16,'Employee details '!A:E,5,0)</f>
        <v>Tidong Power Gen Pvt Ltd</v>
      </c>
      <c r="F16" s="102" t="s">
        <v>92</v>
      </c>
      <c r="G16" s="78" t="s">
        <v>936</v>
      </c>
      <c r="H16" s="102" t="s">
        <v>1700</v>
      </c>
      <c r="I16" s="102" t="s">
        <v>938</v>
      </c>
      <c r="J16" s="102" t="s">
        <v>1927</v>
      </c>
      <c r="K16" s="33" t="s">
        <v>1701</v>
      </c>
      <c r="L16" s="103" t="s">
        <v>92</v>
      </c>
      <c r="M16" s="6">
        <v>4500440534</v>
      </c>
      <c r="N16" s="112" t="s">
        <v>1669</v>
      </c>
      <c r="O16" s="229">
        <v>45260</v>
      </c>
      <c r="P16" s="229">
        <v>47129</v>
      </c>
      <c r="Q16" s="1" t="s">
        <v>1437</v>
      </c>
      <c r="R16" s="123">
        <v>162197</v>
      </c>
      <c r="X16" s="23">
        <v>2018</v>
      </c>
      <c r="Y16" s="23" t="s">
        <v>1984</v>
      </c>
      <c r="Z16" s="23" t="s">
        <v>92</v>
      </c>
      <c r="AA16" s="23" t="s">
        <v>9</v>
      </c>
      <c r="AB16" s="23" t="s">
        <v>1985</v>
      </c>
      <c r="AC16" s="23" t="s">
        <v>1971</v>
      </c>
      <c r="AD16" s="23" t="s">
        <v>1986</v>
      </c>
      <c r="AE16" t="s">
        <v>1973</v>
      </c>
    </row>
    <row r="17" spans="1:31" ht="14.4">
      <c r="A17" s="81" t="s">
        <v>84</v>
      </c>
      <c r="B17" s="102" t="s">
        <v>1702</v>
      </c>
      <c r="C17" s="78" t="str">
        <f>VLOOKUP(B17,'Employee details '!A:D,4,0)</f>
        <v>Harish Kumar Sharma</v>
      </c>
      <c r="D17" s="102" t="s">
        <v>1703</v>
      </c>
      <c r="E17" s="78" t="str">
        <f>VLOOKUP(B17,'Employee details '!A:E,5,0)</f>
        <v>Tidong Power Gen Pvt Ltd</v>
      </c>
      <c r="F17" s="102" t="s">
        <v>92</v>
      </c>
      <c r="G17" s="78" t="s">
        <v>936</v>
      </c>
      <c r="H17" s="102" t="s">
        <v>1704</v>
      </c>
      <c r="I17" s="102" t="s">
        <v>938</v>
      </c>
      <c r="J17" s="102" t="s">
        <v>1927</v>
      </c>
      <c r="K17" s="33" t="s">
        <v>1705</v>
      </c>
      <c r="L17" s="103" t="s">
        <v>92</v>
      </c>
      <c r="M17" s="6">
        <v>4500440534</v>
      </c>
      <c r="N17" s="112" t="s">
        <v>1669</v>
      </c>
      <c r="O17" s="229">
        <v>45260</v>
      </c>
      <c r="P17" s="229">
        <v>47141</v>
      </c>
      <c r="Q17" s="1" t="s">
        <v>1437</v>
      </c>
      <c r="R17" s="123">
        <v>162197</v>
      </c>
      <c r="X17" s="23">
        <v>2018</v>
      </c>
      <c r="Y17" s="23" t="s">
        <v>1930</v>
      </c>
      <c r="Z17" s="23" t="s">
        <v>92</v>
      </c>
      <c r="AA17" s="23" t="s">
        <v>1987</v>
      </c>
      <c r="AB17" s="23" t="s">
        <v>1988</v>
      </c>
      <c r="AC17" s="23" t="s">
        <v>1971</v>
      </c>
      <c r="AD17" s="23" t="s">
        <v>1989</v>
      </c>
    </row>
    <row r="18" spans="1:31" ht="14.4">
      <c r="A18" s="81" t="s">
        <v>84</v>
      </c>
      <c r="B18" s="102" t="s">
        <v>1243</v>
      </c>
      <c r="C18" s="78" t="str">
        <f>VLOOKUP(B18,'Employee details '!A:D,4,0)</f>
        <v>Anurag Singh</v>
      </c>
      <c r="D18" s="102" t="s">
        <v>1244</v>
      </c>
      <c r="E18" s="78" t="str">
        <f>VLOOKUP(B18,'Employee details '!A:E,5,0)</f>
        <v>Tidong Power Gen Pvt Ltd</v>
      </c>
      <c r="F18" s="102" t="s">
        <v>92</v>
      </c>
      <c r="G18" s="78" t="s">
        <v>936</v>
      </c>
      <c r="H18" s="102" t="s">
        <v>1706</v>
      </c>
      <c r="I18" s="102" t="s">
        <v>938</v>
      </c>
      <c r="J18" s="102" t="s">
        <v>1927</v>
      </c>
      <c r="K18" s="33" t="s">
        <v>1707</v>
      </c>
      <c r="L18" s="103" t="s">
        <v>92</v>
      </c>
      <c r="M18" s="6">
        <v>4500440534</v>
      </c>
      <c r="N18" s="112" t="s">
        <v>1669</v>
      </c>
      <c r="O18" s="229">
        <v>45260</v>
      </c>
      <c r="P18" s="229">
        <v>47150</v>
      </c>
      <c r="Q18" s="1" t="s">
        <v>1437</v>
      </c>
      <c r="R18" s="123">
        <v>162197</v>
      </c>
      <c r="X18" s="23">
        <v>2018</v>
      </c>
      <c r="Y18" s="23" t="s">
        <v>1990</v>
      </c>
      <c r="Z18" s="23" t="s">
        <v>92</v>
      </c>
      <c r="AA18" s="23" t="s">
        <v>9</v>
      </c>
      <c r="AB18" s="23" t="s">
        <v>1991</v>
      </c>
      <c r="AC18" s="23" t="s">
        <v>1971</v>
      </c>
      <c r="AD18" s="23" t="s">
        <v>1992</v>
      </c>
      <c r="AE18" t="s">
        <v>1973</v>
      </c>
    </row>
    <row r="19" spans="1:31" ht="14.4">
      <c r="A19" s="81" t="s">
        <v>84</v>
      </c>
      <c r="B19" s="102" t="s">
        <v>1708</v>
      </c>
      <c r="C19" s="78" t="str">
        <f>VLOOKUP(B19,'Employee details '!A:D,4,0)</f>
        <v>Kamlesh Singh</v>
      </c>
      <c r="D19" s="102" t="s">
        <v>1709</v>
      </c>
      <c r="E19" s="78" t="str">
        <f>VLOOKUP(B19,'Employee details '!A:E,5,0)</f>
        <v>Tidong Power Gen Pvt Ltd</v>
      </c>
      <c r="F19" s="102" t="s">
        <v>92</v>
      </c>
      <c r="G19" s="78" t="s">
        <v>936</v>
      </c>
      <c r="H19" s="102" t="s">
        <v>1710</v>
      </c>
      <c r="I19" s="102" t="s">
        <v>938</v>
      </c>
      <c r="J19" s="102" t="s">
        <v>1927</v>
      </c>
      <c r="K19" s="33" t="s">
        <v>1711</v>
      </c>
      <c r="L19" s="103" t="s">
        <v>92</v>
      </c>
      <c r="M19" s="6">
        <v>4500440534</v>
      </c>
      <c r="N19" s="112" t="s">
        <v>1669</v>
      </c>
      <c r="O19" s="229">
        <v>45260</v>
      </c>
      <c r="P19" s="229">
        <v>47137</v>
      </c>
      <c r="Q19" s="1" t="s">
        <v>1437</v>
      </c>
      <c r="R19" s="123">
        <v>162197</v>
      </c>
      <c r="X19" s="23">
        <v>2018</v>
      </c>
      <c r="Y19" s="23" t="s">
        <v>1993</v>
      </c>
      <c r="Z19" s="23" t="s">
        <v>92</v>
      </c>
      <c r="AA19" s="23" t="s">
        <v>9</v>
      </c>
      <c r="AB19" s="23" t="s">
        <v>1994</v>
      </c>
      <c r="AC19" s="23" t="s">
        <v>1971</v>
      </c>
      <c r="AD19" s="23" t="s">
        <v>1995</v>
      </c>
      <c r="AE19" t="s">
        <v>1973</v>
      </c>
    </row>
    <row r="20" spans="1:31" ht="14.4">
      <c r="A20" s="81" t="s">
        <v>84</v>
      </c>
      <c r="B20" s="102" t="s">
        <v>1712</v>
      </c>
      <c r="C20" s="78" t="str">
        <f>VLOOKUP(B20,'Employee details '!A:D,4,0)</f>
        <v>Bo Christer Ingemar Gunnman</v>
      </c>
      <c r="D20" s="102" t="s">
        <v>1713</v>
      </c>
      <c r="E20" s="78" t="str">
        <f>VLOOKUP(B20,'Employee details '!A:E,5,0)</f>
        <v>Tidong Power Gen Pvt Ltd</v>
      </c>
      <c r="F20" s="102" t="s">
        <v>92</v>
      </c>
      <c r="G20" s="78" t="s">
        <v>936</v>
      </c>
      <c r="H20" s="102" t="s">
        <v>1714</v>
      </c>
      <c r="I20" s="102" t="s">
        <v>938</v>
      </c>
      <c r="J20" s="102" t="s">
        <v>1927</v>
      </c>
      <c r="K20" s="33" t="s">
        <v>1715</v>
      </c>
      <c r="L20" s="103" t="s">
        <v>92</v>
      </c>
      <c r="M20" s="6">
        <v>4500440534</v>
      </c>
      <c r="N20" s="112" t="s">
        <v>1669</v>
      </c>
      <c r="O20" s="229">
        <v>45260</v>
      </c>
      <c r="P20" s="229">
        <v>47141</v>
      </c>
      <c r="Q20" s="1" t="s">
        <v>1437</v>
      </c>
      <c r="R20" s="123">
        <v>162197</v>
      </c>
      <c r="X20" s="23">
        <v>2018</v>
      </c>
      <c r="Y20" s="23" t="s">
        <v>1996</v>
      </c>
      <c r="Z20" s="23" t="s">
        <v>92</v>
      </c>
      <c r="AA20" s="23" t="s">
        <v>9</v>
      </c>
      <c r="AB20" s="23" t="s">
        <v>1997</v>
      </c>
      <c r="AC20" s="23" t="s">
        <v>1971</v>
      </c>
      <c r="AD20" s="23" t="s">
        <v>1998</v>
      </c>
    </row>
    <row r="21" spans="1:31" ht="14.4">
      <c r="A21" s="81" t="s">
        <v>84</v>
      </c>
      <c r="B21" s="102" t="s">
        <v>1716</v>
      </c>
      <c r="C21" s="78" t="str">
        <f>VLOOKUP(B21,'Employee details '!A:D,4,0)</f>
        <v>Vishal Thakur</v>
      </c>
      <c r="D21" s="102" t="s">
        <v>1717</v>
      </c>
      <c r="E21" s="78" t="str">
        <f>VLOOKUP(B21,'Employee details '!A:E,5,0)</f>
        <v>Tidong Power Gen Pvt Ltd</v>
      </c>
      <c r="F21" s="102" t="s">
        <v>92</v>
      </c>
      <c r="G21" s="78" t="s">
        <v>936</v>
      </c>
      <c r="H21" s="102" t="s">
        <v>1718</v>
      </c>
      <c r="I21" s="102" t="s">
        <v>938</v>
      </c>
      <c r="J21" s="102" t="s">
        <v>1927</v>
      </c>
      <c r="K21" s="33" t="s">
        <v>1719</v>
      </c>
      <c r="L21" s="103" t="s">
        <v>92</v>
      </c>
      <c r="M21" s="6">
        <v>4500440534</v>
      </c>
      <c r="N21" s="112" t="s">
        <v>1669</v>
      </c>
      <c r="O21" s="229">
        <v>45260</v>
      </c>
      <c r="P21" s="229">
        <v>47135</v>
      </c>
      <c r="Q21" s="1" t="s">
        <v>1437</v>
      </c>
      <c r="R21" s="123">
        <v>162197</v>
      </c>
      <c r="X21" s="23">
        <v>2018</v>
      </c>
      <c r="Y21" s="23" t="s">
        <v>1999</v>
      </c>
      <c r="Z21" s="23" t="s">
        <v>92</v>
      </c>
      <c r="AA21" s="23" t="s">
        <v>9</v>
      </c>
      <c r="AB21" s="23" t="s">
        <v>2000</v>
      </c>
      <c r="AC21" s="23" t="s">
        <v>1971</v>
      </c>
      <c r="AD21" s="23" t="s">
        <v>2001</v>
      </c>
      <c r="AE21" s="301" t="s">
        <v>1973</v>
      </c>
    </row>
    <row r="22" spans="1:31" ht="14.4">
      <c r="A22" s="81" t="s">
        <v>84</v>
      </c>
      <c r="B22" s="102" t="s">
        <v>1720</v>
      </c>
      <c r="C22" s="78" t="str">
        <f>VLOOKUP(B22,'Employee details '!A:D,4,0)</f>
        <v>Vivek Kumar</v>
      </c>
      <c r="D22" s="102" t="s">
        <v>1721</v>
      </c>
      <c r="E22" s="78" t="str">
        <f>VLOOKUP(B22,'Employee details '!A:E,5,0)</f>
        <v>Tidong Power Gen Pvt Ltd</v>
      </c>
      <c r="F22" s="102" t="s">
        <v>92</v>
      </c>
      <c r="G22" s="78" t="s">
        <v>936</v>
      </c>
      <c r="H22" s="102" t="s">
        <v>1722</v>
      </c>
      <c r="I22" s="102" t="s">
        <v>938</v>
      </c>
      <c r="J22" s="102" t="s">
        <v>1927</v>
      </c>
      <c r="K22" s="33" t="s">
        <v>1723</v>
      </c>
      <c r="L22" s="103" t="s">
        <v>92</v>
      </c>
      <c r="M22" s="6">
        <v>4500440534</v>
      </c>
      <c r="N22" s="112" t="s">
        <v>1669</v>
      </c>
      <c r="O22" s="229">
        <v>45260</v>
      </c>
      <c r="P22" s="229">
        <v>47153</v>
      </c>
      <c r="Q22" s="1" t="s">
        <v>1437</v>
      </c>
      <c r="R22" s="123">
        <v>162197</v>
      </c>
      <c r="X22" s="23">
        <v>2018</v>
      </c>
      <c r="Y22" s="23" t="s">
        <v>2002</v>
      </c>
      <c r="Z22" s="23" t="s">
        <v>92</v>
      </c>
      <c r="AA22" s="23" t="s">
        <v>9</v>
      </c>
      <c r="AB22" s="23" t="s">
        <v>2003</v>
      </c>
      <c r="AC22" s="23" t="s">
        <v>1971</v>
      </c>
      <c r="AD22" s="23" t="s">
        <v>2004</v>
      </c>
    </row>
    <row r="23" spans="1:31" ht="14.4">
      <c r="A23" s="81" t="s">
        <v>84</v>
      </c>
      <c r="B23" s="102" t="s">
        <v>1724</v>
      </c>
      <c r="C23" s="78" t="str">
        <f>VLOOKUP(B23,'Employee details '!A:D,4,0)</f>
        <v>Deepak Kumar</v>
      </c>
      <c r="D23" s="102" t="s">
        <v>1725</v>
      </c>
      <c r="E23" s="78" t="str">
        <f>VLOOKUP(B23,'Employee details '!A:E,5,0)</f>
        <v>Tidong Power Gen Pvt Ltd</v>
      </c>
      <c r="F23" s="102" t="s">
        <v>92</v>
      </c>
      <c r="G23" s="78" t="s">
        <v>936</v>
      </c>
      <c r="H23" s="102" t="s">
        <v>1726</v>
      </c>
      <c r="I23" s="102" t="s">
        <v>938</v>
      </c>
      <c r="J23" s="102" t="s">
        <v>1927</v>
      </c>
      <c r="K23" s="33" t="s">
        <v>1727</v>
      </c>
      <c r="L23" s="103" t="s">
        <v>92</v>
      </c>
      <c r="M23" s="6">
        <v>4500440534</v>
      </c>
      <c r="N23" s="112" t="s">
        <v>1669</v>
      </c>
      <c r="O23" s="229">
        <v>45260</v>
      </c>
      <c r="P23" s="229">
        <v>47153</v>
      </c>
      <c r="Q23" s="1" t="s">
        <v>1437</v>
      </c>
      <c r="R23" s="123">
        <v>162197</v>
      </c>
      <c r="X23" s="23">
        <v>2018</v>
      </c>
      <c r="Y23" s="23" t="s">
        <v>1680</v>
      </c>
      <c r="Z23" s="23" t="s">
        <v>92</v>
      </c>
      <c r="AA23" s="23" t="s">
        <v>92</v>
      </c>
      <c r="AB23" s="23" t="s">
        <v>2005</v>
      </c>
      <c r="AC23" s="23" t="s">
        <v>1971</v>
      </c>
      <c r="AD23" s="23" t="s">
        <v>2006</v>
      </c>
      <c r="AE23" t="s">
        <v>1973</v>
      </c>
    </row>
    <row r="24" spans="1:31" ht="14.4">
      <c r="A24" s="81" t="s">
        <v>84</v>
      </c>
      <c r="B24" s="102" t="s">
        <v>3701</v>
      </c>
      <c r="C24" s="78" t="str">
        <f>VLOOKUP(B24,'Employee details '!A:D,4,0)</f>
        <v>Ravi Kumar</v>
      </c>
      <c r="D24" s="102" t="s">
        <v>577</v>
      </c>
      <c r="E24" s="78" t="str">
        <f>VLOOKUP(B24,'Employee details '!A:E,5,0)</f>
        <v>Tidong Power Gen Pvt Ltd</v>
      </c>
      <c r="F24" s="102" t="s">
        <v>92</v>
      </c>
      <c r="G24" s="78" t="s">
        <v>936</v>
      </c>
      <c r="H24" s="102" t="s">
        <v>1728</v>
      </c>
      <c r="I24" s="102" t="s">
        <v>938</v>
      </c>
      <c r="J24" s="102" t="s">
        <v>1927</v>
      </c>
      <c r="K24" s="33" t="s">
        <v>1729</v>
      </c>
      <c r="L24" s="103" t="s">
        <v>92</v>
      </c>
      <c r="M24" s="6">
        <v>4500440534</v>
      </c>
      <c r="N24" s="112" t="s">
        <v>1669</v>
      </c>
      <c r="O24" s="229">
        <v>45260</v>
      </c>
      <c r="P24" s="229">
        <v>47142</v>
      </c>
      <c r="Q24" s="1" t="s">
        <v>1437</v>
      </c>
      <c r="R24" s="123">
        <v>162197</v>
      </c>
      <c r="X24" s="23">
        <v>2018</v>
      </c>
      <c r="Y24" s="23" t="s">
        <v>2007</v>
      </c>
      <c r="Z24" s="23" t="s">
        <v>92</v>
      </c>
      <c r="AA24" s="23" t="s">
        <v>92</v>
      </c>
      <c r="AB24" s="23" t="s">
        <v>2008</v>
      </c>
      <c r="AC24" s="23" t="s">
        <v>1971</v>
      </c>
      <c r="AD24" s="23" t="s">
        <v>2009</v>
      </c>
    </row>
    <row r="25" spans="1:31" ht="14.4">
      <c r="A25" s="81" t="s">
        <v>84</v>
      </c>
      <c r="B25" s="102" t="s">
        <v>1730</v>
      </c>
      <c r="C25" s="78" t="str">
        <f>VLOOKUP(B25,'Employee details '!A:D,4,0)</f>
        <v>Sonu Kumar</v>
      </c>
      <c r="D25" s="102" t="s">
        <v>1731</v>
      </c>
      <c r="E25" s="78" t="str">
        <f>VLOOKUP(B25,'Employee details '!A:E,5,0)</f>
        <v>Tidong Power Gen Pvt Ltd</v>
      </c>
      <c r="F25" s="102" t="s">
        <v>92</v>
      </c>
      <c r="G25" s="78" t="s">
        <v>936</v>
      </c>
      <c r="H25" s="102" t="s">
        <v>1732</v>
      </c>
      <c r="I25" s="102" t="s">
        <v>938</v>
      </c>
      <c r="J25" s="102" t="s">
        <v>1927</v>
      </c>
      <c r="K25" s="33" t="s">
        <v>1733</v>
      </c>
      <c r="L25" s="103" t="s">
        <v>92</v>
      </c>
      <c r="M25" s="6">
        <v>4500440534</v>
      </c>
      <c r="N25" s="112" t="s">
        <v>1669</v>
      </c>
      <c r="O25" s="229">
        <v>45260</v>
      </c>
      <c r="P25" s="229">
        <v>47139</v>
      </c>
      <c r="Q25" s="1" t="s">
        <v>1437</v>
      </c>
      <c r="R25" s="123">
        <v>162197</v>
      </c>
      <c r="X25" s="23">
        <v>2018</v>
      </c>
      <c r="Y25" s="23" t="s">
        <v>2010</v>
      </c>
      <c r="Z25" s="23" t="s">
        <v>92</v>
      </c>
      <c r="AA25" s="23" t="s">
        <v>92</v>
      </c>
      <c r="AB25" s="23" t="s">
        <v>2011</v>
      </c>
      <c r="AC25" s="23" t="s">
        <v>1971</v>
      </c>
      <c r="AD25" s="23" t="s">
        <v>2012</v>
      </c>
    </row>
    <row r="26" spans="1:31" ht="14.4">
      <c r="A26" s="81" t="s">
        <v>84</v>
      </c>
      <c r="B26" s="102" t="s">
        <v>1734</v>
      </c>
      <c r="C26" s="78" t="str">
        <f>VLOOKUP(B26,'Employee details '!A:D,4,0)</f>
        <v>Dhanesh Kumar</v>
      </c>
      <c r="D26" s="102" t="s">
        <v>1735</v>
      </c>
      <c r="E26" s="78" t="str">
        <f>VLOOKUP(B26,'Employee details '!A:E,5,0)</f>
        <v>Tidong Power Gen Pvt Ltd</v>
      </c>
      <c r="F26" s="102" t="s">
        <v>92</v>
      </c>
      <c r="G26" s="78" t="s">
        <v>936</v>
      </c>
      <c r="H26" s="102" t="s">
        <v>1736</v>
      </c>
      <c r="I26" s="102" t="s">
        <v>938</v>
      </c>
      <c r="J26" s="102" t="s">
        <v>1927</v>
      </c>
      <c r="K26" s="33" t="s">
        <v>1737</v>
      </c>
      <c r="L26" s="103" t="s">
        <v>92</v>
      </c>
      <c r="M26" s="6">
        <v>4500440534</v>
      </c>
      <c r="N26" s="112" t="s">
        <v>1669</v>
      </c>
      <c r="O26" s="229">
        <v>45260</v>
      </c>
      <c r="P26" s="229">
        <v>47160</v>
      </c>
      <c r="Q26" s="1" t="s">
        <v>1437</v>
      </c>
      <c r="R26" s="123">
        <v>162197</v>
      </c>
      <c r="X26" s="23">
        <v>2018</v>
      </c>
      <c r="Y26" s="23" t="s">
        <v>2013</v>
      </c>
      <c r="Z26" s="23" t="s">
        <v>92</v>
      </c>
      <c r="AA26" s="23" t="s">
        <v>92</v>
      </c>
      <c r="AB26" s="23" t="s">
        <v>2014</v>
      </c>
      <c r="AC26" s="23" t="s">
        <v>1971</v>
      </c>
      <c r="AD26" s="23" t="s">
        <v>2015</v>
      </c>
      <c r="AE26" t="s">
        <v>1973</v>
      </c>
    </row>
    <row r="27" spans="1:31" ht="14.4">
      <c r="A27" s="81" t="s">
        <v>84</v>
      </c>
      <c r="B27" s="102" t="s">
        <v>1738</v>
      </c>
      <c r="C27" s="78" t="str">
        <f>VLOOKUP(B27,'Employee details '!A:D,4,0)</f>
        <v>Mahesh Kumar</v>
      </c>
      <c r="D27" s="102" t="s">
        <v>1739</v>
      </c>
      <c r="E27" s="78" t="str">
        <f>VLOOKUP(B27,'Employee details '!A:E,5,0)</f>
        <v>Tidong Power Gen Pvt Ltd</v>
      </c>
      <c r="F27" s="102" t="s">
        <v>92</v>
      </c>
      <c r="G27" s="78" t="s">
        <v>936</v>
      </c>
      <c r="H27" s="102" t="s">
        <v>1740</v>
      </c>
      <c r="I27" s="102" t="s">
        <v>938</v>
      </c>
      <c r="J27" s="102" t="s">
        <v>1927</v>
      </c>
      <c r="K27" s="33" t="s">
        <v>1741</v>
      </c>
      <c r="L27" s="103" t="s">
        <v>92</v>
      </c>
      <c r="M27" s="6">
        <v>4500440534</v>
      </c>
      <c r="N27" s="112" t="s">
        <v>1669</v>
      </c>
      <c r="O27" s="229">
        <v>45260</v>
      </c>
      <c r="P27" s="229">
        <v>47127</v>
      </c>
      <c r="Q27" s="1" t="s">
        <v>1437</v>
      </c>
      <c r="R27" s="123">
        <v>162197</v>
      </c>
      <c r="X27" s="23">
        <v>2018</v>
      </c>
      <c r="Y27" s="23" t="s">
        <v>2016</v>
      </c>
      <c r="Z27" s="23" t="s">
        <v>92</v>
      </c>
      <c r="AA27" s="23" t="s">
        <v>92</v>
      </c>
      <c r="AB27" s="23" t="s">
        <v>2017</v>
      </c>
      <c r="AC27" s="23" t="s">
        <v>1971</v>
      </c>
      <c r="AD27" s="23" t="s">
        <v>2018</v>
      </c>
      <c r="AE27" t="s">
        <v>1973</v>
      </c>
    </row>
    <row r="28" spans="1:31" ht="14.4">
      <c r="A28" s="81" t="s">
        <v>84</v>
      </c>
      <c r="B28" s="33" t="s">
        <v>822</v>
      </c>
      <c r="C28" s="78" t="str">
        <f>VLOOKUP(B28,'Employee details '!A:D,4,0)</f>
        <v>Anup  Kumar</v>
      </c>
      <c r="D28" s="33" t="s">
        <v>1742</v>
      </c>
      <c r="E28" s="78" t="str">
        <f>VLOOKUP(B28,'Employee details '!A:E,5,0)</f>
        <v>Tidong Power Gen Pvt Ltd</v>
      </c>
      <c r="F28" s="102" t="s">
        <v>92</v>
      </c>
      <c r="G28" s="78" t="s">
        <v>936</v>
      </c>
      <c r="H28" s="33" t="s">
        <v>1743</v>
      </c>
      <c r="I28" s="102" t="s">
        <v>938</v>
      </c>
      <c r="J28" s="102" t="s">
        <v>1927</v>
      </c>
      <c r="K28" s="33" t="s">
        <v>1744</v>
      </c>
      <c r="L28" s="103" t="s">
        <v>92</v>
      </c>
      <c r="M28" s="6">
        <v>4500440534</v>
      </c>
      <c r="N28" s="112" t="s">
        <v>1669</v>
      </c>
      <c r="O28" s="229">
        <v>45260</v>
      </c>
      <c r="P28" s="229">
        <v>47128</v>
      </c>
      <c r="Q28" s="1" t="s">
        <v>1437</v>
      </c>
      <c r="R28" s="123">
        <v>162197</v>
      </c>
      <c r="X28" s="23">
        <v>2018</v>
      </c>
      <c r="Y28" s="23" t="s">
        <v>2019</v>
      </c>
      <c r="Z28" s="23" t="s">
        <v>92</v>
      </c>
      <c r="AA28" s="23" t="s">
        <v>92</v>
      </c>
      <c r="AB28" s="23" t="s">
        <v>2020</v>
      </c>
      <c r="AC28" s="23" t="s">
        <v>1971</v>
      </c>
      <c r="AD28" s="23" t="s">
        <v>2021</v>
      </c>
      <c r="AE28" t="s">
        <v>1973</v>
      </c>
    </row>
    <row r="29" spans="1:31" ht="14.4">
      <c r="A29" s="81" t="s">
        <v>84</v>
      </c>
      <c r="B29" s="33" t="s">
        <v>1745</v>
      </c>
      <c r="C29" s="78" t="str">
        <f>VLOOKUP(B29,'Employee details '!A:D,4,0)</f>
        <v>Ajender Rathore</v>
      </c>
      <c r="D29" s="33" t="s">
        <v>1746</v>
      </c>
      <c r="E29" s="78" t="str">
        <f>VLOOKUP(B29,'Employee details '!A:E,5,0)</f>
        <v>Tidong Power Gen Pvt Ltd</v>
      </c>
      <c r="F29" s="102" t="s">
        <v>92</v>
      </c>
      <c r="G29" s="78" t="s">
        <v>936</v>
      </c>
      <c r="H29" s="33" t="s">
        <v>1747</v>
      </c>
      <c r="I29" s="102" t="s">
        <v>938</v>
      </c>
      <c r="J29" s="102" t="s">
        <v>1927</v>
      </c>
      <c r="K29" s="33" t="s">
        <v>1748</v>
      </c>
      <c r="L29" s="103" t="s">
        <v>92</v>
      </c>
      <c r="M29" s="6">
        <v>4500440534</v>
      </c>
      <c r="N29" s="112" t="s">
        <v>1669</v>
      </c>
      <c r="O29" s="229">
        <v>45260</v>
      </c>
      <c r="P29" s="229">
        <v>47128</v>
      </c>
      <c r="Q29" s="1" t="s">
        <v>1437</v>
      </c>
      <c r="R29" s="123">
        <v>162197</v>
      </c>
      <c r="X29" s="23">
        <v>2018</v>
      </c>
      <c r="Y29" s="23" t="s">
        <v>2022</v>
      </c>
      <c r="Z29" s="23" t="s">
        <v>92</v>
      </c>
      <c r="AA29" s="23" t="s">
        <v>92</v>
      </c>
      <c r="AB29" s="23" t="s">
        <v>2023</v>
      </c>
      <c r="AC29" s="23" t="s">
        <v>1971</v>
      </c>
      <c r="AD29" s="23" t="s">
        <v>2024</v>
      </c>
      <c r="AE29" t="s">
        <v>1973</v>
      </c>
    </row>
    <row r="30" spans="1:31" ht="14.4">
      <c r="A30" s="81" t="s">
        <v>84</v>
      </c>
      <c r="B30" s="33" t="s">
        <v>1749</v>
      </c>
      <c r="C30" s="78" t="str">
        <f>VLOOKUP(B30,'Employee details '!A:D,4,0)</f>
        <v>Kuldeep Singh</v>
      </c>
      <c r="D30" s="33" t="s">
        <v>1750</v>
      </c>
      <c r="E30" s="78" t="str">
        <f>VLOOKUP(B30,'Employee details '!A:E,5,0)</f>
        <v>Tidong Power Gen Pvt Ltd</v>
      </c>
      <c r="F30" s="102" t="s">
        <v>92</v>
      </c>
      <c r="G30" s="78" t="s">
        <v>936</v>
      </c>
      <c r="H30" s="33" t="s">
        <v>1751</v>
      </c>
      <c r="I30" s="102" t="s">
        <v>938</v>
      </c>
      <c r="J30" s="102" t="s">
        <v>1927</v>
      </c>
      <c r="K30" s="33" t="s">
        <v>1752</v>
      </c>
      <c r="L30" s="103" t="s">
        <v>92</v>
      </c>
      <c r="M30" s="6">
        <v>4500440534</v>
      </c>
      <c r="N30" s="112" t="s">
        <v>1669</v>
      </c>
      <c r="O30" s="229">
        <v>45260</v>
      </c>
      <c r="P30" s="229">
        <v>47133</v>
      </c>
      <c r="Q30" s="1" t="s">
        <v>1437</v>
      </c>
      <c r="R30" s="123">
        <v>162197</v>
      </c>
      <c r="X30" s="23">
        <v>2018</v>
      </c>
      <c r="Y30" s="23" t="s">
        <v>2025</v>
      </c>
      <c r="Z30" s="23" t="s">
        <v>92</v>
      </c>
      <c r="AA30" s="23" t="s">
        <v>92</v>
      </c>
      <c r="AB30" s="23" t="s">
        <v>2026</v>
      </c>
      <c r="AC30" s="23" t="s">
        <v>1971</v>
      </c>
      <c r="AD30" s="23" t="s">
        <v>2027</v>
      </c>
    </row>
    <row r="31" spans="1:31" ht="14.4">
      <c r="A31" s="81" t="s">
        <v>84</v>
      </c>
      <c r="B31" s="33" t="s">
        <v>1753</v>
      </c>
      <c r="C31" s="78" t="str">
        <f>VLOOKUP(B31,'Employee details '!A:D,4,0)</f>
        <v>Konstantinos Bastis</v>
      </c>
      <c r="D31" s="33" t="s">
        <v>1754</v>
      </c>
      <c r="E31" s="78" t="str">
        <f>VLOOKUP(B31,'Employee details '!A:E,5,0)</f>
        <v>Tidong Power Gen Pvt Ltd</v>
      </c>
      <c r="F31" s="102" t="s">
        <v>92</v>
      </c>
      <c r="G31" s="78" t="s">
        <v>936</v>
      </c>
      <c r="H31" s="33" t="s">
        <v>1755</v>
      </c>
      <c r="I31" s="102" t="s">
        <v>938</v>
      </c>
      <c r="J31" s="102" t="s">
        <v>1927</v>
      </c>
      <c r="K31" s="33" t="s">
        <v>1756</v>
      </c>
      <c r="L31" s="103" t="s">
        <v>92</v>
      </c>
      <c r="M31" s="6">
        <v>4500440534</v>
      </c>
      <c r="N31" s="112" t="s">
        <v>1669</v>
      </c>
      <c r="O31" s="229">
        <v>45260</v>
      </c>
      <c r="P31" s="229">
        <v>47135</v>
      </c>
      <c r="Q31" s="1" t="s">
        <v>1437</v>
      </c>
      <c r="R31" s="123">
        <v>162197</v>
      </c>
      <c r="X31" s="23">
        <v>2018</v>
      </c>
      <c r="Y31" s="23" t="s">
        <v>2028</v>
      </c>
      <c r="Z31" s="23" t="s">
        <v>92</v>
      </c>
      <c r="AA31" s="23" t="s">
        <v>92</v>
      </c>
      <c r="AB31" s="23" t="s">
        <v>2029</v>
      </c>
      <c r="AC31" s="23" t="s">
        <v>1971</v>
      </c>
      <c r="AD31" s="23" t="s">
        <v>2030</v>
      </c>
    </row>
    <row r="32" spans="1:31" ht="14.4">
      <c r="A32" s="81" t="s">
        <v>84</v>
      </c>
      <c r="B32" s="33" t="s">
        <v>1757</v>
      </c>
      <c r="C32" s="78" t="str">
        <f>VLOOKUP(B32,'Employee details '!A:D,4,0)</f>
        <v>V.Venkat Shamanthak</v>
      </c>
      <c r="D32" s="33" t="s">
        <v>1758</v>
      </c>
      <c r="E32" s="78" t="str">
        <f>VLOOKUP(B32,'Employee details '!A:E,5,0)</f>
        <v>Tidong Power Gen Pvt Ltd</v>
      </c>
      <c r="F32" s="102" t="s">
        <v>92</v>
      </c>
      <c r="G32" s="78" t="s">
        <v>936</v>
      </c>
      <c r="H32" s="33" t="s">
        <v>1759</v>
      </c>
      <c r="I32" s="102" t="s">
        <v>938</v>
      </c>
      <c r="J32" s="102" t="s">
        <v>1927</v>
      </c>
      <c r="K32" s="33" t="s">
        <v>1760</v>
      </c>
      <c r="L32" s="103" t="s">
        <v>92</v>
      </c>
      <c r="M32" s="6">
        <v>4500440534</v>
      </c>
      <c r="N32" s="112" t="s">
        <v>1669</v>
      </c>
      <c r="O32" s="229">
        <v>45260</v>
      </c>
      <c r="P32" s="229">
        <v>47142</v>
      </c>
      <c r="Q32" s="1" t="s">
        <v>1437</v>
      </c>
      <c r="R32" s="123">
        <v>162197</v>
      </c>
      <c r="X32" s="23">
        <v>2018</v>
      </c>
      <c r="Y32" s="23" t="s">
        <v>2031</v>
      </c>
      <c r="Z32" s="23" t="s">
        <v>92</v>
      </c>
      <c r="AA32" s="23" t="s">
        <v>92</v>
      </c>
      <c r="AB32" s="23" t="s">
        <v>2032</v>
      </c>
      <c r="AC32" s="23" t="s">
        <v>1971</v>
      </c>
      <c r="AD32" s="23" t="s">
        <v>2033</v>
      </c>
      <c r="AE32" t="s">
        <v>2034</v>
      </c>
    </row>
    <row r="33" spans="1:31" ht="14.4">
      <c r="A33" s="81" t="s">
        <v>84</v>
      </c>
      <c r="B33" s="33" t="s">
        <v>1761</v>
      </c>
      <c r="C33" s="78" t="str">
        <f>VLOOKUP(B33,'Employee details '!A:D,4,0)</f>
        <v>Sanjay Sharma</v>
      </c>
      <c r="D33" s="33" t="s">
        <v>1762</v>
      </c>
      <c r="E33" s="78" t="str">
        <f>VLOOKUP(B33,'Employee details '!A:E,5,0)</f>
        <v>Tidong Power Gen Pvt Ltd</v>
      </c>
      <c r="F33" s="102" t="s">
        <v>92</v>
      </c>
      <c r="G33" s="78" t="s">
        <v>936</v>
      </c>
      <c r="H33" s="33" t="s">
        <v>1763</v>
      </c>
      <c r="I33" s="102" t="s">
        <v>938</v>
      </c>
      <c r="J33" s="102" t="s">
        <v>1927</v>
      </c>
      <c r="K33" s="33" t="s">
        <v>1764</v>
      </c>
      <c r="L33" s="103" t="s">
        <v>92</v>
      </c>
      <c r="M33" s="6">
        <v>4500440534</v>
      </c>
      <c r="N33" s="112" t="s">
        <v>1669</v>
      </c>
      <c r="O33" s="229">
        <v>45260</v>
      </c>
      <c r="P33" s="229">
        <v>47145</v>
      </c>
      <c r="Q33" s="1" t="s">
        <v>1437</v>
      </c>
      <c r="R33" s="123">
        <v>162197</v>
      </c>
      <c r="X33" s="23">
        <v>2018</v>
      </c>
      <c r="Y33" s="23" t="s">
        <v>2035</v>
      </c>
      <c r="Z33" s="23" t="s">
        <v>92</v>
      </c>
      <c r="AA33" s="23" t="s">
        <v>92</v>
      </c>
      <c r="AB33" s="23" t="s">
        <v>2036</v>
      </c>
      <c r="AC33" s="23" t="s">
        <v>1971</v>
      </c>
      <c r="AD33" s="23" t="s">
        <v>2037</v>
      </c>
    </row>
    <row r="34" spans="1:31" ht="14.4">
      <c r="A34" s="81" t="s">
        <v>84</v>
      </c>
      <c r="B34" s="33" t="s">
        <v>795</v>
      </c>
      <c r="C34" s="78" t="str">
        <f>VLOOKUP(B34,'Employee details '!A:D,4,0)</f>
        <v>Shammi Kumar</v>
      </c>
      <c r="D34" s="33" t="s">
        <v>1765</v>
      </c>
      <c r="E34" s="78" t="str">
        <f>VLOOKUP(B34,'Employee details '!A:E,5,0)</f>
        <v>Tidong Power Gen Pvt Ltd</v>
      </c>
      <c r="F34" s="102" t="s">
        <v>92</v>
      </c>
      <c r="G34" s="78" t="s">
        <v>936</v>
      </c>
      <c r="H34" s="33" t="s">
        <v>1766</v>
      </c>
      <c r="I34" s="102" t="s">
        <v>938</v>
      </c>
      <c r="J34" s="102" t="s">
        <v>1927</v>
      </c>
      <c r="K34" s="33" t="s">
        <v>1767</v>
      </c>
      <c r="L34" s="103" t="s">
        <v>92</v>
      </c>
      <c r="M34" s="6">
        <v>4500440534</v>
      </c>
      <c r="N34" s="112" t="s">
        <v>1669</v>
      </c>
      <c r="O34" s="229">
        <v>45260</v>
      </c>
      <c r="P34" s="229">
        <v>47149</v>
      </c>
      <c r="Q34" s="1" t="s">
        <v>1437</v>
      </c>
      <c r="R34" s="123">
        <v>162197</v>
      </c>
      <c r="X34" s="23">
        <v>2018</v>
      </c>
      <c r="Y34" s="23" t="s">
        <v>2038</v>
      </c>
      <c r="Z34" s="23" t="s">
        <v>92</v>
      </c>
      <c r="AA34" s="23" t="s">
        <v>92</v>
      </c>
      <c r="AB34" s="23" t="s">
        <v>2039</v>
      </c>
      <c r="AC34" s="23" t="s">
        <v>2040</v>
      </c>
      <c r="AD34" s="23" t="s">
        <v>2041</v>
      </c>
    </row>
    <row r="35" spans="1:31" ht="14.4">
      <c r="A35" s="81" t="s">
        <v>84</v>
      </c>
      <c r="B35" s="33" t="s">
        <v>1768</v>
      </c>
      <c r="C35" s="78" t="str">
        <f>VLOOKUP(B35,'Employee details '!A:D,4,0)</f>
        <v>Ajay Singh Solanki</v>
      </c>
      <c r="D35" s="33" t="s">
        <v>1769</v>
      </c>
      <c r="E35" s="78" t="str">
        <f>VLOOKUP(B35,'Employee details '!A:E,5,0)</f>
        <v>Tidong Power Gen Pvt Ltd</v>
      </c>
      <c r="F35" s="102" t="s">
        <v>92</v>
      </c>
      <c r="G35" s="78" t="s">
        <v>936</v>
      </c>
      <c r="H35" s="33" t="s">
        <v>1770</v>
      </c>
      <c r="I35" s="102" t="s">
        <v>938</v>
      </c>
      <c r="J35" s="102" t="s">
        <v>1927</v>
      </c>
      <c r="K35" s="33" t="s">
        <v>1771</v>
      </c>
      <c r="L35" s="103" t="s">
        <v>92</v>
      </c>
      <c r="M35" s="6">
        <v>4500440534</v>
      </c>
      <c r="N35" s="112" t="s">
        <v>1669</v>
      </c>
      <c r="O35" s="229">
        <v>45260</v>
      </c>
      <c r="P35" s="229">
        <v>47141</v>
      </c>
      <c r="Q35" s="1" t="s">
        <v>1437</v>
      </c>
      <c r="R35" s="123">
        <v>162197</v>
      </c>
      <c r="X35" s="23">
        <v>2019</v>
      </c>
      <c r="Y35" s="23" t="s">
        <v>2042</v>
      </c>
      <c r="Z35" s="23" t="s">
        <v>92</v>
      </c>
      <c r="AA35" s="23" t="s">
        <v>9</v>
      </c>
      <c r="AB35" s="23" t="s">
        <v>2043</v>
      </c>
      <c r="AC35" s="23" t="s">
        <v>2040</v>
      </c>
      <c r="AD35" s="23" t="s">
        <v>2044</v>
      </c>
      <c r="AE35" t="s">
        <v>1973</v>
      </c>
    </row>
    <row r="36" spans="1:31" ht="14.4">
      <c r="A36" s="81" t="s">
        <v>84</v>
      </c>
      <c r="B36" s="33" t="s">
        <v>1772</v>
      </c>
      <c r="C36" s="78" t="str">
        <f>VLOOKUP(B36,'Employee details '!A:D,4,0)</f>
        <v>Debjyoti Kumar</v>
      </c>
      <c r="D36" s="33" t="s">
        <v>653</v>
      </c>
      <c r="E36" s="78" t="str">
        <f>VLOOKUP(B36,'Employee details '!A:E,5,0)</f>
        <v>Tidong Power Gen Pvt Ltd</v>
      </c>
      <c r="F36" s="102" t="s">
        <v>92</v>
      </c>
      <c r="G36" s="78" t="s">
        <v>936</v>
      </c>
      <c r="H36" s="33" t="s">
        <v>1773</v>
      </c>
      <c r="I36" s="102" t="s">
        <v>938</v>
      </c>
      <c r="J36" s="102" t="s">
        <v>1927</v>
      </c>
      <c r="K36" s="33" t="s">
        <v>1774</v>
      </c>
      <c r="L36" s="103" t="s">
        <v>92</v>
      </c>
      <c r="M36" s="6">
        <v>4500440534</v>
      </c>
      <c r="N36" s="112" t="s">
        <v>1669</v>
      </c>
      <c r="O36" s="229">
        <v>45260</v>
      </c>
      <c r="P36" s="229">
        <v>47141</v>
      </c>
      <c r="Q36" s="1" t="s">
        <v>1437</v>
      </c>
      <c r="R36" s="123">
        <v>162197</v>
      </c>
      <c r="X36" s="23">
        <v>2019</v>
      </c>
      <c r="Y36" s="23" t="s">
        <v>2045</v>
      </c>
      <c r="Z36" s="23" t="s">
        <v>92</v>
      </c>
      <c r="AA36" s="23" t="s">
        <v>9</v>
      </c>
      <c r="AB36" s="23" t="s">
        <v>2046</v>
      </c>
      <c r="AC36" s="23" t="s">
        <v>1971</v>
      </c>
      <c r="AD36" s="23" t="s">
        <v>2047</v>
      </c>
      <c r="AE36" t="s">
        <v>1973</v>
      </c>
    </row>
    <row r="37" spans="1:31" ht="14.4">
      <c r="A37" s="81" t="s">
        <v>84</v>
      </c>
      <c r="B37" s="33" t="s">
        <v>1775</v>
      </c>
      <c r="C37" s="78" t="str">
        <f>VLOOKUP(B37,'Employee details '!A:D,4,0)</f>
        <v>Brijesh Kumar Sharma</v>
      </c>
      <c r="D37" s="33" t="s">
        <v>1776</v>
      </c>
      <c r="E37" s="78" t="str">
        <f>VLOOKUP(B37,'Employee details '!A:E,5,0)</f>
        <v>Tidong Power Gen Pvt Ltd</v>
      </c>
      <c r="F37" s="102" t="s">
        <v>92</v>
      </c>
      <c r="G37" s="78" t="s">
        <v>936</v>
      </c>
      <c r="H37" s="33" t="s">
        <v>1777</v>
      </c>
      <c r="I37" s="102" t="s">
        <v>938</v>
      </c>
      <c r="J37" s="102" t="s">
        <v>1927</v>
      </c>
      <c r="K37" s="33" t="s">
        <v>1778</v>
      </c>
      <c r="L37" s="103" t="s">
        <v>92</v>
      </c>
      <c r="M37" s="6">
        <v>4500440534</v>
      </c>
      <c r="N37" s="112" t="s">
        <v>1669</v>
      </c>
      <c r="O37" s="229">
        <v>45260</v>
      </c>
      <c r="P37" s="229">
        <v>47139</v>
      </c>
      <c r="Q37" s="1" t="s">
        <v>1437</v>
      </c>
      <c r="R37" s="123">
        <v>162197</v>
      </c>
      <c r="X37" s="23">
        <v>2019</v>
      </c>
      <c r="Y37" s="23" t="s">
        <v>2048</v>
      </c>
      <c r="Z37" s="23" t="s">
        <v>92</v>
      </c>
      <c r="AA37" s="23" t="s">
        <v>9</v>
      </c>
      <c r="AB37" s="23" t="s">
        <v>2049</v>
      </c>
      <c r="AC37" s="23" t="s">
        <v>1971</v>
      </c>
      <c r="AD37" s="23" t="s">
        <v>2050</v>
      </c>
    </row>
    <row r="38" spans="1:31" ht="14.4">
      <c r="A38" s="81" t="s">
        <v>84</v>
      </c>
      <c r="B38" s="33" t="s">
        <v>724</v>
      </c>
      <c r="C38" s="78" t="str">
        <f>VLOOKUP(B38,'Employee details '!A:D,4,0)</f>
        <v>Bipin vedwal chandra</v>
      </c>
      <c r="D38" s="33" t="s">
        <v>1779</v>
      </c>
      <c r="E38" s="78" t="str">
        <f>VLOOKUP(B38,'Employee details '!A:E,5,0)</f>
        <v>Tidong Power Gen Pvt Ltd</v>
      </c>
      <c r="F38" s="102" t="s">
        <v>92</v>
      </c>
      <c r="G38" s="78" t="s">
        <v>936</v>
      </c>
      <c r="H38" s="33" t="s">
        <v>1780</v>
      </c>
      <c r="I38" s="102" t="s">
        <v>938</v>
      </c>
      <c r="J38" s="102" t="s">
        <v>1927</v>
      </c>
      <c r="K38" s="33" t="s">
        <v>1781</v>
      </c>
      <c r="L38" s="103" t="s">
        <v>92</v>
      </c>
      <c r="M38" s="6">
        <v>4500440534</v>
      </c>
      <c r="N38" s="112" t="s">
        <v>1669</v>
      </c>
      <c r="O38" s="229">
        <v>45260</v>
      </c>
      <c r="P38" s="229">
        <v>47160</v>
      </c>
      <c r="Q38" s="1" t="s">
        <v>1437</v>
      </c>
      <c r="R38" s="123">
        <v>162197</v>
      </c>
      <c r="X38" s="23">
        <v>2019</v>
      </c>
      <c r="Y38" s="23" t="s">
        <v>685</v>
      </c>
      <c r="Z38" s="23" t="s">
        <v>92</v>
      </c>
      <c r="AA38" s="23" t="s">
        <v>92</v>
      </c>
      <c r="AB38" s="23" t="s">
        <v>2051</v>
      </c>
      <c r="AC38" s="23" t="s">
        <v>1971</v>
      </c>
      <c r="AD38" s="23" t="s">
        <v>2052</v>
      </c>
      <c r="AE38" s="301" t="s">
        <v>1973</v>
      </c>
    </row>
    <row r="39" spans="1:31" ht="14.4">
      <c r="A39" s="81" t="s">
        <v>78</v>
      </c>
      <c r="B39" s="102" t="s">
        <v>828</v>
      </c>
      <c r="C39" s="78" t="str">
        <f>VLOOKUP(B39,'Employee details '!A:D,4,0)</f>
        <v>Stock  in IT</v>
      </c>
      <c r="D39" s="33"/>
      <c r="E39" s="78" t="str">
        <f>VLOOKUP(B39,'Employee details '!A:E,5,0)</f>
        <v>Delhi Office Spare</v>
      </c>
      <c r="F39" s="102" t="s">
        <v>92</v>
      </c>
      <c r="G39" s="78" t="s">
        <v>936</v>
      </c>
      <c r="H39" s="33" t="s">
        <v>1782</v>
      </c>
      <c r="I39" s="102" t="s">
        <v>938</v>
      </c>
      <c r="J39" s="102" t="s">
        <v>1927</v>
      </c>
      <c r="K39" s="33" t="s">
        <v>1783</v>
      </c>
      <c r="L39" s="103" t="s">
        <v>92</v>
      </c>
      <c r="M39" s="6">
        <v>4500440534</v>
      </c>
      <c r="N39" s="112" t="s">
        <v>1669</v>
      </c>
      <c r="O39" s="229">
        <v>45260</v>
      </c>
      <c r="P39" s="229">
        <v>47072</v>
      </c>
      <c r="Q39" s="1" t="s">
        <v>1437</v>
      </c>
      <c r="R39" s="123">
        <v>162197</v>
      </c>
      <c r="X39" s="23">
        <v>2019</v>
      </c>
      <c r="Y39" s="23" t="s">
        <v>2053</v>
      </c>
      <c r="Z39" s="23" t="s">
        <v>92</v>
      </c>
      <c r="AA39" s="23" t="s">
        <v>92</v>
      </c>
      <c r="AB39" s="23" t="s">
        <v>2054</v>
      </c>
      <c r="AC39" s="23" t="s">
        <v>2040</v>
      </c>
      <c r="AD39" s="23" t="s">
        <v>2055</v>
      </c>
      <c r="AE39" t="s">
        <v>1973</v>
      </c>
    </row>
    <row r="40" spans="1:31" ht="14.4">
      <c r="A40" s="81" t="s">
        <v>78</v>
      </c>
      <c r="B40" s="102" t="s">
        <v>828</v>
      </c>
      <c r="C40" s="78" t="str">
        <f>VLOOKUP(B40,'Employee details '!A:D,4,0)</f>
        <v>Stock  in IT</v>
      </c>
      <c r="D40" s="33"/>
      <c r="E40" s="78" t="str">
        <f>VLOOKUP(B40,'Employee details '!A:E,5,0)</f>
        <v>Delhi Office Spare</v>
      </c>
      <c r="F40" s="102" t="s">
        <v>92</v>
      </c>
      <c r="G40" s="78" t="s">
        <v>936</v>
      </c>
      <c r="H40" s="33" t="s">
        <v>1784</v>
      </c>
      <c r="I40" s="102" t="s">
        <v>938</v>
      </c>
      <c r="J40" s="102" t="s">
        <v>1927</v>
      </c>
      <c r="K40" s="33" t="s">
        <v>1785</v>
      </c>
      <c r="L40" s="103" t="s">
        <v>92</v>
      </c>
      <c r="M40" s="6">
        <v>4500440534</v>
      </c>
      <c r="N40" s="112" t="s">
        <v>1669</v>
      </c>
      <c r="O40" s="229">
        <v>45260</v>
      </c>
      <c r="P40" s="229">
        <v>47072</v>
      </c>
      <c r="Q40" s="1" t="s">
        <v>1437</v>
      </c>
      <c r="R40" s="123">
        <v>162197</v>
      </c>
      <c r="X40" s="23">
        <v>2019</v>
      </c>
      <c r="Y40" s="23" t="s">
        <v>2056</v>
      </c>
      <c r="Z40" s="23" t="s">
        <v>92</v>
      </c>
      <c r="AA40" s="23" t="s">
        <v>92</v>
      </c>
      <c r="AB40" s="23" t="s">
        <v>2057</v>
      </c>
      <c r="AC40" s="23" t="s">
        <v>1971</v>
      </c>
      <c r="AD40" s="23" t="s">
        <v>2058</v>
      </c>
      <c r="AE40" t="s">
        <v>1973</v>
      </c>
    </row>
    <row r="41" spans="1:31" ht="14.4">
      <c r="A41" s="81" t="s">
        <v>78</v>
      </c>
      <c r="B41" s="102" t="s">
        <v>828</v>
      </c>
      <c r="C41" s="78" t="str">
        <f>VLOOKUP(B41,'Employee details '!A:D,4,0)</f>
        <v>Stock  in IT</v>
      </c>
      <c r="D41" s="33"/>
      <c r="E41" s="78" t="str">
        <f>VLOOKUP(B41,'Employee details '!A:E,5,0)</f>
        <v>Delhi Office Spare</v>
      </c>
      <c r="F41" s="102" t="s">
        <v>92</v>
      </c>
      <c r="G41" s="78" t="s">
        <v>936</v>
      </c>
      <c r="H41" s="33" t="s">
        <v>1786</v>
      </c>
      <c r="I41" s="102" t="s">
        <v>938</v>
      </c>
      <c r="J41" s="102" t="s">
        <v>1927</v>
      </c>
      <c r="K41" s="33" t="s">
        <v>1787</v>
      </c>
      <c r="L41" s="103" t="s">
        <v>92</v>
      </c>
      <c r="M41" s="6">
        <v>4500440534</v>
      </c>
      <c r="N41" s="112" t="s">
        <v>1669</v>
      </c>
      <c r="O41" s="229">
        <v>45260</v>
      </c>
      <c r="P41" s="229">
        <v>47072</v>
      </c>
      <c r="Q41" s="1" t="s">
        <v>1437</v>
      </c>
      <c r="R41" s="123">
        <v>162197</v>
      </c>
      <c r="X41" s="23">
        <v>2019</v>
      </c>
      <c r="Y41" s="23" t="s">
        <v>2059</v>
      </c>
      <c r="Z41" s="23" t="s">
        <v>92</v>
      </c>
      <c r="AA41" s="23" t="s">
        <v>92</v>
      </c>
      <c r="AB41" s="23" t="s">
        <v>2060</v>
      </c>
      <c r="AC41" s="23" t="s">
        <v>1971</v>
      </c>
      <c r="AD41" s="23" t="s">
        <v>2061</v>
      </c>
    </row>
    <row r="42" spans="1:31" ht="14.4">
      <c r="A42" s="81" t="s">
        <v>84</v>
      </c>
      <c r="B42" s="102" t="s">
        <v>1788</v>
      </c>
      <c r="C42" s="78" t="str">
        <f>VLOOKUP(B42,'Employee details '!A:D,4,0)</f>
        <v>Muhammad Abdul Fatah Bin Shaik Fari</v>
      </c>
      <c r="D42" s="33" t="s">
        <v>1789</v>
      </c>
      <c r="E42" s="78" t="str">
        <f>VLOOKUP(B42,'Employee details '!A:E,5,0)</f>
        <v>Tidong Power Gen Pvt Ltd</v>
      </c>
      <c r="F42" s="102" t="s">
        <v>92</v>
      </c>
      <c r="G42" s="78" t="s">
        <v>936</v>
      </c>
      <c r="H42" s="33" t="s">
        <v>1790</v>
      </c>
      <c r="I42" s="102" t="s">
        <v>938</v>
      </c>
      <c r="J42" s="102" t="s">
        <v>1927</v>
      </c>
      <c r="K42" s="33" t="s">
        <v>1791</v>
      </c>
      <c r="L42" s="103" t="s">
        <v>92</v>
      </c>
      <c r="M42" s="6">
        <v>4500440534</v>
      </c>
      <c r="N42" s="112" t="s">
        <v>1669</v>
      </c>
      <c r="O42" s="229">
        <v>45260</v>
      </c>
      <c r="P42" s="229">
        <v>47072</v>
      </c>
      <c r="Q42" s="1" t="s">
        <v>1437</v>
      </c>
      <c r="R42" s="123">
        <v>162197</v>
      </c>
      <c r="X42" s="23">
        <v>2019</v>
      </c>
      <c r="Y42" s="23" t="s">
        <v>2062</v>
      </c>
      <c r="Z42" s="23" t="s">
        <v>92</v>
      </c>
      <c r="AA42" s="23" t="s">
        <v>92</v>
      </c>
      <c r="AB42" s="23" t="s">
        <v>2063</v>
      </c>
      <c r="AC42" s="23" t="s">
        <v>1971</v>
      </c>
      <c r="AD42" s="23" t="s">
        <v>2064</v>
      </c>
    </row>
    <row r="43" spans="1:31" ht="14.4">
      <c r="A43" s="81" t="s">
        <v>78</v>
      </c>
      <c r="B43" s="102" t="s">
        <v>828</v>
      </c>
      <c r="C43" s="78" t="str">
        <f>VLOOKUP(B43,'Employee details '!A:D,4,0)</f>
        <v>Stock  in IT</v>
      </c>
      <c r="D43" s="33"/>
      <c r="E43" s="78" t="str">
        <f>VLOOKUP(B43,'Employee details '!A:E,5,0)</f>
        <v>Delhi Office Spare</v>
      </c>
      <c r="F43" s="102" t="s">
        <v>92</v>
      </c>
      <c r="G43" s="78" t="s">
        <v>936</v>
      </c>
      <c r="H43" s="33" t="s">
        <v>1793</v>
      </c>
      <c r="I43" s="102" t="s">
        <v>938</v>
      </c>
      <c r="J43" s="102" t="s">
        <v>1927</v>
      </c>
      <c r="K43" s="33" t="s">
        <v>1794</v>
      </c>
      <c r="L43" s="103" t="s">
        <v>92</v>
      </c>
      <c r="M43" s="6">
        <v>4500440534</v>
      </c>
      <c r="N43" s="112" t="s">
        <v>1669</v>
      </c>
      <c r="O43" s="229">
        <v>45260</v>
      </c>
      <c r="P43" s="229">
        <v>47072</v>
      </c>
      <c r="Q43" s="1" t="s">
        <v>1437</v>
      </c>
      <c r="R43" s="123">
        <v>162197</v>
      </c>
      <c r="X43" s="23">
        <v>2019</v>
      </c>
      <c r="Y43" s="23" t="s">
        <v>2065</v>
      </c>
      <c r="Z43" s="23" t="s">
        <v>92</v>
      </c>
      <c r="AA43" s="23" t="s">
        <v>92</v>
      </c>
      <c r="AB43" s="23" t="s">
        <v>2066</v>
      </c>
      <c r="AC43" s="23" t="s">
        <v>1971</v>
      </c>
      <c r="AD43" s="23" t="s">
        <v>2067</v>
      </c>
      <c r="AE43" t="s">
        <v>1973</v>
      </c>
    </row>
    <row r="44" spans="1:31" ht="14.4">
      <c r="A44" s="81" t="s">
        <v>84</v>
      </c>
      <c r="B44" s="33" t="s">
        <v>1795</v>
      </c>
      <c r="C44" s="78" t="str">
        <f>VLOOKUP(B44,'Employee details '!A:D,4,0)</f>
        <v>Prem Kumar</v>
      </c>
      <c r="D44" s="33" t="s">
        <v>1796</v>
      </c>
      <c r="E44" s="78" t="str">
        <f>VLOOKUP(B44,'Employee details '!A:E,5,0)</f>
        <v>Tidong Power Gen Pvt Ltd</v>
      </c>
      <c r="F44" s="102" t="s">
        <v>92</v>
      </c>
      <c r="G44" s="78" t="s">
        <v>936</v>
      </c>
      <c r="H44" s="33" t="s">
        <v>1797</v>
      </c>
      <c r="I44" s="102" t="s">
        <v>938</v>
      </c>
      <c r="J44" s="102" t="s">
        <v>1927</v>
      </c>
      <c r="K44" s="33" t="s">
        <v>1798</v>
      </c>
      <c r="L44" s="103" t="s">
        <v>92</v>
      </c>
      <c r="M44" s="6">
        <v>4500440534</v>
      </c>
      <c r="N44" s="112" t="s">
        <v>1669</v>
      </c>
      <c r="O44" s="229">
        <v>45260</v>
      </c>
      <c r="P44" s="229">
        <v>47161</v>
      </c>
      <c r="Q44" s="1" t="s">
        <v>1437</v>
      </c>
      <c r="R44" s="123">
        <v>162197</v>
      </c>
      <c r="X44" s="23">
        <v>2019</v>
      </c>
      <c r="Y44" s="23" t="s">
        <v>2068</v>
      </c>
      <c r="Z44" s="23" t="s">
        <v>92</v>
      </c>
      <c r="AA44" s="23" t="s">
        <v>92</v>
      </c>
      <c r="AB44" s="23" t="s">
        <v>2069</v>
      </c>
      <c r="AC44" s="23" t="s">
        <v>2040</v>
      </c>
      <c r="AD44" s="23" t="s">
        <v>2070</v>
      </c>
    </row>
    <row r="45" spans="1:31" ht="14.4">
      <c r="A45" s="81" t="s">
        <v>84</v>
      </c>
      <c r="B45" s="102" t="s">
        <v>896</v>
      </c>
      <c r="C45" s="78" t="str">
        <f>VLOOKUP(B45,'Employee details '!A2:F314,4,0)</f>
        <v>Vipan Kumar</v>
      </c>
      <c r="D45" s="33" t="s">
        <v>1799</v>
      </c>
      <c r="E45" s="78" t="str">
        <f>VLOOKUP(B45,'Employee details '!A:E,5,0)</f>
        <v>Tidong Power Gen Pvt Ltd</v>
      </c>
      <c r="F45" s="102" t="s">
        <v>92</v>
      </c>
      <c r="G45" s="78" t="s">
        <v>936</v>
      </c>
      <c r="H45" s="33" t="s">
        <v>1800</v>
      </c>
      <c r="I45" s="102" t="s">
        <v>938</v>
      </c>
      <c r="J45" s="102" t="s">
        <v>1927</v>
      </c>
      <c r="K45" s="33" t="s">
        <v>1801</v>
      </c>
      <c r="L45" s="103" t="s">
        <v>92</v>
      </c>
      <c r="M45" s="6">
        <v>4500440534</v>
      </c>
      <c r="N45" s="112" t="s">
        <v>1669</v>
      </c>
      <c r="O45" s="229">
        <v>45260</v>
      </c>
      <c r="P45" s="229">
        <v>47072</v>
      </c>
      <c r="Q45" s="1" t="s">
        <v>1437</v>
      </c>
      <c r="R45" s="123">
        <v>162197</v>
      </c>
      <c r="X45" s="23">
        <v>2019</v>
      </c>
      <c r="Y45" s="23" t="s">
        <v>2071</v>
      </c>
      <c r="Z45" s="23" t="s">
        <v>92</v>
      </c>
      <c r="AA45" s="23" t="s">
        <v>92</v>
      </c>
      <c r="AB45" s="23" t="s">
        <v>2072</v>
      </c>
      <c r="AC45" s="23" t="s">
        <v>2040</v>
      </c>
      <c r="AD45" s="23" t="s">
        <v>2073</v>
      </c>
    </row>
    <row r="46" spans="1:31" ht="14.4">
      <c r="A46" s="81" t="s">
        <v>84</v>
      </c>
      <c r="B46" s="33" t="s">
        <v>1803</v>
      </c>
      <c r="C46" s="78" t="str">
        <f>VLOOKUP(B46,'Employee details '!A:D,4,0)</f>
        <v>Ved Prakash Dubey</v>
      </c>
      <c r="D46" s="33" t="s">
        <v>1804</v>
      </c>
      <c r="E46" s="78" t="str">
        <f>VLOOKUP(B46,'Employee details '!A:E,5,0)</f>
        <v>Tidong Power Gen Pvt Ltd</v>
      </c>
      <c r="F46" s="102" t="s">
        <v>92</v>
      </c>
      <c r="G46" s="78" t="s">
        <v>936</v>
      </c>
      <c r="H46" s="33" t="s">
        <v>1805</v>
      </c>
      <c r="I46" s="102" t="s">
        <v>938</v>
      </c>
      <c r="J46" s="102" t="s">
        <v>1927</v>
      </c>
      <c r="K46" s="33" t="s">
        <v>1806</v>
      </c>
      <c r="L46" s="103" t="s">
        <v>92</v>
      </c>
      <c r="M46" s="6">
        <v>4500440534</v>
      </c>
      <c r="N46" s="112" t="s">
        <v>1669</v>
      </c>
      <c r="O46" s="229">
        <v>45260</v>
      </c>
      <c r="P46" s="229">
        <v>47164</v>
      </c>
      <c r="Q46" s="1" t="s">
        <v>1437</v>
      </c>
      <c r="R46" s="123">
        <v>162197</v>
      </c>
      <c r="X46" s="23">
        <v>2019</v>
      </c>
      <c r="Y46" s="23" t="s">
        <v>2074</v>
      </c>
      <c r="Z46" s="23" t="s">
        <v>92</v>
      </c>
      <c r="AA46" s="23" t="s">
        <v>92</v>
      </c>
      <c r="AB46" s="23" t="s">
        <v>2075</v>
      </c>
      <c r="AC46" s="23" t="s">
        <v>2040</v>
      </c>
      <c r="AD46" s="23" t="s">
        <v>2076</v>
      </c>
      <c r="AE46" t="s">
        <v>1973</v>
      </c>
    </row>
    <row r="47" spans="1:31" ht="14.4">
      <c r="A47" s="81" t="s">
        <v>84</v>
      </c>
      <c r="B47" s="33" t="s">
        <v>1807</v>
      </c>
      <c r="C47" s="78" t="str">
        <f>VLOOKUP(B47,'Employee details '!A:D,4,0)</f>
        <v>Shubham kumar Ojha</v>
      </c>
      <c r="D47" s="33" t="s">
        <v>1808</v>
      </c>
      <c r="E47" s="78" t="str">
        <f>VLOOKUP(B47,'Employee details '!A:E,5,0)</f>
        <v>Tidong Power Gen Pvt Ltd</v>
      </c>
      <c r="F47" s="102" t="s">
        <v>92</v>
      </c>
      <c r="G47" s="78" t="s">
        <v>936</v>
      </c>
      <c r="H47" s="33" t="s">
        <v>1809</v>
      </c>
      <c r="I47" s="102" t="s">
        <v>938</v>
      </c>
      <c r="J47" s="102" t="s">
        <v>1927</v>
      </c>
      <c r="K47" s="33" t="s">
        <v>1810</v>
      </c>
      <c r="L47" s="103" t="s">
        <v>92</v>
      </c>
      <c r="M47" s="6">
        <v>4500440534</v>
      </c>
      <c r="N47" s="112" t="s">
        <v>1669</v>
      </c>
      <c r="O47" s="229">
        <v>45260</v>
      </c>
      <c r="P47" s="229">
        <v>47168</v>
      </c>
      <c r="Q47" s="1" t="s">
        <v>1437</v>
      </c>
      <c r="R47" s="123">
        <v>162197</v>
      </c>
      <c r="X47" s="23">
        <v>2019</v>
      </c>
      <c r="Y47" s="23" t="s">
        <v>2077</v>
      </c>
      <c r="Z47" s="23" t="s">
        <v>92</v>
      </c>
      <c r="AA47" s="23" t="s">
        <v>92</v>
      </c>
      <c r="AB47" s="23" t="s">
        <v>2078</v>
      </c>
      <c r="AC47" s="23" t="s">
        <v>1971</v>
      </c>
      <c r="AD47" s="23" t="s">
        <v>2079</v>
      </c>
    </row>
    <row r="48" spans="1:31" ht="14.4">
      <c r="A48" s="81" t="s">
        <v>78</v>
      </c>
      <c r="B48" s="102" t="s">
        <v>828</v>
      </c>
      <c r="C48" s="78" t="str">
        <f>VLOOKUP(B48,'Employee details '!A:D,4,0)</f>
        <v>Stock  in IT</v>
      </c>
      <c r="D48" s="33"/>
      <c r="E48" s="78" t="str">
        <f>VLOOKUP(B48,'Employee details '!A:E,5,0)</f>
        <v>Delhi Office Spare</v>
      </c>
      <c r="F48" s="102" t="s">
        <v>92</v>
      </c>
      <c r="G48" s="78" t="s">
        <v>936</v>
      </c>
      <c r="H48" s="33" t="s">
        <v>1811</v>
      </c>
      <c r="I48" s="102" t="s">
        <v>938</v>
      </c>
      <c r="J48" s="102" t="s">
        <v>1927</v>
      </c>
      <c r="K48" s="33" t="s">
        <v>1812</v>
      </c>
      <c r="L48" s="103" t="s">
        <v>92</v>
      </c>
      <c r="M48" s="6">
        <v>4500440534</v>
      </c>
      <c r="N48" s="112" t="s">
        <v>1669</v>
      </c>
      <c r="O48" s="229">
        <v>45260</v>
      </c>
      <c r="P48" s="229">
        <v>47072</v>
      </c>
      <c r="Q48" s="1" t="s">
        <v>1437</v>
      </c>
      <c r="R48" s="123">
        <v>162197</v>
      </c>
      <c r="X48" s="23">
        <v>2019</v>
      </c>
      <c r="Y48" s="23" t="s">
        <v>2080</v>
      </c>
      <c r="Z48" s="23" t="s">
        <v>92</v>
      </c>
      <c r="AA48" s="23" t="s">
        <v>92</v>
      </c>
      <c r="AB48" s="23" t="s">
        <v>2081</v>
      </c>
      <c r="AC48" s="23" t="s">
        <v>1971</v>
      </c>
      <c r="AD48" s="23" t="s">
        <v>2082</v>
      </c>
      <c r="AE48" t="s">
        <v>1973</v>
      </c>
    </row>
    <row r="49" spans="1:31" ht="14.4">
      <c r="A49" s="81" t="s">
        <v>84</v>
      </c>
      <c r="B49" s="102" t="s">
        <v>1813</v>
      </c>
      <c r="C49" s="78" t="str">
        <f>VLOOKUP(B49,'Employee details '!A:D,4,0)</f>
        <v>Mohsin Qureshi</v>
      </c>
      <c r="D49" s="33" t="s">
        <v>2083</v>
      </c>
      <c r="E49" s="78" t="str">
        <f>VLOOKUP(B49,'Employee details '!A:E,5,0)</f>
        <v>Tidong Power Gen Pvt Ltd</v>
      </c>
      <c r="F49" s="102" t="s">
        <v>92</v>
      </c>
      <c r="G49" s="78" t="s">
        <v>936</v>
      </c>
      <c r="H49" s="33" t="s">
        <v>1815</v>
      </c>
      <c r="I49" s="102" t="s">
        <v>938</v>
      </c>
      <c r="J49" s="102" t="s">
        <v>1927</v>
      </c>
      <c r="K49" s="33" t="s">
        <v>1816</v>
      </c>
      <c r="L49" s="103" t="s">
        <v>92</v>
      </c>
      <c r="M49" s="6">
        <v>4500440534</v>
      </c>
      <c r="N49" s="112" t="s">
        <v>1669</v>
      </c>
      <c r="O49" s="229">
        <v>45260</v>
      </c>
      <c r="P49" s="229">
        <v>47072</v>
      </c>
      <c r="Q49" s="1" t="s">
        <v>1437</v>
      </c>
      <c r="R49" s="123">
        <v>162197</v>
      </c>
      <c r="X49" s="23">
        <v>2019</v>
      </c>
      <c r="Y49" s="23" t="s">
        <v>2084</v>
      </c>
      <c r="Z49" s="23" t="s">
        <v>92</v>
      </c>
      <c r="AA49" s="23" t="s">
        <v>92</v>
      </c>
      <c r="AB49" s="23" t="s">
        <v>2085</v>
      </c>
      <c r="AC49" s="23" t="s">
        <v>1971</v>
      </c>
      <c r="AD49" s="23" t="s">
        <v>2086</v>
      </c>
    </row>
    <row r="50" spans="1:31" ht="14.4">
      <c r="A50" s="81" t="s">
        <v>84</v>
      </c>
      <c r="B50" s="102" t="s">
        <v>894</v>
      </c>
      <c r="C50" s="78" t="str">
        <f>VLOOKUP(B50,'Employee details '!A:D,4,0)</f>
        <v>Sunil Kumar</v>
      </c>
      <c r="D50" s="33" t="s">
        <v>741</v>
      </c>
      <c r="E50" s="78" t="str">
        <f>VLOOKUP(B50,'Employee details '!A:E,5,0)</f>
        <v>Tidong Power Gen Pvt Ltd</v>
      </c>
      <c r="F50" s="102" t="s">
        <v>92</v>
      </c>
      <c r="G50" s="78" t="s">
        <v>936</v>
      </c>
      <c r="H50" s="33" t="s">
        <v>1819</v>
      </c>
      <c r="I50" s="102" t="s">
        <v>938</v>
      </c>
      <c r="J50" s="102" t="s">
        <v>1927</v>
      </c>
      <c r="K50" s="33" t="s">
        <v>1820</v>
      </c>
      <c r="L50" s="103" t="s">
        <v>92</v>
      </c>
      <c r="M50" s="6">
        <v>4500441861</v>
      </c>
      <c r="N50" s="112" t="s">
        <v>1656</v>
      </c>
      <c r="O50" s="229">
        <v>45260</v>
      </c>
      <c r="P50" s="229">
        <v>47164</v>
      </c>
      <c r="Q50" s="1" t="s">
        <v>1437</v>
      </c>
      <c r="R50" s="123">
        <v>162197</v>
      </c>
      <c r="X50" s="23">
        <v>2019</v>
      </c>
      <c r="Y50" s="23" t="s">
        <v>2087</v>
      </c>
      <c r="Z50" s="23" t="s">
        <v>92</v>
      </c>
      <c r="AA50" s="23" t="s">
        <v>92</v>
      </c>
      <c r="AB50" s="23" t="s">
        <v>2088</v>
      </c>
      <c r="AC50" s="23" t="s">
        <v>1971</v>
      </c>
      <c r="AD50" s="23" t="s">
        <v>2089</v>
      </c>
    </row>
    <row r="51" spans="1:31" ht="14.4">
      <c r="A51" s="81" t="s">
        <v>78</v>
      </c>
      <c r="B51" s="102" t="s">
        <v>828</v>
      </c>
      <c r="C51" s="78" t="str">
        <f>VLOOKUP(B51,'Employee details '!A:D,4,0)</f>
        <v>Stock  in IT</v>
      </c>
      <c r="D51" s="33"/>
      <c r="E51" s="78" t="str">
        <f>VLOOKUP(B51,'Employee details '!A:E,5,0)</f>
        <v>Delhi Office Spare</v>
      </c>
      <c r="F51" s="102" t="s">
        <v>92</v>
      </c>
      <c r="G51" s="78" t="s">
        <v>936</v>
      </c>
      <c r="H51" s="33" t="s">
        <v>1822</v>
      </c>
      <c r="I51" s="102" t="s">
        <v>938</v>
      </c>
      <c r="J51" s="102" t="s">
        <v>1927</v>
      </c>
      <c r="K51" s="33" t="s">
        <v>1823</v>
      </c>
      <c r="L51" s="103" t="s">
        <v>92</v>
      </c>
      <c r="M51" s="6">
        <v>4500440534</v>
      </c>
      <c r="N51" s="112" t="s">
        <v>1669</v>
      </c>
      <c r="O51" s="229">
        <v>45260</v>
      </c>
      <c r="P51" s="229">
        <v>47072</v>
      </c>
      <c r="Q51" s="1" t="s">
        <v>1437</v>
      </c>
      <c r="R51" s="123">
        <v>162197</v>
      </c>
      <c r="X51" s="23">
        <v>2019</v>
      </c>
      <c r="Y51" s="23" t="s">
        <v>2090</v>
      </c>
      <c r="Z51" s="23" t="s">
        <v>92</v>
      </c>
      <c r="AA51" s="23" t="s">
        <v>92</v>
      </c>
      <c r="AB51" s="23" t="s">
        <v>2091</v>
      </c>
      <c r="AC51" s="23" t="s">
        <v>1971</v>
      </c>
      <c r="AD51" s="23" t="s">
        <v>2092</v>
      </c>
    </row>
    <row r="52" spans="1:31" ht="14.4">
      <c r="A52" s="81" t="s">
        <v>78</v>
      </c>
      <c r="B52" s="102" t="s">
        <v>828</v>
      </c>
      <c r="C52" s="78" t="str">
        <f>VLOOKUP(B52,'Employee details '!A:D,4,0)</f>
        <v>Stock  in IT</v>
      </c>
      <c r="D52" s="33"/>
      <c r="E52" s="78" t="str">
        <f>VLOOKUP(B52,'Employee details '!A:E,5,0)</f>
        <v>Delhi Office Spare</v>
      </c>
      <c r="F52" s="102" t="s">
        <v>92</v>
      </c>
      <c r="G52" s="78" t="s">
        <v>936</v>
      </c>
      <c r="H52" s="33" t="s">
        <v>1824</v>
      </c>
      <c r="I52" s="102" t="s">
        <v>938</v>
      </c>
      <c r="J52" s="102" t="s">
        <v>1927</v>
      </c>
      <c r="K52" s="33" t="s">
        <v>1825</v>
      </c>
      <c r="L52" s="103" t="s">
        <v>92</v>
      </c>
      <c r="M52" s="6">
        <v>4500440534</v>
      </c>
      <c r="N52" s="112" t="s">
        <v>1669</v>
      </c>
      <c r="O52" s="229">
        <v>45260</v>
      </c>
      <c r="P52" s="229">
        <v>47169</v>
      </c>
      <c r="Q52" s="1" t="s">
        <v>1437</v>
      </c>
      <c r="R52" s="123">
        <v>162197</v>
      </c>
      <c r="X52" s="23">
        <v>2019</v>
      </c>
      <c r="Y52" s="23" t="s">
        <v>1731</v>
      </c>
      <c r="Z52" s="23" t="s">
        <v>92</v>
      </c>
      <c r="AA52" s="23" t="s">
        <v>92</v>
      </c>
      <c r="AB52" s="23" t="s">
        <v>2093</v>
      </c>
      <c r="AC52" s="23" t="s">
        <v>1971</v>
      </c>
      <c r="AD52" s="23" t="s">
        <v>2094</v>
      </c>
      <c r="AE52" t="s">
        <v>1973</v>
      </c>
    </row>
    <row r="53" spans="1:31" ht="14.4">
      <c r="A53" s="81" t="s">
        <v>78</v>
      </c>
      <c r="B53" s="102" t="s">
        <v>828</v>
      </c>
      <c r="C53" s="78" t="str">
        <f>VLOOKUP(B53,'Employee details '!A:D,4,0)</f>
        <v>Stock  in IT</v>
      </c>
      <c r="D53" s="33"/>
      <c r="E53" s="78" t="str">
        <f>VLOOKUP(B53,'Employee details '!A:E,5,0)</f>
        <v>Delhi Office Spare</v>
      </c>
      <c r="F53" s="102" t="s">
        <v>92</v>
      </c>
      <c r="G53" s="78" t="s">
        <v>936</v>
      </c>
      <c r="H53" s="33" t="s">
        <v>1826</v>
      </c>
      <c r="I53" s="102" t="s">
        <v>938</v>
      </c>
      <c r="J53" s="102" t="s">
        <v>1927</v>
      </c>
      <c r="K53" s="33" t="s">
        <v>1827</v>
      </c>
      <c r="L53" s="103" t="s">
        <v>92</v>
      </c>
      <c r="M53" s="6">
        <v>4500440534</v>
      </c>
      <c r="N53" s="112" t="s">
        <v>1669</v>
      </c>
      <c r="O53" s="229">
        <v>45260</v>
      </c>
      <c r="P53" s="229">
        <v>47072</v>
      </c>
      <c r="Q53" s="1" t="s">
        <v>1437</v>
      </c>
      <c r="R53" s="123">
        <v>162197</v>
      </c>
      <c r="X53" s="23">
        <v>2019</v>
      </c>
      <c r="Y53" s="23" t="s">
        <v>2095</v>
      </c>
      <c r="Z53" s="23" t="s">
        <v>92</v>
      </c>
      <c r="AA53" s="23" t="s">
        <v>92</v>
      </c>
      <c r="AB53" s="23" t="s">
        <v>2096</v>
      </c>
      <c r="AC53" s="23" t="s">
        <v>1971</v>
      </c>
      <c r="AD53" s="23" t="s">
        <v>2097</v>
      </c>
      <c r="AE53" t="s">
        <v>1973</v>
      </c>
    </row>
    <row r="54" spans="1:31" ht="14.4">
      <c r="A54" s="1"/>
      <c r="B54" s="1"/>
      <c r="C54" s="1"/>
      <c r="D54" s="1"/>
      <c r="E54" s="1"/>
      <c r="F54" s="1"/>
      <c r="G54" s="1"/>
      <c r="H54" s="1"/>
      <c r="I54" s="1"/>
      <c r="J54" s="1"/>
      <c r="X54" s="23">
        <v>2019</v>
      </c>
      <c r="Y54" s="23" t="s">
        <v>1717</v>
      </c>
      <c r="Z54" s="23" t="s">
        <v>92</v>
      </c>
      <c r="AA54" s="23" t="s">
        <v>92</v>
      </c>
      <c r="AB54" s="23" t="s">
        <v>2098</v>
      </c>
      <c r="AC54" s="23" t="s">
        <v>1971</v>
      </c>
      <c r="AD54" s="23" t="s">
        <v>2099</v>
      </c>
      <c r="AE54" t="s">
        <v>1973</v>
      </c>
    </row>
    <row r="55" spans="1:31" ht="14.4">
      <c r="X55" s="23">
        <v>2019</v>
      </c>
      <c r="Y55" s="23" t="s">
        <v>1739</v>
      </c>
      <c r="Z55" s="23" t="s">
        <v>92</v>
      </c>
      <c r="AA55" s="23" t="s">
        <v>92</v>
      </c>
      <c r="AB55" s="23" t="s">
        <v>2100</v>
      </c>
      <c r="AC55" s="23" t="s">
        <v>1971</v>
      </c>
      <c r="AD55" s="23" t="s">
        <v>2101</v>
      </c>
      <c r="AE55" t="s">
        <v>1973</v>
      </c>
    </row>
    <row r="56" spans="1:31" ht="14.4">
      <c r="X56" s="23">
        <v>2019</v>
      </c>
      <c r="Y56" s="23" t="s">
        <v>1796</v>
      </c>
      <c r="Z56" s="23" t="s">
        <v>92</v>
      </c>
      <c r="AA56" s="23" t="s">
        <v>92</v>
      </c>
      <c r="AB56" s="23" t="s">
        <v>2102</v>
      </c>
      <c r="AC56" s="23" t="s">
        <v>1971</v>
      </c>
      <c r="AD56" s="23" t="s">
        <v>2103</v>
      </c>
    </row>
    <row r="57" spans="1:31" ht="14.4">
      <c r="X57" s="23">
        <v>2019</v>
      </c>
      <c r="Y57" s="23" t="s">
        <v>935</v>
      </c>
      <c r="Z57" s="23" t="s">
        <v>92</v>
      </c>
      <c r="AA57" s="23" t="s">
        <v>9</v>
      </c>
      <c r="AB57" s="23" t="s">
        <v>2104</v>
      </c>
      <c r="AC57" s="23" t="s">
        <v>1971</v>
      </c>
      <c r="AD57" s="23" t="s">
        <v>2105</v>
      </c>
    </row>
    <row r="58" spans="1:31" ht="14.4">
      <c r="X58" s="23">
        <v>2019</v>
      </c>
      <c r="Y58" s="23" t="s">
        <v>1725</v>
      </c>
      <c r="Z58" s="23" t="s">
        <v>92</v>
      </c>
      <c r="AA58" s="23" t="s">
        <v>92</v>
      </c>
      <c r="AB58" s="23" t="s">
        <v>2106</v>
      </c>
      <c r="AC58" s="23" t="s">
        <v>1971</v>
      </c>
      <c r="AD58" s="23" t="s">
        <v>2107</v>
      </c>
    </row>
    <row r="59" spans="1:31" ht="14.4">
      <c r="X59" s="23">
        <v>2020</v>
      </c>
      <c r="Y59" s="23" t="s">
        <v>2108</v>
      </c>
      <c r="Z59" s="23" t="s">
        <v>92</v>
      </c>
      <c r="AA59" s="23" t="s">
        <v>92</v>
      </c>
      <c r="AB59" s="23" t="s">
        <v>982</v>
      </c>
      <c r="AC59" s="23" t="s">
        <v>2109</v>
      </c>
      <c r="AD59" s="23" t="s">
        <v>983</v>
      </c>
    </row>
    <row r="60" spans="1:31" ht="14.4">
      <c r="X60" s="23">
        <v>2018</v>
      </c>
      <c r="Y60" s="24" t="s">
        <v>1947</v>
      </c>
      <c r="Z60" s="23" t="s">
        <v>92</v>
      </c>
      <c r="AA60" s="23" t="s">
        <v>9</v>
      </c>
      <c r="AB60" s="23" t="s">
        <v>2110</v>
      </c>
      <c r="AC60" s="23" t="s">
        <v>1949</v>
      </c>
      <c r="AD60" s="23" t="s">
        <v>2111</v>
      </c>
    </row>
    <row r="61" spans="1:31" ht="14.4">
      <c r="X61" s="23">
        <v>2018</v>
      </c>
      <c r="Y61" s="23" t="s">
        <v>2112</v>
      </c>
      <c r="Z61" s="23" t="s">
        <v>92</v>
      </c>
      <c r="AA61" s="23" t="s">
        <v>9</v>
      </c>
      <c r="AB61" s="23" t="s">
        <v>2113</v>
      </c>
      <c r="AC61" s="23" t="s">
        <v>1949</v>
      </c>
      <c r="AD61" s="23" t="s">
        <v>2114</v>
      </c>
    </row>
    <row r="62" spans="1:31" ht="14.4">
      <c r="X62" s="23">
        <v>2018</v>
      </c>
      <c r="Y62" s="23" t="s">
        <v>2115</v>
      </c>
      <c r="Z62" s="23" t="s">
        <v>92</v>
      </c>
      <c r="AA62" s="23" t="s">
        <v>92</v>
      </c>
      <c r="AB62" s="23" t="s">
        <v>2116</v>
      </c>
      <c r="AC62" s="23" t="s">
        <v>1971</v>
      </c>
      <c r="AD62" s="23" t="s">
        <v>2117</v>
      </c>
      <c r="AE62" t="s">
        <v>1973</v>
      </c>
    </row>
    <row r="63" spans="1:31" ht="14.4">
      <c r="X63" s="23" t="s">
        <v>1917</v>
      </c>
      <c r="Y63" s="23" t="s">
        <v>92</v>
      </c>
      <c r="Z63" s="23" t="s">
        <v>92</v>
      </c>
      <c r="AA63" s="23" t="s">
        <v>2118</v>
      </c>
      <c r="AB63" s="23" t="s">
        <v>2119</v>
      </c>
      <c r="AC63" s="23" t="s">
        <v>2120</v>
      </c>
      <c r="AD63" s="23" t="s">
        <v>2121</v>
      </c>
    </row>
    <row r="64" spans="1:31" ht="14.4">
      <c r="X64" s="23" t="s">
        <v>1917</v>
      </c>
      <c r="Y64" s="23" t="s">
        <v>1947</v>
      </c>
      <c r="Z64" s="23" t="s">
        <v>92</v>
      </c>
      <c r="AA64" s="23" t="s">
        <v>85</v>
      </c>
      <c r="AB64" s="23" t="s">
        <v>1917</v>
      </c>
      <c r="AC64" s="23" t="s">
        <v>2122</v>
      </c>
      <c r="AD64" s="23" t="s">
        <v>2123</v>
      </c>
    </row>
    <row r="65" spans="24:30" ht="14.4">
      <c r="X65" s="23">
        <v>2018</v>
      </c>
      <c r="Y65" s="23" t="s">
        <v>2124</v>
      </c>
      <c r="Z65" s="23" t="s">
        <v>92</v>
      </c>
      <c r="AA65" s="23" t="s">
        <v>9</v>
      </c>
      <c r="AB65" s="23" t="s">
        <v>2125</v>
      </c>
      <c r="AC65" s="23" t="s">
        <v>1949</v>
      </c>
      <c r="AD65" s="23" t="s">
        <v>2126</v>
      </c>
    </row>
    <row r="66" spans="24:30" ht="14.4">
      <c r="X66" s="23">
        <v>2018</v>
      </c>
      <c r="Y66" s="24" t="s">
        <v>1947</v>
      </c>
      <c r="Z66" s="23" t="s">
        <v>92</v>
      </c>
      <c r="AA66" s="23" t="s">
        <v>9</v>
      </c>
      <c r="AB66" s="23" t="s">
        <v>2127</v>
      </c>
      <c r="AC66" s="23" t="s">
        <v>1949</v>
      </c>
      <c r="AD66" s="23" t="s">
        <v>2128</v>
      </c>
    </row>
    <row r="67" spans="24:30" ht="14.4">
      <c r="X67" s="23">
        <v>2018</v>
      </c>
      <c r="Y67" s="24" t="s">
        <v>1947</v>
      </c>
      <c r="Z67" s="23" t="s">
        <v>92</v>
      </c>
      <c r="AA67" s="23" t="s">
        <v>9</v>
      </c>
      <c r="AB67" s="23" t="s">
        <v>2129</v>
      </c>
      <c r="AC67" s="23" t="s">
        <v>1949</v>
      </c>
      <c r="AD67" s="23" t="s">
        <v>2130</v>
      </c>
    </row>
    <row r="68" spans="24:30" ht="14.4">
      <c r="X68" s="23">
        <v>2018</v>
      </c>
      <c r="Y68" s="24" t="s">
        <v>1947</v>
      </c>
      <c r="Z68" s="23" t="s">
        <v>92</v>
      </c>
      <c r="AA68" s="23" t="s">
        <v>9</v>
      </c>
      <c r="AB68" s="23" t="s">
        <v>2131</v>
      </c>
      <c r="AC68" s="23" t="s">
        <v>1949</v>
      </c>
      <c r="AD68" s="23" t="s">
        <v>2132</v>
      </c>
    </row>
    <row r="69" spans="24:30" ht="14.4">
      <c r="X69" s="23">
        <v>2020</v>
      </c>
      <c r="Y69" s="23" t="s">
        <v>1008</v>
      </c>
      <c r="Z69" s="23" t="s">
        <v>92</v>
      </c>
      <c r="AA69" s="23" t="s">
        <v>9</v>
      </c>
      <c r="AB69" s="23" t="s">
        <v>1009</v>
      </c>
      <c r="AC69" s="23" t="s">
        <v>2133</v>
      </c>
      <c r="AD69" s="23" t="s">
        <v>1010</v>
      </c>
    </row>
    <row r="70" spans="24:30" ht="14.4">
      <c r="X70" s="23">
        <v>2020</v>
      </c>
      <c r="Y70" s="23" t="s">
        <v>1134</v>
      </c>
      <c r="Z70" s="23" t="s">
        <v>92</v>
      </c>
      <c r="AA70" s="23" t="s">
        <v>92</v>
      </c>
      <c r="AB70" s="23" t="s">
        <v>1135</v>
      </c>
      <c r="AC70" s="23" t="s">
        <v>2109</v>
      </c>
      <c r="AD70" s="23" t="s">
        <v>1136</v>
      </c>
    </row>
    <row r="71" spans="24:30" ht="14.4">
      <c r="X71" s="23">
        <v>2020</v>
      </c>
      <c r="Y71" s="23" t="s">
        <v>2134</v>
      </c>
      <c r="Z71" s="23" t="s">
        <v>92</v>
      </c>
      <c r="AA71" s="23" t="s">
        <v>92</v>
      </c>
      <c r="AB71" s="23" t="s">
        <v>1162</v>
      </c>
      <c r="AC71" s="23" t="s">
        <v>2109</v>
      </c>
      <c r="AD71" s="23" t="s">
        <v>1163</v>
      </c>
    </row>
    <row r="72" spans="24:30" ht="14.4">
      <c r="X72" s="23">
        <v>2020</v>
      </c>
      <c r="Y72" s="23" t="s">
        <v>2135</v>
      </c>
      <c r="Z72" s="23" t="s">
        <v>92</v>
      </c>
      <c r="AA72" s="23" t="s">
        <v>92</v>
      </c>
      <c r="AB72" s="23" t="s">
        <v>1166</v>
      </c>
      <c r="AC72" s="23" t="s">
        <v>2109</v>
      </c>
      <c r="AD72" s="23" t="s">
        <v>1167</v>
      </c>
    </row>
    <row r="73" spans="24:30" ht="14.4">
      <c r="X73" s="23">
        <v>2020</v>
      </c>
      <c r="Y73" s="23" t="s">
        <v>1185</v>
      </c>
      <c r="Z73" s="23" t="s">
        <v>92</v>
      </c>
      <c r="AA73" s="23" t="s">
        <v>1186</v>
      </c>
      <c r="AB73" s="23" t="s">
        <v>1187</v>
      </c>
      <c r="AC73" s="23" t="s">
        <v>2109</v>
      </c>
      <c r="AD73" s="23" t="s">
        <v>1188</v>
      </c>
    </row>
    <row r="74" spans="24:30" ht="14.4">
      <c r="X74" s="23">
        <v>2021</v>
      </c>
      <c r="Y74" s="23" t="s">
        <v>1191</v>
      </c>
      <c r="Z74" s="23" t="s">
        <v>99</v>
      </c>
      <c r="AA74" s="23" t="s">
        <v>1186</v>
      </c>
      <c r="AB74" s="23" t="s">
        <v>1192</v>
      </c>
      <c r="AC74" s="23" t="s">
        <v>2109</v>
      </c>
      <c r="AD74" s="23" t="s">
        <v>1193</v>
      </c>
    </row>
    <row r="75" spans="24:30" ht="14.4">
      <c r="X75" s="23">
        <v>2021</v>
      </c>
      <c r="Y75" s="23" t="s">
        <v>1197</v>
      </c>
      <c r="Z75" s="23" t="s">
        <v>99</v>
      </c>
      <c r="AA75" s="23" t="s">
        <v>1186</v>
      </c>
      <c r="AB75" s="23" t="s">
        <v>1198</v>
      </c>
      <c r="AC75" s="23" t="s">
        <v>2109</v>
      </c>
      <c r="AD75" s="23" t="s">
        <v>1199</v>
      </c>
    </row>
    <row r="76" spans="24:30" ht="14.4">
      <c r="X76" s="23">
        <v>2021</v>
      </c>
      <c r="Y76" s="24" t="s">
        <v>633</v>
      </c>
      <c r="Z76" s="23" t="s">
        <v>99</v>
      </c>
      <c r="AA76" s="23" t="s">
        <v>1186</v>
      </c>
      <c r="AB76" s="23" t="s">
        <v>1202</v>
      </c>
      <c r="AC76" s="23" t="s">
        <v>2109</v>
      </c>
      <c r="AD76" s="23" t="s">
        <v>1203</v>
      </c>
    </row>
    <row r="77" spans="24:30" ht="14.4">
      <c r="X77" s="23">
        <v>2021</v>
      </c>
      <c r="Y77" s="23" t="s">
        <v>2136</v>
      </c>
      <c r="Z77" s="23" t="s">
        <v>99</v>
      </c>
      <c r="AA77" s="23" t="s">
        <v>1186</v>
      </c>
      <c r="AB77" s="23" t="s">
        <v>1207</v>
      </c>
      <c r="AC77" s="23" t="s">
        <v>2109</v>
      </c>
      <c r="AD77" s="23" t="s">
        <v>1208</v>
      </c>
    </row>
    <row r="78" spans="24:30" ht="14.4">
      <c r="X78" s="23">
        <v>2021</v>
      </c>
      <c r="Y78" s="23" t="s">
        <v>1211</v>
      </c>
      <c r="Z78" s="23" t="s">
        <v>99</v>
      </c>
      <c r="AA78" s="23" t="s">
        <v>1186</v>
      </c>
      <c r="AB78" s="23" t="s">
        <v>1212</v>
      </c>
      <c r="AC78" s="23" t="s">
        <v>2109</v>
      </c>
      <c r="AD78" s="23" t="s">
        <v>1213</v>
      </c>
    </row>
    <row r="79" spans="24:30" ht="14.4">
      <c r="X79" s="23">
        <v>2022</v>
      </c>
      <c r="Y79" s="23" t="s">
        <v>1244</v>
      </c>
      <c r="Z79" s="23" t="s">
        <v>92</v>
      </c>
      <c r="AA79" s="23" t="s">
        <v>92</v>
      </c>
      <c r="AB79" s="23" t="s">
        <v>1245</v>
      </c>
      <c r="AC79" s="23" t="s">
        <v>2137</v>
      </c>
      <c r="AD79" s="23" t="s">
        <v>1247</v>
      </c>
    </row>
    <row r="80" spans="24:30" ht="14.4">
      <c r="X80" s="23">
        <v>2022</v>
      </c>
      <c r="Y80" s="24" t="s">
        <v>1260</v>
      </c>
      <c r="Z80" s="23" t="s">
        <v>1261</v>
      </c>
      <c r="AA80" s="23" t="s">
        <v>1261</v>
      </c>
      <c r="AB80" s="23" t="s">
        <v>1262</v>
      </c>
      <c r="AC80" s="23" t="s">
        <v>2109</v>
      </c>
      <c r="AD80" s="23" t="s">
        <v>1264</v>
      </c>
    </row>
    <row r="81" spans="24:30" ht="14.4">
      <c r="X81" s="23">
        <v>2022</v>
      </c>
      <c r="Y81" s="24" t="s">
        <v>1260</v>
      </c>
      <c r="Z81" s="23" t="s">
        <v>1261</v>
      </c>
      <c r="AA81" s="23" t="s">
        <v>1261</v>
      </c>
      <c r="AB81" s="23" t="s">
        <v>1266</v>
      </c>
      <c r="AC81" s="23" t="s">
        <v>2109</v>
      </c>
      <c r="AD81" s="23" t="s">
        <v>1267</v>
      </c>
    </row>
    <row r="82" spans="24:30" ht="14.4">
      <c r="X82" s="23">
        <v>2022</v>
      </c>
      <c r="Y82" s="23" t="s">
        <v>2138</v>
      </c>
      <c r="Z82" s="23" t="s">
        <v>105</v>
      </c>
      <c r="AA82" s="23" t="s">
        <v>1261</v>
      </c>
      <c r="AB82" s="23" t="s">
        <v>1269</v>
      </c>
      <c r="AC82" s="23" t="s">
        <v>2109</v>
      </c>
      <c r="AD82" s="23" t="s">
        <v>1270</v>
      </c>
    </row>
    <row r="83" spans="24:30" ht="14.4">
      <c r="X83" s="23">
        <v>2022</v>
      </c>
      <c r="Y83" s="23" t="s">
        <v>3683</v>
      </c>
      <c r="Z83" s="23" t="s">
        <v>2139</v>
      </c>
      <c r="AA83" s="23" t="s">
        <v>1261</v>
      </c>
      <c r="AB83" s="23" t="s">
        <v>1272</v>
      </c>
      <c r="AC83" s="23" t="s">
        <v>2109</v>
      </c>
      <c r="AD83" s="23" t="s">
        <v>1273</v>
      </c>
    </row>
    <row r="84" spans="24:30" ht="14.4">
      <c r="X84" s="23">
        <v>2022</v>
      </c>
      <c r="Y84" s="23" t="s">
        <v>130</v>
      </c>
      <c r="Z84" s="23" t="s">
        <v>2140</v>
      </c>
      <c r="AA84" s="23" t="s">
        <v>1261</v>
      </c>
      <c r="AB84" s="23" t="s">
        <v>1275</v>
      </c>
      <c r="AC84" s="23" t="s">
        <v>2109</v>
      </c>
      <c r="AD84" s="23" t="s">
        <v>1276</v>
      </c>
    </row>
    <row r="85" spans="24:30" ht="14.4">
      <c r="X85" s="23">
        <v>2022</v>
      </c>
      <c r="Y85" s="23" t="s">
        <v>2141</v>
      </c>
      <c r="Z85" s="23" t="s">
        <v>2140</v>
      </c>
      <c r="AA85" s="23" t="s">
        <v>1261</v>
      </c>
      <c r="AB85" s="23" t="s">
        <v>1280</v>
      </c>
      <c r="AC85" s="23" t="s">
        <v>2109</v>
      </c>
      <c r="AD85" s="23" t="s">
        <v>1281</v>
      </c>
    </row>
    <row r="86" spans="24:30" ht="14.4">
      <c r="X86" s="23">
        <v>2022</v>
      </c>
      <c r="Y86" s="23" t="s">
        <v>2142</v>
      </c>
      <c r="Z86" s="23" t="s">
        <v>2143</v>
      </c>
      <c r="AA86" s="23" t="s">
        <v>1261</v>
      </c>
      <c r="AB86" s="23" t="s">
        <v>1283</v>
      </c>
      <c r="AC86" s="23" t="s">
        <v>2109</v>
      </c>
      <c r="AD86" s="23" t="s">
        <v>1284</v>
      </c>
    </row>
    <row r="87" spans="24:30" ht="14.4">
      <c r="X87" s="23">
        <v>2022</v>
      </c>
      <c r="Y87" s="23" t="s">
        <v>1287</v>
      </c>
      <c r="Z87" s="23" t="s">
        <v>1261</v>
      </c>
      <c r="AA87" s="23" t="s">
        <v>1261</v>
      </c>
      <c r="AB87" s="23" t="s">
        <v>1288</v>
      </c>
      <c r="AC87" s="23" t="s">
        <v>2109</v>
      </c>
      <c r="AD87" s="23" t="s">
        <v>1289</v>
      </c>
    </row>
    <row r="88" spans="24:30" ht="14.4">
      <c r="X88" s="23">
        <v>2022</v>
      </c>
      <c r="Y88" s="24" t="s">
        <v>1260</v>
      </c>
      <c r="Z88" s="23" t="s">
        <v>1261</v>
      </c>
      <c r="AA88" s="23" t="s">
        <v>1261</v>
      </c>
      <c r="AB88" s="23" t="s">
        <v>1291</v>
      </c>
      <c r="AC88" s="23" t="s">
        <v>2109</v>
      </c>
      <c r="AD88" s="23" t="s">
        <v>1292</v>
      </c>
    </row>
    <row r="89" spans="24:30" ht="14.4">
      <c r="X89" s="23">
        <v>2022</v>
      </c>
      <c r="Y89" s="24" t="s">
        <v>1260</v>
      </c>
      <c r="Z89" s="23" t="s">
        <v>1261</v>
      </c>
      <c r="AA89" s="23" t="s">
        <v>1261</v>
      </c>
      <c r="AB89" s="23" t="s">
        <v>1293</v>
      </c>
      <c r="AC89" s="23" t="s">
        <v>2109</v>
      </c>
      <c r="AD89" s="23" t="s">
        <v>1294</v>
      </c>
    </row>
    <row r="90" spans="24:30" ht="14.4">
      <c r="X90" s="28">
        <v>2022</v>
      </c>
      <c r="Y90" s="28" t="s">
        <v>1917</v>
      </c>
      <c r="Z90" s="28" t="s">
        <v>92</v>
      </c>
      <c r="AA90" s="28" t="s">
        <v>92</v>
      </c>
      <c r="AB90" s="28" t="s">
        <v>1296</v>
      </c>
      <c r="AC90" s="28" t="s">
        <v>2109</v>
      </c>
      <c r="AD90" s="28" t="s">
        <v>1297</v>
      </c>
    </row>
    <row r="91" spans="24:30" ht="14.4">
      <c r="X91" s="23">
        <v>2022</v>
      </c>
      <c r="Y91" s="23" t="s">
        <v>1301</v>
      </c>
      <c r="Z91" s="23" t="s">
        <v>92</v>
      </c>
      <c r="AA91" s="23" t="s">
        <v>92</v>
      </c>
      <c r="AB91" s="23" t="s">
        <v>1302</v>
      </c>
      <c r="AC91" s="23" t="s">
        <v>2109</v>
      </c>
      <c r="AD91" s="23" t="s">
        <v>1303</v>
      </c>
    </row>
    <row r="92" spans="24:30" ht="14.4">
      <c r="X92" s="23">
        <v>2022</v>
      </c>
      <c r="Y92" s="23" t="s">
        <v>1305</v>
      </c>
      <c r="Z92" s="23" t="s">
        <v>92</v>
      </c>
      <c r="AA92" s="23" t="s">
        <v>92</v>
      </c>
      <c r="AB92" s="23" t="s">
        <v>1306</v>
      </c>
      <c r="AC92" s="23" t="s">
        <v>2109</v>
      </c>
      <c r="AD92" s="23" t="s">
        <v>1307</v>
      </c>
    </row>
    <row r="93" spans="24:30" ht="14.4">
      <c r="X93" s="23">
        <v>2022</v>
      </c>
      <c r="Y93" s="23" t="s">
        <v>782</v>
      </c>
      <c r="Z93" s="23" t="s">
        <v>92</v>
      </c>
      <c r="AA93" s="23" t="s">
        <v>92</v>
      </c>
      <c r="AB93" s="23" t="s">
        <v>1308</v>
      </c>
      <c r="AC93" s="23" t="s">
        <v>2109</v>
      </c>
      <c r="AD93" s="23" t="s">
        <v>1309</v>
      </c>
    </row>
    <row r="94" spans="24:30" ht="14.4">
      <c r="X94" s="27">
        <v>2022</v>
      </c>
      <c r="Y94" s="27" t="s">
        <v>1917</v>
      </c>
      <c r="Z94" s="27" t="s">
        <v>92</v>
      </c>
      <c r="AA94" s="27" t="s">
        <v>92</v>
      </c>
      <c r="AB94" s="27" t="s">
        <v>1310</v>
      </c>
      <c r="AC94" s="27" t="s">
        <v>2109</v>
      </c>
      <c r="AD94" s="27" t="s">
        <v>1311</v>
      </c>
    </row>
    <row r="95" spans="24:30" ht="14.4">
      <c r="X95" s="23">
        <v>2022</v>
      </c>
      <c r="Y95" s="23" t="s">
        <v>680</v>
      </c>
      <c r="Z95" s="23" t="s">
        <v>92</v>
      </c>
      <c r="AA95" s="23" t="s">
        <v>92</v>
      </c>
      <c r="AB95" s="23" t="s">
        <v>1313</v>
      </c>
      <c r="AC95" s="23" t="s">
        <v>2109</v>
      </c>
      <c r="AD95" s="23" t="s">
        <v>1314</v>
      </c>
    </row>
    <row r="96" spans="24:30" ht="14.4">
      <c r="X96" s="23">
        <v>2022</v>
      </c>
      <c r="Y96" s="23" t="s">
        <v>1315</v>
      </c>
      <c r="Z96" s="23" t="s">
        <v>92</v>
      </c>
      <c r="AA96" s="23" t="s">
        <v>92</v>
      </c>
      <c r="AB96" s="23" t="s">
        <v>1316</v>
      </c>
      <c r="AC96" s="23" t="s">
        <v>2109</v>
      </c>
      <c r="AD96" s="23" t="s">
        <v>1317</v>
      </c>
    </row>
    <row r="97" spans="15:30" ht="14.4">
      <c r="X97" s="23">
        <v>2022</v>
      </c>
      <c r="Y97" s="23" t="s">
        <v>1318</v>
      </c>
      <c r="Z97" s="23" t="s">
        <v>92</v>
      </c>
      <c r="AA97" s="23" t="s">
        <v>92</v>
      </c>
      <c r="AB97" s="23" t="s">
        <v>1319</v>
      </c>
      <c r="AC97" s="23" t="s">
        <v>2109</v>
      </c>
      <c r="AD97" s="23" t="s">
        <v>1320</v>
      </c>
    </row>
    <row r="98" spans="15:30" ht="15" customHeight="1">
      <c r="X98" s="79">
        <v>2023</v>
      </c>
      <c r="Y98" s="79" t="s">
        <v>1422</v>
      </c>
      <c r="Z98" s="79" t="s">
        <v>92</v>
      </c>
      <c r="AA98" s="79" t="s">
        <v>1423</v>
      </c>
      <c r="AB98" s="79" t="s">
        <v>1424</v>
      </c>
      <c r="AC98" s="79" t="s">
        <v>2144</v>
      </c>
      <c r="AD98" s="79" t="s">
        <v>1426</v>
      </c>
    </row>
    <row r="99" spans="15:30" ht="15" customHeight="1">
      <c r="X99" s="79">
        <v>2023</v>
      </c>
      <c r="Y99" s="79" t="s">
        <v>1442</v>
      </c>
      <c r="Z99" s="79" t="s">
        <v>92</v>
      </c>
      <c r="AA99" s="79" t="s">
        <v>92</v>
      </c>
      <c r="AB99" s="79" t="s">
        <v>1443</v>
      </c>
      <c r="AC99" s="79" t="s">
        <v>2145</v>
      </c>
      <c r="AD99" s="79" t="s">
        <v>1444</v>
      </c>
    </row>
    <row r="100" spans="15:30" ht="15" customHeight="1">
      <c r="X100" s="79">
        <v>2023</v>
      </c>
      <c r="Y100" s="79" t="s">
        <v>1930</v>
      </c>
      <c r="Z100" s="79" t="s">
        <v>1423</v>
      </c>
      <c r="AA100" s="79" t="s">
        <v>1423</v>
      </c>
      <c r="AB100" s="79" t="s">
        <v>1428</v>
      </c>
      <c r="AC100" s="79" t="s">
        <v>2144</v>
      </c>
      <c r="AD100" s="79" t="s">
        <v>1429</v>
      </c>
    </row>
    <row r="106" spans="15:30" ht="15" customHeight="1">
      <c r="O106" s="234"/>
      <c r="P106" s="7"/>
      <c r="R106" s="7"/>
    </row>
    <row r="107" spans="15:30" ht="15" customHeight="1">
      <c r="O107" s="234"/>
      <c r="P107" s="7"/>
      <c r="R107" s="7"/>
    </row>
    <row r="108" spans="15:30" ht="15" customHeight="1">
      <c r="O108" s="234"/>
      <c r="P108" s="7"/>
      <c r="R108" s="7"/>
    </row>
    <row r="109" spans="15:30" ht="15" customHeight="1">
      <c r="O109" s="234"/>
      <c r="P109" s="7"/>
      <c r="R109" s="7"/>
    </row>
    <row r="110" spans="15:30" ht="15" customHeight="1">
      <c r="O110" s="234"/>
      <c r="P110" s="7"/>
      <c r="R110" s="7"/>
    </row>
    <row r="111" spans="15:30" ht="15" customHeight="1">
      <c r="O111" s="234"/>
      <c r="P111" s="7"/>
      <c r="R111" s="7"/>
    </row>
    <row r="112" spans="15:30" ht="15" customHeight="1">
      <c r="P112" s="7"/>
      <c r="R112" s="7"/>
    </row>
    <row r="113" spans="16:18" ht="15" customHeight="1">
      <c r="P113" s="7"/>
      <c r="R113" s="7"/>
    </row>
    <row r="114" spans="16:18" ht="15" customHeight="1">
      <c r="P114" s="7"/>
      <c r="R114" s="7"/>
    </row>
    <row r="115" spans="16:18" ht="15" customHeight="1">
      <c r="P115" s="7"/>
      <c r="R115" s="7"/>
    </row>
    <row r="116" spans="16:18" ht="15" customHeight="1">
      <c r="P116" s="7"/>
      <c r="R116" s="7"/>
    </row>
    <row r="117" spans="16:18" ht="15" customHeight="1">
      <c r="P117" s="7"/>
      <c r="R117" s="7"/>
    </row>
    <row r="118" spans="16:18" ht="15" customHeight="1">
      <c r="P118" s="7"/>
      <c r="R118" s="7"/>
    </row>
    <row r="119" spans="16:18" ht="15" customHeight="1">
      <c r="P119" s="7"/>
      <c r="R119" s="7"/>
    </row>
    <row r="120" spans="16:18" ht="15" customHeight="1">
      <c r="P120" s="7"/>
      <c r="R120" s="7"/>
    </row>
    <row r="121" spans="16:18" ht="15" customHeight="1">
      <c r="P121" s="7"/>
      <c r="R121" s="7"/>
    </row>
    <row r="122" spans="16:18" ht="15" customHeight="1">
      <c r="P122" s="7"/>
      <c r="R122" s="7"/>
    </row>
    <row r="123" spans="16:18" ht="15" customHeight="1">
      <c r="P123" s="7"/>
      <c r="R123" s="7"/>
    </row>
    <row r="124" spans="16:18" ht="15" customHeight="1">
      <c r="P124" s="7"/>
      <c r="R124" s="7"/>
    </row>
    <row r="125" spans="16:18" ht="15" customHeight="1">
      <c r="P125" s="7"/>
      <c r="R125" s="7"/>
    </row>
    <row r="126" spans="16:18" ht="15" customHeight="1">
      <c r="P126" s="7"/>
      <c r="R126" s="7"/>
    </row>
    <row r="127" spans="16:18" ht="15" customHeight="1">
      <c r="P127" s="7"/>
      <c r="R127" s="7"/>
    </row>
  </sheetData>
  <autoFilter ref="A1:R53" xr:uid="{FDDCA980-E7F2-41DA-A47E-97AA5F750B58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F9FE-46A3-4C8A-9AE0-A6CA7E130555}">
  <dimension ref="A1:Q19"/>
  <sheetViews>
    <sheetView workbookViewId="0">
      <selection activeCell="A2" sqref="A2:XFD2"/>
    </sheetView>
  </sheetViews>
  <sheetFormatPr defaultColWidth="9.109375" defaultRowHeight="15" customHeight="1"/>
  <cols>
    <col min="1" max="1" width="7.33203125" style="7" bestFit="1" customWidth="1"/>
    <col min="2" max="2" width="15.6640625" style="7" bestFit="1" customWidth="1"/>
    <col min="3" max="3" width="39.5546875" style="7" customWidth="1"/>
    <col min="4" max="4" width="24.109375" style="7" customWidth="1"/>
    <col min="5" max="5" width="11.33203125" style="7" bestFit="1" customWidth="1"/>
    <col min="6" max="6" width="16.44140625" style="7" bestFit="1" customWidth="1"/>
    <col min="7" max="7" width="14.33203125" style="7" bestFit="1" customWidth="1"/>
    <col min="8" max="8" width="21.6640625" style="7" bestFit="1" customWidth="1"/>
    <col min="9" max="9" width="14" style="7" bestFit="1" customWidth="1"/>
    <col min="10" max="10" width="11.109375" style="7" bestFit="1" customWidth="1"/>
    <col min="11" max="11" width="12.33203125" style="7" bestFit="1" customWidth="1"/>
    <col min="12" max="12" width="22.6640625" style="7" bestFit="1" customWidth="1"/>
    <col min="13" max="13" width="20.109375" style="7" bestFit="1" customWidth="1"/>
    <col min="14" max="14" width="16.109375" style="177" bestFit="1" customWidth="1"/>
    <col min="15" max="15" width="17.88671875" style="177" bestFit="1" customWidth="1"/>
    <col min="16" max="16" width="27.6640625" style="7" bestFit="1" customWidth="1"/>
    <col min="17" max="17" width="18.5546875" style="175" bestFit="1" customWidth="1"/>
    <col min="18" max="16384" width="9.109375" style="5"/>
  </cols>
  <sheetData>
    <row r="1" spans="1:17" ht="17.399999999999999">
      <c r="A1" s="113" t="s">
        <v>149</v>
      </c>
      <c r="B1" s="113" t="s">
        <v>0</v>
      </c>
      <c r="C1" s="113" t="s">
        <v>917</v>
      </c>
      <c r="D1" s="113" t="s">
        <v>918</v>
      </c>
      <c r="E1" s="113" t="s">
        <v>919</v>
      </c>
      <c r="F1" s="113" t="s">
        <v>920</v>
      </c>
      <c r="G1" s="113" t="s">
        <v>921</v>
      </c>
      <c r="H1" s="113" t="s">
        <v>922</v>
      </c>
      <c r="I1" s="113" t="s">
        <v>924</v>
      </c>
      <c r="J1" s="113" t="s">
        <v>925</v>
      </c>
      <c r="K1" s="113" t="s">
        <v>926</v>
      </c>
      <c r="L1" s="113" t="s">
        <v>927</v>
      </c>
      <c r="M1" s="113" t="s">
        <v>928</v>
      </c>
      <c r="N1" s="176" t="s">
        <v>929</v>
      </c>
      <c r="O1" s="176" t="s">
        <v>930</v>
      </c>
      <c r="P1" s="113" t="s">
        <v>931</v>
      </c>
      <c r="Q1" s="167" t="s">
        <v>932</v>
      </c>
    </row>
    <row r="2" spans="1:17" ht="14.4">
      <c r="A2" s="6">
        <v>2023</v>
      </c>
      <c r="B2" s="4" t="s">
        <v>1587</v>
      </c>
      <c r="C2" s="4" t="str">
        <f>VLOOKUP(B2,'Employee details '!$A$2:$D$280,4,0)</f>
        <v>Pradeep Shripad</v>
      </c>
      <c r="D2" s="4" t="s">
        <v>1928</v>
      </c>
      <c r="E2" s="4" t="str">
        <f>VLOOKUP(B2,'Employee details '!A:E,5,0)</f>
        <v>Statkraft India Private Ltd</v>
      </c>
      <c r="F2" s="4" t="s">
        <v>85</v>
      </c>
      <c r="G2" s="6" t="s">
        <v>2146</v>
      </c>
      <c r="H2" s="4" t="s">
        <v>1589</v>
      </c>
      <c r="I2" s="4" t="s">
        <v>1927</v>
      </c>
      <c r="J2" s="6" t="s">
        <v>1590</v>
      </c>
      <c r="K2" s="6" t="s">
        <v>1101</v>
      </c>
      <c r="L2" s="6">
        <v>4500288861</v>
      </c>
      <c r="M2" s="6" t="s">
        <v>1585</v>
      </c>
      <c r="N2" s="224">
        <v>44040</v>
      </c>
      <c r="O2" s="224">
        <v>45983</v>
      </c>
      <c r="P2" s="6" t="s">
        <v>1299</v>
      </c>
      <c r="Q2" s="166">
        <v>162501.5</v>
      </c>
    </row>
    <row r="3" spans="1:17" ht="14.4">
      <c r="A3" s="6">
        <v>2023</v>
      </c>
      <c r="B3" s="4" t="s">
        <v>1541</v>
      </c>
      <c r="C3" s="4" t="str">
        <f>VLOOKUP(B3,'Employee details '!$A$2:$D$280,4,0)</f>
        <v>Jayanand Popatarao Gharage</v>
      </c>
      <c r="D3" s="4" t="s">
        <v>485</v>
      </c>
      <c r="E3" s="4" t="str">
        <f>VLOOKUP(B3,'Employee details '!A:E,5,0)</f>
        <v>Khidrat Renewable Energy Ltd</v>
      </c>
      <c r="F3" s="4" t="s">
        <v>9</v>
      </c>
      <c r="G3" s="6" t="s">
        <v>2146</v>
      </c>
      <c r="H3" s="4" t="s">
        <v>1542</v>
      </c>
      <c r="I3" s="4" t="s">
        <v>1927</v>
      </c>
      <c r="J3" s="4" t="s">
        <v>1543</v>
      </c>
      <c r="K3" s="6" t="str">
        <f>VLOOKUP(J3,'New Laptop and Desktop details '!L:T,2,0)</f>
        <v xml:space="preserve">Rajasthan </v>
      </c>
      <c r="L3" s="6">
        <v>4500310419</v>
      </c>
      <c r="M3" s="6" t="s">
        <v>1479</v>
      </c>
      <c r="N3" s="224">
        <v>44258</v>
      </c>
      <c r="O3" s="224">
        <v>46118</v>
      </c>
      <c r="P3" s="6" t="s">
        <v>1299</v>
      </c>
      <c r="Q3" s="166">
        <v>162501.5</v>
      </c>
    </row>
    <row r="4" spans="1:17" ht="15.6">
      <c r="A4" s="79">
        <v>2020</v>
      </c>
      <c r="B4" s="80" t="s">
        <v>1079</v>
      </c>
      <c r="C4" s="79" t="s">
        <v>2147</v>
      </c>
      <c r="D4" s="79" t="s">
        <v>1080</v>
      </c>
      <c r="E4" s="4" t="str">
        <f>VLOOKUP(B4,'Employee details '!A:E,5,0)</f>
        <v>Nellai Renewables Pvt. Ltd</v>
      </c>
      <c r="F4" s="79" t="s">
        <v>85</v>
      </c>
      <c r="G4" s="6" t="s">
        <v>2146</v>
      </c>
      <c r="H4" s="79" t="s">
        <v>1081</v>
      </c>
      <c r="I4" s="79" t="s">
        <v>2148</v>
      </c>
      <c r="J4" s="79" t="s">
        <v>1082</v>
      </c>
      <c r="K4" s="6" t="str">
        <f>VLOOKUP(J4,'New Laptop and Desktop details '!L:T,2,0)</f>
        <v xml:space="preserve">Tamilnadu </v>
      </c>
      <c r="L4" s="6">
        <v>4500288863</v>
      </c>
      <c r="M4" s="6" t="s">
        <v>996</v>
      </c>
      <c r="N4" s="224">
        <v>44879</v>
      </c>
      <c r="O4" s="224">
        <v>46109</v>
      </c>
      <c r="P4" s="6" t="s">
        <v>997</v>
      </c>
      <c r="Q4" s="166">
        <v>98403</v>
      </c>
    </row>
    <row r="5" spans="1:17" ht="15.6">
      <c r="A5" s="79">
        <v>2020</v>
      </c>
      <c r="B5" s="80" t="s">
        <v>1103</v>
      </c>
      <c r="C5" s="79" t="s">
        <v>1104</v>
      </c>
      <c r="D5" s="79" t="s">
        <v>1104</v>
      </c>
      <c r="E5" s="4" t="str">
        <f>VLOOKUP(B5,'Employee details '!A:E,5,0)</f>
        <v>Statkraft India Private Ltd</v>
      </c>
      <c r="F5" s="79" t="s">
        <v>9</v>
      </c>
      <c r="G5" s="6" t="s">
        <v>2146</v>
      </c>
      <c r="H5" s="79" t="s">
        <v>1105</v>
      </c>
      <c r="I5" s="79" t="s">
        <v>2148</v>
      </c>
      <c r="J5" s="79" t="s">
        <v>1106</v>
      </c>
      <c r="K5" s="6" t="str">
        <f>VLOOKUP(J5,'New Laptop and Desktop details '!L:T,2,0)</f>
        <v>Delhi</v>
      </c>
      <c r="L5" s="6">
        <v>4500288861</v>
      </c>
      <c r="M5" s="6" t="s">
        <v>1002</v>
      </c>
      <c r="N5" s="224">
        <v>45154</v>
      </c>
      <c r="O5" s="224">
        <v>47142</v>
      </c>
      <c r="P5" s="6" t="s">
        <v>997</v>
      </c>
      <c r="Q5" s="166">
        <v>98403</v>
      </c>
    </row>
    <row r="6" spans="1:17" ht="15.6">
      <c r="A6" s="79">
        <v>2021</v>
      </c>
      <c r="B6" s="80" t="s">
        <v>1176</v>
      </c>
      <c r="C6" s="79" t="s">
        <v>2149</v>
      </c>
      <c r="D6" s="79" t="s">
        <v>1177</v>
      </c>
      <c r="E6" s="4" t="str">
        <f>VLOOKUP(B6,'Employee details '!A:E,5,0)</f>
        <v>Khidrat Renewable Energy Ltd</v>
      </c>
      <c r="F6" s="79" t="s">
        <v>9</v>
      </c>
      <c r="G6" s="6" t="s">
        <v>2146</v>
      </c>
      <c r="H6" s="79" t="s">
        <v>1178</v>
      </c>
      <c r="I6" s="79" t="s">
        <v>2109</v>
      </c>
      <c r="J6" s="79" t="s">
        <v>1179</v>
      </c>
      <c r="K6" s="6" t="str">
        <f>VLOOKUP(J6,'New Laptop and Desktop details '!L:T,2,0)</f>
        <v>Bangalore</v>
      </c>
      <c r="L6" s="6">
        <v>4500288861</v>
      </c>
      <c r="M6" s="6" t="s">
        <v>1126</v>
      </c>
      <c r="N6" s="229">
        <v>45230</v>
      </c>
      <c r="O6" s="224">
        <v>47141</v>
      </c>
      <c r="P6" s="6" t="s">
        <v>955</v>
      </c>
      <c r="Q6" s="166">
        <v>108392</v>
      </c>
    </row>
    <row r="7" spans="1:17" ht="14.4">
      <c r="A7" s="79">
        <v>2022</v>
      </c>
      <c r="B7" s="79" t="s">
        <v>2150</v>
      </c>
      <c r="C7" s="79" t="s">
        <v>2151</v>
      </c>
      <c r="D7" s="79" t="s">
        <v>2151</v>
      </c>
      <c r="E7" s="4" t="str">
        <f>VLOOKUP(B7,'Employee details '!A:E,5,0)</f>
        <v>Nellai Renewables Pvt. Ltd</v>
      </c>
      <c r="F7" s="79" t="s">
        <v>85</v>
      </c>
      <c r="G7" s="6" t="s">
        <v>2146</v>
      </c>
      <c r="H7" s="79" t="s">
        <v>1333</v>
      </c>
      <c r="I7" s="79" t="s">
        <v>2109</v>
      </c>
      <c r="J7" s="79" t="s">
        <v>1335</v>
      </c>
      <c r="K7" s="6" t="str">
        <f>VLOOKUP(J7,'New Laptop and Desktop details '!L:T,2,0)</f>
        <v>Delhi</v>
      </c>
      <c r="L7" s="6">
        <v>4500288861</v>
      </c>
      <c r="M7" s="6" t="s">
        <v>1336</v>
      </c>
      <c r="N7" s="229">
        <v>45230</v>
      </c>
      <c r="O7" s="224">
        <v>47164</v>
      </c>
      <c r="P7" s="6" t="s">
        <v>1337</v>
      </c>
      <c r="Q7" s="166">
        <v>128664</v>
      </c>
    </row>
    <row r="8" spans="1:17" ht="14.4">
      <c r="A8" s="79">
        <v>2023</v>
      </c>
      <c r="B8" s="79" t="s">
        <v>1453</v>
      </c>
      <c r="C8" s="79" t="s">
        <v>1454</v>
      </c>
      <c r="D8" s="79" t="s">
        <v>1454</v>
      </c>
      <c r="E8" s="4" t="str">
        <f>VLOOKUP(B8,'Employee details '!A:E,5,0)</f>
        <v>Statkraft India Private Ltd</v>
      </c>
      <c r="F8" s="79" t="s">
        <v>9</v>
      </c>
      <c r="G8" s="6" t="s">
        <v>2146</v>
      </c>
      <c r="H8" s="79" t="s">
        <v>1455</v>
      </c>
      <c r="I8" s="79" t="s">
        <v>2145</v>
      </c>
      <c r="J8" s="79" t="s">
        <v>1456</v>
      </c>
      <c r="K8" s="6" t="str">
        <f>VLOOKUP(J8,'New Laptop and Desktop details '!L:T,2,0)</f>
        <v>Bangalore</v>
      </c>
      <c r="L8" s="6">
        <v>4500422797</v>
      </c>
      <c r="M8" s="6" t="s">
        <v>1436</v>
      </c>
      <c r="N8" s="229">
        <v>45245</v>
      </c>
      <c r="O8" s="224">
        <v>47087</v>
      </c>
      <c r="P8" s="6" t="s">
        <v>1437</v>
      </c>
      <c r="Q8" s="166">
        <v>342000</v>
      </c>
    </row>
    <row r="12" spans="1:17" ht="14.4">
      <c r="K12" s="177"/>
      <c r="L12" s="177"/>
      <c r="N12" s="175"/>
      <c r="O12" s="5"/>
      <c r="P12" s="5"/>
      <c r="Q12" s="5"/>
    </row>
    <row r="13" spans="1:17" ht="14.4">
      <c r="K13" s="177"/>
      <c r="L13" s="177"/>
      <c r="N13" s="175"/>
      <c r="O13" s="5"/>
      <c r="P13" s="5"/>
      <c r="Q13" s="5"/>
    </row>
    <row r="14" spans="1:17" ht="14.4">
      <c r="K14" s="177"/>
      <c r="L14" s="177"/>
      <c r="N14" s="175"/>
      <c r="O14" s="5"/>
      <c r="P14" s="5"/>
      <c r="Q14" s="5"/>
    </row>
    <row r="15" spans="1:17" ht="14.4">
      <c r="K15" s="177"/>
      <c r="L15" s="177"/>
      <c r="N15" s="175"/>
      <c r="O15" s="5"/>
      <c r="P15" s="5"/>
      <c r="Q15" s="5"/>
    </row>
    <row r="16" spans="1:17" ht="14.4">
      <c r="K16" s="177"/>
      <c r="L16" s="177"/>
      <c r="N16" s="175"/>
      <c r="O16" s="5"/>
      <c r="P16" s="5"/>
      <c r="Q16" s="5"/>
    </row>
    <row r="17" ht="14.4"/>
    <row r="18" ht="14.4"/>
    <row r="19" ht="14.4"/>
  </sheetData>
  <conditionalFormatting sqref="B1">
    <cfRule type="duplicateValues" dxfId="79" priority="4"/>
    <cfRule type="duplicateValues" dxfId="78" priority="8"/>
    <cfRule type="duplicateValues" dxfId="77" priority="10"/>
    <cfRule type="duplicateValues" dxfId="76" priority="13"/>
    <cfRule type="duplicateValues" dxfId="75" priority="17"/>
  </conditionalFormatting>
  <conditionalFormatting sqref="B2">
    <cfRule type="duplicateValues" dxfId="74" priority="87"/>
    <cfRule type="duplicateValues" dxfId="73" priority="94"/>
  </conditionalFormatting>
  <conditionalFormatting sqref="B3">
    <cfRule type="duplicateValues" dxfId="72" priority="35"/>
    <cfRule type="duplicateValues" dxfId="71" priority="42"/>
  </conditionalFormatting>
  <conditionalFormatting sqref="B4:B8">
    <cfRule type="duplicateValues" dxfId="70" priority="234"/>
  </conditionalFormatting>
  <conditionalFormatting sqref="B16:B1048576 B2:B11">
    <cfRule type="duplicateValues" dxfId="69" priority="228"/>
  </conditionalFormatting>
  <conditionalFormatting sqref="B1:C1">
    <cfRule type="duplicateValues" dxfId="68" priority="2"/>
  </conditionalFormatting>
  <conditionalFormatting sqref="B2:C2">
    <cfRule type="duplicateValues" dxfId="67" priority="222"/>
  </conditionalFormatting>
  <conditionalFormatting sqref="B3:C3">
    <cfRule type="duplicateValues" dxfId="66" priority="40"/>
  </conditionalFormatting>
  <conditionalFormatting sqref="C1">
    <cfRule type="duplicateValues" dxfId="65" priority="9"/>
  </conditionalFormatting>
  <conditionalFormatting sqref="D1">
    <cfRule type="duplicateValues" dxfId="64" priority="18"/>
    <cfRule type="duplicateValues" dxfId="63" priority="19"/>
  </conditionalFormatting>
  <conditionalFormatting sqref="G1">
    <cfRule type="duplicateValues" dxfId="62" priority="1"/>
    <cfRule type="duplicateValues" dxfId="61" priority="12"/>
    <cfRule type="duplicateValues" dxfId="60" priority="15"/>
  </conditionalFormatting>
  <conditionalFormatting sqref="H2">
    <cfRule type="duplicateValues" dxfId="59" priority="86"/>
    <cfRule type="duplicateValues" dxfId="58" priority="91"/>
    <cfRule type="duplicateValues" dxfId="57" priority="96"/>
    <cfRule type="duplicateValues" dxfId="56" priority="97"/>
  </conditionalFormatting>
  <conditionalFormatting sqref="H3">
    <cfRule type="duplicateValues" dxfId="55" priority="34"/>
    <cfRule type="duplicateValues" dxfId="54" priority="39"/>
    <cfRule type="duplicateValues" dxfId="53" priority="44"/>
    <cfRule type="duplicateValues" dxfId="52" priority="45"/>
  </conditionalFormatting>
  <conditionalFormatting sqref="H4:H8">
    <cfRule type="duplicateValues" dxfId="51" priority="236"/>
  </conditionalFormatting>
  <conditionalFormatting sqref="I1">
    <cfRule type="duplicateValues" dxfId="50" priority="5"/>
    <cfRule type="duplicateValues" dxfId="49" priority="6"/>
    <cfRule type="duplicateValues" dxfId="48" priority="7"/>
    <cfRule type="duplicateValues" dxfId="47" priority="11"/>
    <cfRule type="duplicateValues" dxfId="46" priority="14"/>
    <cfRule type="duplicateValues" dxfId="45" priority="16"/>
    <cfRule type="duplicateValues" dxfId="44" priority="20"/>
  </conditionalFormatting>
  <conditionalFormatting sqref="I16:I1048576 I9:I11 J2:J8">
    <cfRule type="duplicateValues" dxfId="43" priority="231"/>
  </conditionalFormatting>
  <conditionalFormatting sqref="J2">
    <cfRule type="duplicateValues" dxfId="42" priority="85"/>
    <cfRule type="duplicateValues" dxfId="41" priority="95"/>
  </conditionalFormatting>
  <conditionalFormatting sqref="J3">
    <cfRule type="duplicateValues" dxfId="40" priority="33"/>
    <cfRule type="duplicateValues" dxfId="39" priority="43"/>
  </conditionalFormatting>
  <conditionalFormatting sqref="J4:J8">
    <cfRule type="duplicateValues" dxfId="38" priority="235"/>
  </conditionalFormatting>
  <conditionalFormatting sqref="K1">
    <cfRule type="duplicateValues" dxfId="37" priority="3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B3C4-EFCF-4F88-B642-71C85B258472}">
  <dimension ref="A1:T9"/>
  <sheetViews>
    <sheetView workbookViewId="0">
      <selection activeCell="A3" sqref="A3"/>
    </sheetView>
  </sheetViews>
  <sheetFormatPr defaultRowHeight="14.4"/>
  <cols>
    <col min="3" max="3" width="20" bestFit="1" customWidth="1"/>
    <col min="4" max="4" width="20.5546875" bestFit="1" customWidth="1"/>
    <col min="5" max="5" width="24.6640625" bestFit="1" customWidth="1"/>
    <col min="6" max="6" width="16.44140625" bestFit="1" customWidth="1"/>
    <col min="7" max="7" width="14.33203125" bestFit="1" customWidth="1"/>
    <col min="8" max="8" width="21.6640625" bestFit="1" customWidth="1"/>
    <col min="9" max="9" width="9.33203125" bestFit="1" customWidth="1"/>
    <col min="10" max="10" width="19" bestFit="1" customWidth="1"/>
    <col min="13" max="13" width="22.5546875" bestFit="1" customWidth="1"/>
    <col min="14" max="14" width="20.33203125" bestFit="1" customWidth="1"/>
    <col min="15" max="15" width="16" bestFit="1" customWidth="1"/>
    <col min="16" max="16" width="18" style="195" bestFit="1" customWidth="1"/>
    <col min="17" max="17" width="25" bestFit="1" customWidth="1"/>
    <col min="18" max="18" width="18.5546875" bestFit="1" customWidth="1"/>
  </cols>
  <sheetData>
    <row r="1" spans="1:20" ht="17.399999999999999">
      <c r="A1" s="87" t="s">
        <v>149</v>
      </c>
      <c r="B1" s="98" t="s">
        <v>0</v>
      </c>
      <c r="C1" s="98" t="s">
        <v>917</v>
      </c>
      <c r="D1" s="98" t="s">
        <v>918</v>
      </c>
      <c r="E1" s="98" t="s">
        <v>919</v>
      </c>
      <c r="F1" s="98" t="s">
        <v>920</v>
      </c>
      <c r="G1" s="98" t="s">
        <v>921</v>
      </c>
      <c r="H1" s="98" t="s">
        <v>922</v>
      </c>
      <c r="I1" s="98" t="s">
        <v>923</v>
      </c>
      <c r="J1" s="98" t="s">
        <v>924</v>
      </c>
      <c r="K1" s="98" t="s">
        <v>925</v>
      </c>
      <c r="L1" s="98" t="s">
        <v>926</v>
      </c>
      <c r="M1" s="105" t="s">
        <v>927</v>
      </c>
      <c r="N1" s="107" t="s">
        <v>928</v>
      </c>
      <c r="O1" s="168" t="s">
        <v>929</v>
      </c>
      <c r="P1" s="176" t="s">
        <v>930</v>
      </c>
      <c r="Q1" s="113" t="s">
        <v>931</v>
      </c>
      <c r="R1" s="113" t="s">
        <v>932</v>
      </c>
    </row>
    <row r="2" spans="1:20" ht="15.6">
      <c r="A2" s="81" t="s">
        <v>84</v>
      </c>
      <c r="B2" s="99" t="s">
        <v>155</v>
      </c>
      <c r="C2" s="78" t="str">
        <f>VLOOKUP(B2,'Employee details '!A2:F966,4,0)</f>
        <v>Amit kumar Soni</v>
      </c>
      <c r="D2" s="78" t="s">
        <v>1123</v>
      </c>
      <c r="E2" s="78" t="str">
        <f>VLOOKUP(B2,'Employee details '!A:E,5,0)</f>
        <v>Khidrat Renewable Energy Ltd</v>
      </c>
      <c r="F2" s="78" t="s">
        <v>9</v>
      </c>
      <c r="G2" s="78" t="s">
        <v>936</v>
      </c>
      <c r="H2" s="78" t="s">
        <v>1124</v>
      </c>
      <c r="I2" s="78" t="s">
        <v>938</v>
      </c>
      <c r="J2" s="78" t="s">
        <v>1935</v>
      </c>
      <c r="K2" s="78" t="s">
        <v>1125</v>
      </c>
      <c r="L2" s="103" t="s">
        <v>1058</v>
      </c>
      <c r="M2" s="6">
        <v>4500310419</v>
      </c>
      <c r="N2" s="108" t="s">
        <v>1126</v>
      </c>
      <c r="O2" s="222">
        <v>44258</v>
      </c>
      <c r="P2" s="224">
        <v>46102</v>
      </c>
      <c r="Q2" s="1" t="s">
        <v>955</v>
      </c>
      <c r="R2" s="123">
        <v>108392</v>
      </c>
    </row>
    <row r="3" spans="1:20" ht="15.6">
      <c r="A3" s="81" t="s">
        <v>84</v>
      </c>
      <c r="B3" s="99" t="s">
        <v>916</v>
      </c>
      <c r="C3" s="78" t="str">
        <f>VLOOKUP(B3,'Employee details '!A3:F967,4,0)</f>
        <v>Rajesh Kumar</v>
      </c>
      <c r="D3" s="78" t="s">
        <v>2152</v>
      </c>
      <c r="E3" s="78" t="str">
        <f>VLOOKUP(B3,'Employee details '!A:E,5,0)</f>
        <v>Statkraft India Private Ltd</v>
      </c>
      <c r="F3" s="78" t="s">
        <v>9</v>
      </c>
      <c r="G3" s="78" t="s">
        <v>936</v>
      </c>
      <c r="H3" s="78" t="s">
        <v>1181</v>
      </c>
      <c r="I3" s="78" t="s">
        <v>938</v>
      </c>
      <c r="J3" s="78" t="s">
        <v>1935</v>
      </c>
      <c r="K3" s="78" t="s">
        <v>1182</v>
      </c>
      <c r="L3" s="103" t="s">
        <v>947</v>
      </c>
      <c r="M3" s="6">
        <v>4500310419</v>
      </c>
      <c r="N3" s="108" t="s">
        <v>1126</v>
      </c>
      <c r="O3" s="224">
        <v>44258</v>
      </c>
      <c r="P3" s="224">
        <v>46118</v>
      </c>
      <c r="Q3" s="1" t="s">
        <v>955</v>
      </c>
      <c r="R3" s="123">
        <v>108392</v>
      </c>
    </row>
    <row r="4" spans="1:20" ht="15.6">
      <c r="A4" s="81" t="s">
        <v>84</v>
      </c>
      <c r="B4" s="99" t="s">
        <v>855</v>
      </c>
      <c r="C4" s="78" t="str">
        <f>VLOOKUP(B4,'Employee details '!A4:F968,4,0)</f>
        <v>Aravinth a</v>
      </c>
      <c r="D4" s="78" t="s">
        <v>1347</v>
      </c>
      <c r="E4" s="78" t="str">
        <f>VLOOKUP(B4,'Employee details '!A:E,5,0)</f>
        <v>Khidrat Renewable Energy Ltd</v>
      </c>
      <c r="F4" s="78" t="s">
        <v>9</v>
      </c>
      <c r="G4" s="78" t="s">
        <v>936</v>
      </c>
      <c r="H4" s="78" t="s">
        <v>1348</v>
      </c>
      <c r="I4" s="78" t="s">
        <v>938</v>
      </c>
      <c r="J4" s="78" t="s">
        <v>1939</v>
      </c>
      <c r="K4" s="78" t="s">
        <v>1349</v>
      </c>
      <c r="L4" s="103" t="s">
        <v>1058</v>
      </c>
      <c r="M4" s="6">
        <v>4500386832</v>
      </c>
      <c r="N4" s="108" t="s">
        <v>1340</v>
      </c>
      <c r="O4" s="224">
        <v>44879</v>
      </c>
      <c r="P4" s="224">
        <v>46122</v>
      </c>
      <c r="Q4" s="1" t="s">
        <v>1337</v>
      </c>
      <c r="R4" s="123">
        <v>128664</v>
      </c>
    </row>
    <row r="5" spans="1:20" ht="15.6">
      <c r="A5" s="81" t="s">
        <v>84</v>
      </c>
      <c r="B5" s="99" t="s">
        <v>865</v>
      </c>
      <c r="C5" s="78" t="str">
        <f>VLOOKUP(B5,'Employee details '!A5:F969,4,0)</f>
        <v>Samudrala Sampath</v>
      </c>
      <c r="D5" s="78" t="s">
        <v>1407</v>
      </c>
      <c r="E5" s="78" t="str">
        <f>VLOOKUP(B5,'Employee details '!A:E,5,0)</f>
        <v>Khidrat Renewable Energy Ltd</v>
      </c>
      <c r="F5" s="78" t="s">
        <v>9</v>
      </c>
      <c r="G5" s="78" t="s">
        <v>936</v>
      </c>
      <c r="H5" s="78" t="s">
        <v>1408</v>
      </c>
      <c r="I5" s="78" t="s">
        <v>938</v>
      </c>
      <c r="J5" s="78" t="s">
        <v>1939</v>
      </c>
      <c r="K5" s="78" t="s">
        <v>1409</v>
      </c>
      <c r="L5" s="103" t="s">
        <v>1058</v>
      </c>
      <c r="M5" s="6">
        <v>4500386832</v>
      </c>
      <c r="N5" s="108" t="s">
        <v>1340</v>
      </c>
      <c r="O5" s="224">
        <v>44879</v>
      </c>
      <c r="P5" s="224">
        <v>46727</v>
      </c>
      <c r="Q5" s="1" t="s">
        <v>1337</v>
      </c>
      <c r="R5" s="123">
        <v>128664</v>
      </c>
    </row>
    <row r="6" spans="1:20" ht="15.6">
      <c r="A6" s="81" t="s">
        <v>84</v>
      </c>
      <c r="B6" s="99" t="s">
        <v>835</v>
      </c>
      <c r="C6" s="78" t="str">
        <f>VLOOKUP(B6,'Employee details '!A6:F970,4,0)</f>
        <v>Babloo Sharma</v>
      </c>
      <c r="D6" s="102" t="s">
        <v>1506</v>
      </c>
      <c r="E6" s="78" t="str">
        <f>VLOOKUP(B6,'Employee details '!A:E,5,0)</f>
        <v>Khidrat Renewable Energy Ltd</v>
      </c>
      <c r="F6" s="102" t="s">
        <v>9</v>
      </c>
      <c r="G6" s="78" t="s">
        <v>936</v>
      </c>
      <c r="H6" s="102" t="s">
        <v>1507</v>
      </c>
      <c r="I6" s="102" t="s">
        <v>938</v>
      </c>
      <c r="J6" s="102" t="s">
        <v>1927</v>
      </c>
      <c r="K6" s="102" t="s">
        <v>1508</v>
      </c>
      <c r="L6" s="103" t="s">
        <v>1058</v>
      </c>
      <c r="M6" s="6">
        <v>4500437962</v>
      </c>
      <c r="N6" s="111" t="s">
        <v>1479</v>
      </c>
      <c r="O6" s="229">
        <v>45230</v>
      </c>
      <c r="P6" s="224">
        <v>47104</v>
      </c>
      <c r="Q6" s="1" t="s">
        <v>1299</v>
      </c>
      <c r="R6" s="123">
        <v>162501.5</v>
      </c>
    </row>
    <row r="7" spans="1:20" ht="15.6">
      <c r="A7" s="81" t="s">
        <v>84</v>
      </c>
      <c r="B7" s="99" t="s">
        <v>837</v>
      </c>
      <c r="C7" s="78" t="str">
        <f>VLOOKUP(B7,'Employee details '!A7:F971,4,0)</f>
        <v>Thailaikumar v</v>
      </c>
      <c r="D7" s="102" t="s">
        <v>1549</v>
      </c>
      <c r="E7" s="78" t="str">
        <f>VLOOKUP(B7,'Employee details '!A:E,5,0)</f>
        <v>Khidrat Renewable Energy Ltd</v>
      </c>
      <c r="F7" s="102" t="s">
        <v>9</v>
      </c>
      <c r="G7" s="78" t="s">
        <v>936</v>
      </c>
      <c r="H7" s="102" t="s">
        <v>1550</v>
      </c>
      <c r="I7" s="102" t="s">
        <v>938</v>
      </c>
      <c r="J7" s="102" t="s">
        <v>1927</v>
      </c>
      <c r="K7" s="102" t="s">
        <v>1551</v>
      </c>
      <c r="L7" s="103" t="s">
        <v>1058</v>
      </c>
      <c r="M7" s="6">
        <v>4500437962</v>
      </c>
      <c r="N7" s="111" t="s">
        <v>1479</v>
      </c>
      <c r="O7" s="229">
        <v>45230</v>
      </c>
      <c r="P7" s="224">
        <v>47104</v>
      </c>
      <c r="Q7" s="1" t="s">
        <v>1299</v>
      </c>
      <c r="R7" s="123">
        <v>162501.5</v>
      </c>
    </row>
    <row r="8" spans="1:20" ht="15.6">
      <c r="A8" s="81" t="s">
        <v>84</v>
      </c>
      <c r="B8" s="99" t="s">
        <v>880</v>
      </c>
      <c r="C8" s="78" t="str">
        <f>VLOOKUP(B8,'Employee details '!A8:F972,4,0)</f>
        <v>Rajat Kumar</v>
      </c>
      <c r="D8" s="78" t="s">
        <v>999</v>
      </c>
      <c r="E8" s="78" t="str">
        <f>VLOOKUP(B8,'Employee details '!A:E,5,0)</f>
        <v>Khidrat Renewable Energy Ltd</v>
      </c>
      <c r="F8" s="78" t="s">
        <v>9</v>
      </c>
      <c r="G8" s="78" t="s">
        <v>936</v>
      </c>
      <c r="H8" s="78" t="s">
        <v>1000</v>
      </c>
      <c r="I8" s="78" t="s">
        <v>938</v>
      </c>
      <c r="J8" s="78" t="s">
        <v>1919</v>
      </c>
      <c r="K8" s="78" t="s">
        <v>1001</v>
      </c>
      <c r="L8" s="103" t="s">
        <v>947</v>
      </c>
      <c r="M8" s="6">
        <v>4500288861</v>
      </c>
      <c r="N8" s="108" t="s">
        <v>1002</v>
      </c>
      <c r="O8" s="224">
        <v>44040</v>
      </c>
      <c r="P8" s="224">
        <v>45875</v>
      </c>
      <c r="Q8" s="1" t="s">
        <v>997</v>
      </c>
      <c r="R8" s="123">
        <v>98403</v>
      </c>
      <c r="S8" s="1"/>
      <c r="T8" t="str">
        <f>VLOOKUP(B8,'Employee details '!$A$2:$F$584,6,0)</f>
        <v>Sustainability</v>
      </c>
    </row>
    <row r="9" spans="1:20" ht="15.6">
      <c r="A9" s="81" t="s">
        <v>84</v>
      </c>
      <c r="B9" s="99" t="s">
        <v>909</v>
      </c>
      <c r="C9" s="78" t="str">
        <f>IFERROR(VLOOKUP(B9,'Employee details '!$A$2:$E$1000,4,0),"Spare")</f>
        <v>Dinesh Kalla</v>
      </c>
      <c r="D9" s="78" t="s">
        <v>2153</v>
      </c>
      <c r="E9" s="78" t="str">
        <f>VLOOKUP(B9,'Employee details '!A:E,5,0)</f>
        <v>Khidrat Renewable Energy Ltd</v>
      </c>
      <c r="F9" s="78" t="s">
        <v>9</v>
      </c>
      <c r="G9" s="78" t="s">
        <v>936</v>
      </c>
      <c r="H9" s="78" t="s">
        <v>1056</v>
      </c>
      <c r="I9" s="78" t="s">
        <v>938</v>
      </c>
      <c r="J9" s="78" t="s">
        <v>951</v>
      </c>
      <c r="K9" s="78" t="s">
        <v>1057</v>
      </c>
      <c r="L9" s="103" t="s">
        <v>1058</v>
      </c>
      <c r="M9" s="6">
        <v>4500288861</v>
      </c>
      <c r="N9" s="108" t="s">
        <v>1002</v>
      </c>
      <c r="O9" s="224">
        <v>44040</v>
      </c>
      <c r="P9" s="224">
        <v>45895</v>
      </c>
      <c r="Q9" s="1" t="s">
        <v>997</v>
      </c>
      <c r="R9" s="123">
        <v>98403</v>
      </c>
    </row>
  </sheetData>
  <conditionalFormatting sqref="B9">
    <cfRule type="duplicateValues" dxfId="36" priority="2"/>
  </conditionalFormatting>
  <conditionalFormatting sqref="K9">
    <cfRule type="duplicateValues" dxfId="35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1E14137CA6C743B453829D5E3CF0A0" ma:contentTypeVersion="17" ma:contentTypeDescription="Create a new document." ma:contentTypeScope="" ma:versionID="6a12196d5383c17b8a94c1b7d2ad1c60">
  <xsd:schema xmlns:xsd="http://www.w3.org/2001/XMLSchema" xmlns:xs="http://www.w3.org/2001/XMLSchema" xmlns:p="http://schemas.microsoft.com/office/2006/metadata/properties" xmlns:ns2="{listid:Accounting}" xmlns:ns3="ed8e380b-ea7a-4aa2-a9f1-09c9c1b89ba6" xmlns:ns4="653aa2db-2924-43fa-8ec8-83706c5a12ec" targetNamespace="http://schemas.microsoft.com/office/2006/metadata/properties" ma:root="true" ma:fieldsID="b0bd0aad90b1b4240a16a5a7012bc8c4" ns2:_="" ns3:_="" ns4:_="">
    <xsd:import namespace="{listid:Accounting}"/>
    <xsd:import namespace="ed8e380b-ea7a-4aa2-a9f1-09c9c1b89ba6"/>
    <xsd:import namespace="653aa2db-2924-43fa-8ec8-83706c5a12ec"/>
    <xsd:element name="properties">
      <xsd:complexType>
        <xsd:sequence>
          <xsd:element name="documentManagement">
            <xsd:complexType>
              <xsd:all>
                <xsd:element ref="ns2:Classification" minOccurs="0"/>
                <xsd:element ref="ns2:Document_x0020_type" minOccurs="0"/>
                <xsd:element ref="ns2:Language" minOccurs="0"/>
                <xsd:element ref="ns2:Statu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lcf76f155ced4ddcb4097134ff3c332f" minOccurs="0"/>
                <xsd:element ref="ns4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{listid:Accounting}" elementFormDefault="qualified">
    <xsd:import namespace="http://schemas.microsoft.com/office/2006/documentManagement/types"/>
    <xsd:import namespace="http://schemas.microsoft.com/office/infopath/2007/PartnerControls"/>
    <xsd:element name="Classification" ma:index="8" nillable="true" ma:displayName="Classification" ma:default="Internal" ma:format="Dropdown" ma:internalName="Classification">
      <xsd:simpleType>
        <xsd:restriction base="dms:Choice">
          <xsd:enumeration value="Confidential"/>
          <xsd:enumeration value="Internal"/>
          <xsd:enumeration value="Open"/>
        </xsd:restriction>
      </xsd:simpleType>
    </xsd:element>
    <xsd:element name="Document_x0020_type" ma:index="9" nillable="true" ma:displayName="Document type" ma:default="Memo" ma:format="Dropdown" ma:internalName="Document_x0020_type">
      <xsd:simpleType>
        <xsd:restriction base="dms:Choice">
          <xsd:enumeration value="Agreement"/>
          <xsd:enumeration value="Budget"/>
          <xsd:enumeration value="Call for meeting"/>
          <xsd:enumeration value="External correspondence"/>
          <xsd:enumeration value="Guideline"/>
          <xsd:enumeration value="Image"/>
          <xsd:enumeration value="Internal correspondence"/>
          <xsd:enumeration value="Map"/>
          <xsd:enumeration value="Memo"/>
          <xsd:enumeration value="Minutes of meeting"/>
          <xsd:enumeration value="Plan"/>
          <xsd:enumeration value="Presentation"/>
          <xsd:enumeration value="Report"/>
          <xsd:enumeration value="Specification"/>
          <xsd:enumeration value="Technical Document"/>
          <xsd:enumeration value="Video"/>
        </xsd:restriction>
      </xsd:simpleType>
    </xsd:element>
    <xsd:element name="Language" ma:index="10" nillable="true" ma:displayName="Language" ma:default="English" ma:format="Dropdown" ma:internalName="Language">
      <xsd:simpleType>
        <xsd:restriction base="dms:Choice">
          <xsd:enumeration value="Albanian"/>
          <xsd:enumeration value="Dutch"/>
          <xsd:enumeration value="English"/>
          <xsd:enumeration value="French"/>
          <xsd:enumeration value="German"/>
          <xsd:enumeration value="Hindi"/>
          <xsd:enumeration value="Nepalese"/>
          <xsd:enumeration value="Norwegian"/>
          <xsd:enumeration value="Portuguese"/>
          <xsd:enumeration value="Spanish"/>
          <xsd:enumeration value="Swedish"/>
          <xsd:enumeration value="Turkish"/>
        </xsd:restriction>
      </xsd:simpleType>
    </xsd:element>
    <xsd:element name="Status" ma:index="11" nillable="true" ma:displayName="Status" ma:default="In Progress" ma:format="Dropdown" ma:internalName="Status">
      <xsd:simpleType>
        <xsd:restriction base="dms:Choice"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e380b-ea7a-4aa2-a9f1-09c9c1b89b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21d6712-d20a-4d05-afac-8e514c8289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aa2db-2924-43fa-8ec8-83706c5a12e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a0add59-0232-4e0e-9c0e-a065dd0ae2df}" ma:internalName="TaxCatchAll" ma:showField="CatchAllData" ma:web="653aa2db-2924-43fa-8ec8-83706c5a12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{listid:Accounting}">In Progress</Status>
    <Classification xmlns="{listid:Accounting}">Internal</Classification>
    <Document_x0020_type xmlns="{listid:Accounting}">Memo</Document_x0020_type>
    <Language xmlns="{listid:Accounting}">English</Language>
    <TaxCatchAll xmlns="653aa2db-2924-43fa-8ec8-83706c5a12ec" xsi:nil="true"/>
    <lcf76f155ced4ddcb4097134ff3c332f xmlns="ed8e380b-ea7a-4aa2-a9f1-09c9c1b89ba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ED83A8-54F7-48C0-8CBA-62855DDFFB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{listid:Accounting}"/>
    <ds:schemaRef ds:uri="ed8e380b-ea7a-4aa2-a9f1-09c9c1b89ba6"/>
    <ds:schemaRef ds:uri="653aa2db-2924-43fa-8ec8-83706c5a12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8FDCDD-2A6B-483B-812A-4885C280C1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6863-50D0-4255-B5F8-90CD6ABD8CD1}">
  <ds:schemaRefs>
    <ds:schemaRef ds:uri="http://schemas.microsoft.com/office/2006/metadata/properties"/>
    <ds:schemaRef ds:uri="http://schemas.microsoft.com/office/infopath/2007/PartnerControls"/>
    <ds:schemaRef ds:uri="{listid:Accounting}"/>
    <ds:schemaRef ds:uri="653aa2db-2924-43fa-8ec8-83706c5a12ec"/>
    <ds:schemaRef ds:uri="ed8e380b-ea7a-4aa2-a9f1-09c9c1b89ba6"/>
  </ds:schemaRefs>
</ds:datastoreItem>
</file>

<file path=docMetadata/LabelInfo.xml><?xml version="1.0" encoding="utf-8"?>
<clbl:labelList xmlns:clbl="http://schemas.microsoft.com/office/2020/mipLabelMetadata">
  <clbl:label id="{f8afab47-5f18-4dcb-9ef3-cd87045d98ab}" enabled="1" method="Standard" siteId="{a40c0d68-338e-44ef-ab17-812ee42d12c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Assets List Details </vt:lpstr>
      <vt:lpstr>Employee details </vt:lpstr>
      <vt:lpstr>New Laptop and Desktop details </vt:lpstr>
      <vt:lpstr>Sheet1</vt:lpstr>
      <vt:lpstr>SKM</vt:lpstr>
      <vt:lpstr>SKI</vt:lpstr>
      <vt:lpstr>Tidong</vt:lpstr>
      <vt:lpstr>Nellai</vt:lpstr>
      <vt:lpstr>Khidrat Renewable</vt:lpstr>
      <vt:lpstr>Lanco Mandakini</vt:lpstr>
      <vt:lpstr>Monitor and Docking station </vt:lpstr>
      <vt:lpstr>VC Details </vt:lpstr>
      <vt:lpstr>REPLACE x280 AND OTHER</vt:lpstr>
      <vt:lpstr>Seat vise Deatils</vt:lpstr>
      <vt:lpstr>Network device </vt:lpstr>
      <vt:lpstr>Assigned Accessories</vt:lpstr>
      <vt:lpstr>TV and asset Renovation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Kumar Deepak</dc:creator>
  <cp:keywords/>
  <dc:description/>
  <cp:lastModifiedBy>Kapur Aryan</cp:lastModifiedBy>
  <cp:revision/>
  <dcterms:created xsi:type="dcterms:W3CDTF">2015-06-05T18:19:34Z</dcterms:created>
  <dcterms:modified xsi:type="dcterms:W3CDTF">2024-07-16T10:41:18Z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0x010100121E14137CA6C743B453829D5E3CF0A0</vt:lpwstr>
  </property>
  <property fmtid="{D5CDD505-2E9C-101B-9397-08002B2CF9AE}" pid="3" name="MediaServiceImageTags">
    <vt:lpwstr/>
  </property>
</Properties>
</file>