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pdinh\Desktop\UCILES~1\WEEK1~1\DAY2~1\UCIRV2~1\UCIRV2~1\02-HOM~1\01-Excel\INSTRU~1\"/>
    </mc:Choice>
  </mc:AlternateContent>
  <xr:revisionPtr revIDLastSave="0" documentId="12_ncr:500000_{58121E83-4FCA-44EE-894A-2B8007C99252}" xr6:coauthVersionLast="31" xr6:coauthVersionMax="31" xr10:uidLastSave="{00000000-0000-0000-0000-000000000000}"/>
  <bookViews>
    <workbookView xWindow="0" yWindow="0" windowWidth="15345" windowHeight="4485" activeTab="2" xr2:uid="{00000000-000D-0000-FFFF-FFFF00000000}"/>
  </bookViews>
  <sheets>
    <sheet name="Sheet2" sheetId="3" r:id="rId1"/>
    <sheet name="Sheet3" sheetId="4" r:id="rId2"/>
    <sheet name="Sheet4" sheetId="5" r:id="rId3"/>
    <sheet name="Sheet1" sheetId="1" r:id="rId4"/>
  </sheet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<sst xmlns="http://schemas.openxmlformats.org/spreadsheetml/2006/main" count="24758" uniqueCount="8351">
  <si>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</si>
  <si>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</si>
  <si>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</si>
  <si>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</si>
  <si>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</si>
  <si>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</si>
  <si>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</si>
  <si>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</si>
  <si>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</si>
  <si>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</si>
  <si>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</si>
  <si>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</si>
  <si>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</si>
  <si>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</si>
  <si>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</si>
  <si>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</si>
  <si>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</si>
  <si>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</si>
  <si>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</si>
  <si>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</si>
  <si>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</si>
  <si>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</si>
  <si>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</si>
  <si>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</si>
  <si>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</si>
  <si>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</si>
  <si>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</si>
  <si>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</si>
  <si>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</si>
  <si>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</si>
  <si>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</si>
  <si>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</si>
  <si>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</si>
  <si>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</si>
  <si>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</si>
  <si>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</si>
  <si>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</si>
  <si>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</si>
  <si>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</si>
  <si>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</si>
  <si>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</si>
  <si>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</si>
  <si>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</si>
  <si>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</si>
  <si>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</si>
  <si>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</si>
  <si>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</si>
  <si>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</si>
  <si>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</si>
  <si>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</si>
  <si>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</si>
  <si>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</si>
  <si>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</si>
  <si>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</si>
  <si>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</si>
  <si>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</si>
  <si>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</si>
  <si>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</si>
  <si>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</si>
  <si>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</si>
  <si>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</si>
  <si>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</si>
  <si>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</si>
  <si>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</si>
  <si>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</si>
  <si>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</si>
  <si>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</si>
  <si>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</si>
  <si>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</si>
  <si>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</si>
  <si>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</si>
  <si>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</si>
  <si>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</si>
  <si>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</si>
  <si>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</si>
  <si>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</si>
  <si>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</si>
  <si>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</si>
  <si>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</si>
  <si>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</si>
  <si>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</si>
  <si>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</si>
  <si>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</si>
  <si>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</si>
  <si>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</si>
  <si>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</si>
  <si>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</si>
  <si>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</si>
  <si>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</si>
  <si>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</si>
  <si>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</si>
  <si>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</si>
  <si>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</si>
  <si>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</si>
  <si>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</si>
  <si>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</si>
  <si>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</si>
  <si>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</si>
  <si>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</si>
  <si>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</si>
  <si>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</si>
  <si>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</si>
  <si>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</si>
  <si>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</si>
  <si>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</si>
  <si>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</si>
  <si>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</si>
  <si>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</si>
  <si>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</si>
  <si>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</si>
  <si>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</si>
  <si>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</si>
  <si>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</si>
  <si>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</si>
  <si>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</si>
  <si>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</si>
  <si>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</si>
  <si>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</si>
  <si>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</si>
  <si>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</si>
  <si>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</si>
  <si>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</si>
  <si>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</si>
  <si>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</si>
  <si>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</si>
  <si>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</si>
  <si>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</si>
  <si>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</si>
  <si>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</si>
  <si>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</si>
  <si>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</si>
  <si>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</si>
  <si>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</si>
  <si>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</si>
  <si>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</si>
  <si>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</si>
  <si>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</si>
  <si>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</si>
  <si>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</si>
  <si>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</si>
  <si>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</si>
  <si>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</si>
  <si>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</si>
  <si>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</si>
  <si>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</si>
  <si>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</si>
  <si>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</si>
  <si>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</si>
  <si>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</si>
  <si>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</si>
  <si>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</si>
  <si>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</si>
  <si>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</si>
  <si>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</si>
  <si>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</si>
  <si>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</si>
  <si>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</si>
  <si>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</si>
  <si>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</si>
  <si>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</si>
  <si>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</si>
  <si>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</si>
  <si>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</si>
  <si>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</si>
  <si>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</si>
  <si>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</si>
  <si>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</si>
  <si>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</si>
  <si>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</si>
  <si>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</si>
  <si>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</si>
  <si>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</si>
  <si>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</si>
  <si>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</si>
  <si>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</si>
  <si>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</si>
  <si>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</si>
  <si>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</si>
  <si>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</si>
  <si>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</si>
  <si>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</si>
  <si>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</si>
  <si>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</si>
  <si>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</si>
  <si>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</si>
  <si>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</si>
  <si>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</si>
  <si>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</si>
  <si>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</si>
  <si>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</si>
  <si>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</si>
  <si>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</si>
  <si>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</si>
  <si>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</si>
  <si>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</si>
  <si>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</si>
  <si>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</si>
  <si>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</si>
  <si>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</si>
  <si>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</si>
  <si>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</si>
  <si>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</si>
  <si>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</si>
  <si>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</si>
  <si>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</si>
  <si>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</si>
  <si>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</si>
  <si>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</si>
  <si>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</si>
  <si>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</si>
  <si>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</si>
  <si>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</si>
  <si>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</si>
  <si>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</si>
  <si>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</si>
  <si>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</si>
  <si>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</si>
  <si>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</si>
  <si>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</si>
  <si>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</si>
  <si>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</si>
  <si>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</si>
  <si>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</si>
  <si>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</si>
  <si>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</si>
  <si>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</si>
  <si>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</si>
  <si>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</si>
  <si>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</si>
  <si>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</si>
  <si>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</si>
  <si>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</si>
  <si>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</si>
  <si>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</si>
  <si>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</si>
  <si>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</si>
  <si>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</si>
  <si>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</si>
  <si>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</si>
  <si>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</si>
  <si>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</si>
  <si>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</si>
  <si>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</si>
  <si>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</si>
  <si>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</si>
  <si>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</si>
  <si>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</si>
  <si>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</si>
  <si>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</si>
  <si>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</si>
  <si>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</si>
  <si>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</si>
  <si>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</si>
  <si>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</si>
  <si>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</si>
  <si>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</si>
  <si>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</si>
  <si>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</si>
  <si>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</si>
  <si>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</si>
  <si>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</si>
  <si>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</si>
  <si>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</si>
  <si>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</si>
  <si>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</si>
  <si>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</si>
  <si>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</si>
  <si>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</si>
  <si>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</si>
  <si>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</si>
  <si>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</si>
  <si>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</si>
  <si>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</si>
  <si>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</si>
  <si>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</si>
  <si>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</si>
  <si>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</si>
  <si>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</si>
  <si>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</si>
  <si>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</si>
  <si>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</si>
  <si>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</si>
  <si>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</si>
  <si>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</si>
  <si>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</si>
  <si>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</si>
  <si>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</si>
  <si>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</si>
  <si>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</si>
  <si>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</si>
  <si>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</si>
  <si>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</si>
  <si>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</si>
  <si>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</si>
  <si>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</si>
  <si>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</si>
  <si>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</si>
  <si>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</si>
  <si>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</si>
  <si>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</si>
  <si>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</si>
  <si>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</si>
  <si>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</si>
  <si>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</si>
  <si>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</si>
  <si>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</si>
  <si>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</si>
  <si>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</si>
  <si>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</si>
  <si>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</si>
  <si>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</si>
  <si>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</si>
  <si>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</si>
  <si>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</si>
  <si>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</si>
  <si>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</si>
  <si>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</si>
  <si>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</si>
  <si>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</si>
  <si>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</si>
  <si>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</si>
  <si>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</si>
  <si>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</si>
  <si>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</si>
  <si>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</si>
  <si>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</si>
  <si>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</si>
  <si>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</si>
  <si>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</si>
  <si>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</si>
  <si>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</si>
  <si>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</si>
  <si>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</si>
  <si>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</si>
  <si>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</si>
  <si>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</si>
  <si>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</si>
  <si>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</si>
  <si>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</si>
  <si>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</si>
  <si>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</si>
  <si>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</si>
  <si>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</si>
  <si>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</si>
  <si>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</si>
  <si>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</si>
  <si>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</si>
  <si>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</si>
  <si>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</si>
  <si>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</si>
  <si>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</si>
  <si>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</si>
  <si>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</si>
  <si>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</si>
  <si>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</si>
  <si>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</si>
  <si>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</si>
  <si>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</si>
  <si>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</si>
  <si>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</si>
  <si>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</si>
  <si>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</si>
  <si>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</si>
  <si>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</si>
  <si>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</si>
  <si>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</si>
  <si>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</si>
  <si>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</si>
  <si>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</si>
  <si>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</si>
  <si>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</si>
  <si>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</si>
  <si>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</si>
  <si>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</si>
  <si>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</si>
  <si>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</si>
  <si>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</si>
  <si>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</si>
  <si>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</si>
  <si>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</si>
  <si>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</si>
  <si>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</si>
  <si>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</si>
  <si>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</si>
  <si>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</si>
  <si>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</si>
  <si>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</si>
  <si>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</si>
  <si>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</si>
  <si>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</si>
  <si>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</si>
  <si>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</si>
  <si>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</si>
  <si>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</si>
  <si>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</si>
  <si>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</si>
  <si>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</si>
  <si>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</si>
  <si>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</si>
  <si>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</si>
  <si>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</si>
  <si>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</si>
  <si>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</si>
  <si>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</si>
  <si>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</si>
  <si>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</si>
  <si>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</si>
  <si>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</si>
  <si>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</si>
  <si>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</si>
  <si>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</si>
  <si>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</si>
  <si>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</si>
  <si>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</si>
  <si>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</si>
  <si>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</si>
  <si>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</si>
  <si>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</si>
  <si>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</si>
  <si>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</si>
  <si>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</si>
  <si>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</si>
  <si>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</si>
  <si>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</si>
  <si>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</si>
  <si>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</si>
  <si>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</si>
  <si>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</si>
  <si>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</si>
  <si>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</si>
  <si>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</si>
  <si>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</si>
  <si>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</si>
  <si>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</si>
  <si>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</si>
  <si>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</si>
  <si>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</si>
  <si>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</si>
  <si>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</si>
  <si>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</si>
  <si>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</si>
  <si>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</si>
  <si>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</si>
  <si>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</si>
  <si>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</si>
  <si>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</si>
  <si>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</si>
  <si>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</si>
  <si>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</si>
  <si>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</si>
  <si>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</si>
  <si>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</si>
  <si>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</si>
  <si>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</si>
  <si>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</si>
  <si>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</si>
  <si>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</si>
  <si>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</si>
  <si>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</si>
  <si>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</si>
  <si>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</si>
  <si>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</si>
  <si>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</si>
  <si>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</si>
  <si>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</si>
  <si>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</si>
  <si>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</si>
  <si>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</si>
  <si>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</si>
  <si>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</si>
  <si>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</si>
  <si>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</si>
  <si>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</si>
  <si>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</si>
  <si>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</si>
  <si>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</si>
  <si>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</si>
  <si>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</si>
  <si>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</si>
  <si>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</si>
  <si>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</si>
  <si>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</si>
  <si>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</si>
  <si>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</si>
  <si>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</si>
  <si>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</si>
  <si>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</si>
  <si>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</si>
  <si>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</si>
  <si>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</si>
  <si>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</si>
  <si>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</si>
  <si>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</si>
  <si>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</si>
  <si>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</si>
  <si>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</si>
  <si>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</si>
  <si>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</si>
  <si>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</si>
  <si>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</si>
  <si>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</si>
  <si>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</si>
  <si>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</si>
  <si>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</si>
  <si>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</si>
  <si>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</si>
  <si>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</si>
  <si>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</si>
  <si>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</si>
  <si>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</si>
  <si>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</si>
  <si>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</si>
  <si>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</si>
  <si>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</si>
  <si>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</si>
  <si>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</si>
  <si>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</si>
  <si>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</si>
  <si>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</si>
  <si>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</si>
  <si>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</si>
  <si>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</si>
  <si>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</si>
  <si>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</si>
  <si>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</si>
  <si>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</si>
  <si>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</si>
  <si>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</si>
  <si>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</si>
  <si>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</si>
  <si>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</si>
  <si>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</si>
  <si>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</si>
  <si>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</si>
  <si>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</si>
  <si>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</si>
  <si>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</si>
  <si>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</si>
  <si>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</si>
  <si>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</si>
  <si>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</si>
  <si>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</si>
  <si>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</si>
  <si>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</si>
  <si>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</si>
  <si>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</si>
  <si>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</si>
  <si>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</si>
  <si>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</si>
  <si>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</si>
  <si>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</si>
  <si>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</si>
  <si>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</si>
  <si>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</si>
  <si>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</si>
  <si>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</si>
  <si>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</si>
  <si>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</si>
  <si>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</si>
  <si>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</si>
  <si>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</si>
  <si>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</si>
  <si>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</si>
  <si>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</si>
  <si>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</si>
  <si>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</si>
  <si>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</si>
  <si>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</si>
  <si>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</si>
  <si>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</si>
  <si>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</si>
  <si>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</si>
  <si>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</si>
  <si>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</si>
  <si>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</si>
  <si>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</si>
  <si>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</si>
  <si>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</si>
  <si>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</si>
  <si>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</si>
  <si>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</si>
  <si>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</si>
  <si>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</si>
  <si>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</si>
  <si>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</si>
  <si>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</si>
  <si>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</si>
  <si>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</si>
  <si>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</si>
  <si>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</si>
  <si>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</si>
  <si>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</si>
  <si>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</si>
  <si>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</si>
  <si>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</si>
  <si>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</si>
  <si>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</si>
  <si>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</si>
  <si>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</si>
  <si>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</si>
  <si>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</si>
  <si>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</si>
  <si>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</si>
  <si>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</si>
  <si>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</si>
  <si>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</si>
  <si>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</si>
  <si>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</si>
  <si>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</si>
  <si>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</si>
  <si>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</si>
  <si>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</si>
  <si>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</si>
  <si>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</si>
  <si>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</si>
  <si>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</si>
  <si>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</si>
  <si>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</si>
  <si>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</si>
  <si>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</si>
  <si>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</si>
  <si>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</si>
  <si>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</si>
  <si>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</si>
  <si>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</si>
  <si>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</si>
  <si>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</si>
  <si>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</si>
  <si>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</si>
  <si>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</si>
  <si>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</si>
  <si>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</si>
  <si>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</si>
  <si>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</si>
  <si>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</si>
  <si>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</si>
  <si>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</si>
  <si>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</si>
  <si>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</si>
  <si>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</si>
  <si>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</si>
  <si>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</si>
  <si>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</si>
  <si>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</si>
  <si>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</si>
  <si>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</si>
  <si>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</si>
  <si>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</si>
  <si>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</si>
  <si>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</si>
  <si>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</si>
  <si>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</si>
  <si>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</si>
  <si>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</si>
  <si>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</si>
  <si>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</si>
  <si>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</si>
  <si>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</si>
  <si>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</si>
  <si>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</si>
  <si>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</si>
  <si>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</si>
  <si>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</si>
  <si>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</si>
  <si>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</si>
  <si>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</si>
  <si>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</si>
  <si>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</si>
  <si>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</si>
  <si>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</si>
  <si>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</si>
  <si>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</si>
  <si>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</si>
  <si>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</si>
  <si>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</si>
  <si>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</si>
  <si>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</si>
  <si>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</si>
  <si>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</si>
  <si>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</si>
  <si>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</si>
  <si>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</si>
  <si>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</si>
  <si>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</si>
  <si>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</si>
  <si>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</si>
  <si>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</si>
  <si>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</si>
  <si>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</si>
  <si>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</si>
  <si>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</si>
  <si>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</si>
  <si>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</si>
  <si>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</si>
  <si>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</si>
  <si>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</si>
  <si>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</si>
  <si>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</si>
  <si>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</si>
  <si>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</si>
  <si>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</si>
  <si>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</si>
  <si>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</si>
  <si>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</si>
  <si>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</si>
  <si>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</si>
  <si>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</si>
  <si>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</si>
  <si>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</si>
  <si>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</si>
  <si>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</si>
  <si>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</si>
  <si>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</si>
  <si>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</si>
  <si>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</si>
  <si>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</si>
  <si>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</si>
  <si>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</si>
  <si>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</si>
  <si>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</si>
  <si>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</si>
  <si>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</si>
  <si>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</si>
  <si>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</si>
  <si>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</si>
  <si>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</si>
  <si>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</si>
  <si>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</si>
  <si>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</si>
  <si>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</si>
  <si>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</si>
  <si>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</si>
  <si>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</si>
  <si>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</si>
  <si>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</si>
  <si>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</si>
  <si>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</si>
  <si>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</si>
  <si>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</si>
  <si>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</si>
  <si>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</si>
  <si>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</si>
  <si>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</si>
  <si>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</si>
  <si>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</si>
  <si>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</si>
  <si>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</si>
  <si>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</si>
  <si>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</si>
  <si>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</si>
  <si>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</si>
  <si>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</si>
  <si>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</si>
  <si>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</si>
  <si>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</si>
  <si>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</si>
  <si>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</si>
  <si>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</si>
  <si>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</si>
  <si>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</si>
  <si>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</si>
  <si>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</si>
  <si>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</si>
  <si>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</si>
  <si>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</si>
  <si>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</si>
  <si>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</si>
  <si>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</si>
  <si>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</si>
  <si>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</si>
  <si>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</si>
  <si>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</si>
  <si>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</si>
  <si>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</si>
  <si>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</si>
  <si>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</si>
  <si>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</si>
  <si>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</si>
  <si>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</si>
  <si>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</si>
  <si>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</si>
  <si>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</si>
  <si>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</si>
  <si>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</si>
  <si>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</si>
  <si>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</si>
  <si>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</si>
  <si>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</si>
  <si>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</si>
  <si>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</si>
  <si>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</si>
  <si>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</si>
  <si>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</si>
  <si>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</si>
  <si>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</si>
  <si>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</si>
  <si>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</si>
  <si>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</si>
  <si>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</si>
  <si>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</si>
  <si>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</si>
  <si>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</si>
  <si>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</si>
  <si>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</si>
  <si>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</si>
  <si>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</si>
  <si>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</si>
  <si>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</si>
  <si>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</si>
  <si>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</si>
  <si>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</si>
  <si>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</si>
  <si>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</si>
  <si>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</si>
  <si>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</si>
  <si>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</si>
  <si>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</si>
  <si>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</si>
  <si>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</si>
  <si>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</si>
  <si>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</si>
  <si>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</si>
  <si>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</si>
  <si>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</si>
  <si>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</si>
  <si>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</si>
  <si>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</si>
  <si>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</si>
  <si>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</si>
  <si>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</si>
  <si>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</si>
  <si>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</si>
  <si>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</si>
  <si>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</si>
  <si>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</si>
  <si>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</si>
  <si>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</si>
  <si>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</si>
  <si>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</si>
  <si>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</si>
  <si>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</si>
  <si>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</si>
  <si>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</si>
  <si>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</si>
  <si>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</si>
  <si>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</si>
  <si>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</si>
  <si>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</si>
  <si>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</si>
  <si>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</si>
  <si>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</si>
  <si>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</si>
  <si>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</si>
  <si>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</si>
  <si>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</si>
  <si>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</si>
  <si>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</si>
  <si>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</si>
  <si>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</si>
  <si>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</si>
  <si>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</si>
  <si>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</si>
  <si>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</si>
  <si>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</si>
  <si>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</si>
  <si>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</si>
  <si>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</si>
  <si>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</si>
  <si>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</si>
  <si>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</si>
  <si>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</si>
  <si>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</si>
  <si>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</si>
  <si>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</si>
  <si>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</si>
  <si>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</si>
  <si>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</si>
  <si>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</si>
  <si>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</si>
  <si>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</si>
  <si>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</si>
  <si>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</si>
  <si>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</si>
  <si>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</si>
  <si>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</si>
  <si>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</si>
  <si>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</si>
  <si>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</si>
  <si>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</si>
  <si>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</si>
  <si>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</si>
  <si>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</si>
  <si>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</si>
  <si>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</si>
  <si>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</si>
  <si>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</si>
  <si>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</si>
  <si>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</si>
  <si>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</si>
  <si>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</si>
  <si>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</si>
  <si>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</si>
  <si>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</si>
  <si>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</si>
  <si>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</si>
  <si>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</si>
  <si>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</si>
  <si>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</si>
  <si>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</si>
  <si>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</si>
  <si>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</si>
  <si>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</si>
  <si>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</si>
  <si>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</si>
  <si>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</si>
  <si>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</si>
  <si>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</si>
  <si>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</si>
  <si>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</si>
  <si>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</si>
  <si>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</si>
  <si>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</si>
  <si>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</si>
  <si>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</si>
  <si>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</si>
  <si>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</si>
  <si>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</si>
  <si>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</si>
  <si>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</si>
  <si>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</si>
  <si>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</si>
  <si>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</si>
  <si>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</si>
  <si>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</si>
  <si>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</si>
  <si>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</si>
  <si>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</si>
  <si>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</si>
  <si>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</si>
  <si>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</si>
  <si>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</si>
  <si>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</si>
  <si>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</si>
  <si>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</si>
  <si>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</si>
  <si>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</si>
  <si>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</si>
  <si>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</si>
  <si>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</si>
  <si>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</si>
  <si>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</si>
  <si>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</si>
  <si>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</si>
  <si>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</si>
  <si>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</si>
  <si>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</si>
  <si>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</si>
  <si>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</si>
  <si>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</si>
  <si>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</si>
  <si>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</si>
  <si>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</si>
  <si>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</si>
  <si>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</si>
  <si>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</si>
  <si>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</si>
  <si>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</si>
  <si>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</si>
  <si>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</si>
  <si>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</si>
  <si>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</si>
  <si>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</si>
  <si>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</si>
  <si>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</si>
  <si>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</si>
  <si>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</si>
  <si>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</si>
  <si>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</si>
  <si>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</si>
  <si>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</si>
  <si>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</si>
  <si>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</si>
  <si>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</si>
  <si>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</si>
  <si>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</si>
  <si>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</si>
  <si>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</si>
  <si>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</si>
  <si>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</si>
  <si>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</si>
  <si>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</si>
  <si>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</si>
  <si>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</si>
  <si>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</si>
  <si>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</si>
  <si>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</si>
  <si>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</si>
  <si>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</si>
  <si>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</si>
  <si>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</si>
  <si>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</si>
  <si>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</si>
  <si>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</si>
  <si>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</si>
  <si>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</si>
  <si>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</si>
  <si>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</si>
  <si>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</si>
  <si>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</si>
  <si>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</si>
  <si>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</si>
  <si>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</si>
  <si>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</si>
  <si>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</si>
  <si>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</si>
  <si>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</si>
  <si>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</si>
  <si>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</si>
  <si>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</si>
  <si>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</si>
  <si>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</si>
  <si>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</si>
  <si>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</si>
  <si>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</si>
  <si>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</si>
  <si>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</si>
  <si>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</si>
  <si>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</si>
  <si>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</si>
  <si>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</si>
  <si>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</si>
  <si>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</si>
  <si>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</si>
  <si>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</si>
  <si>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</si>
  <si>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</si>
  <si>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</si>
  <si>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</si>
  <si>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</si>
  <si>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</si>
  <si>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</si>
  <si>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</si>
  <si>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</si>
  <si>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</si>
  <si>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</si>
  <si>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</si>
  <si>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</si>
  <si>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</si>
  <si>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</si>
  <si>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</si>
  <si>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</si>
  <si>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</si>
  <si>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</si>
  <si>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</si>
  <si>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</si>
  <si>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</si>
  <si>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</si>
  <si>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</si>
  <si>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</si>
  <si>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</si>
  <si>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</si>
  <si>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</si>
  <si>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</si>
  <si>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</si>
  <si>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</si>
  <si>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</si>
  <si>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</si>
  <si>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</si>
  <si>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</si>
  <si>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</si>
  <si>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</si>
  <si>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</si>
  <si>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</si>
  <si>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</si>
  <si>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</si>
  <si>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</si>
  <si>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</si>
  <si>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</si>
  <si>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</si>
  <si>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</si>
  <si>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</si>
  <si>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</si>
  <si>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</si>
  <si>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</si>
  <si>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</si>
  <si>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</si>
  <si>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</si>
  <si>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</si>
  <si>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</si>
  <si>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</si>
  <si>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</si>
  <si>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</si>
  <si>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</si>
  <si>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</si>
  <si>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</si>
  <si>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</si>
  <si>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</si>
  <si>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</si>
  <si>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</si>
  <si>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</si>
  <si>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</si>
  <si>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</si>
  <si>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</si>
  <si>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</si>
  <si>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</si>
  <si>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</si>
  <si>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</si>
  <si>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</si>
  <si>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</si>
  <si>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</si>
  <si>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</si>
  <si>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</si>
  <si>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</si>
  <si>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</si>
  <si>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</si>
  <si>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</si>
  <si>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</si>
  <si>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</si>
  <si>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</si>
  <si>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</si>
  <si>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</si>
  <si>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</si>
  <si>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</si>
  <si>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</si>
  <si>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</si>
  <si>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</si>
  <si>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</si>
  <si>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</si>
  <si>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</si>
  <si>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</si>
  <si>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</si>
  <si>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</si>
  <si>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</si>
  <si>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</si>
  <si>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</si>
  <si>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</si>
  <si>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</si>
  <si>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</si>
  <si>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</si>
  <si>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</si>
  <si>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</si>
  <si>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</si>
  <si>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</si>
  <si>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</si>
  <si>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</si>
  <si>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</si>
  <si>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</si>
  <si>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</si>
  <si>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</si>
  <si>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</si>
  <si>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</si>
  <si>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</si>
  <si>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</si>
  <si>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</si>
  <si>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</si>
  <si>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</si>
  <si>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</si>
  <si>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</si>
  <si>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</si>
  <si>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</si>
  <si>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</si>
  <si>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</si>
  <si>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</si>
  <si>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</si>
  <si>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</si>
  <si>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</si>
  <si>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</si>
  <si>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</si>
  <si>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</si>
  <si>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</si>
  <si>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</si>
  <si>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</si>
  <si>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</si>
  <si>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</si>
  <si>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</si>
  <si>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</si>
  <si>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</si>
  <si>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</si>
  <si>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</si>
  <si>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</si>
  <si>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</si>
  <si>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</si>
  <si>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</si>
  <si>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</si>
  <si>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</si>
  <si>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</si>
  <si>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</si>
  <si>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</si>
  <si>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</si>
  <si>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</si>
  <si>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</si>
  <si>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</si>
  <si>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</si>
  <si>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</si>
  <si>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</si>
  <si>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</si>
  <si>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</si>
  <si>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</si>
  <si>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</si>
  <si>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</si>
  <si>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</si>
  <si>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</si>
  <si>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</si>
  <si>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</si>
  <si>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</si>
  <si>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</si>
  <si>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</si>
  <si>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</si>
  <si>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</si>
  <si>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</si>
  <si>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</si>
  <si>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</si>
  <si>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</si>
  <si>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</si>
  <si>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</si>
  <si>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</si>
  <si>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</si>
  <si>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</si>
  <si>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</si>
  <si>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</si>
  <si>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</si>
  <si>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</si>
  <si>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</si>
  <si>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</si>
  <si>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</si>
  <si>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</si>
  <si>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</si>
  <si>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</si>
  <si>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</si>
  <si>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</si>
  <si>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</si>
  <si>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</si>
  <si>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</si>
  <si>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</si>
  <si>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</si>
  <si>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</si>
  <si>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</si>
  <si>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</si>
  <si>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</si>
  <si>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</si>
  <si>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</si>
  <si>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</si>
  <si>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</si>
  <si>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</si>
  <si>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</si>
  <si>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</si>
  <si>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</si>
  <si>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</si>
  <si>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</si>
  <si>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</si>
  <si>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</si>
  <si>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</si>
  <si>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</si>
  <si>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</si>
  <si>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</si>
  <si>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</si>
  <si>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</si>
  <si>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</si>
  <si>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</si>
  <si>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</si>
  <si>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</si>
  <si>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</si>
  <si>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</si>
  <si>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</si>
  <si>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</si>
  <si>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</si>
  <si>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</si>
  <si>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</si>
  <si>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</si>
  <si>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</si>
  <si>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</si>
  <si>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</si>
  <si>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</si>
  <si>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</si>
  <si>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</si>
  <si>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</si>
  <si>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</si>
  <si>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</si>
  <si>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</si>
  <si>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</si>
  <si>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</si>
  <si>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</si>
  <si>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</si>
  <si>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</si>
  <si>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</si>
  <si>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</si>
  <si>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</si>
  <si>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</si>
  <si>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</si>
  <si>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</si>
  <si>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</si>
  <si>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</si>
  <si>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</si>
  <si>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</si>
  <si>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</si>
  <si>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</si>
  <si>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</si>
  <si>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</si>
  <si>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</si>
  <si>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</si>
  <si>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</si>
  <si>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</si>
  <si>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</si>
  <si>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</si>
  <si>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</si>
  <si>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</si>
  <si>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</si>
  <si>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</si>
  <si>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</si>
  <si>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</si>
  <si>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</si>
  <si>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</si>
  <si>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</si>
  <si>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</si>
  <si>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</si>
  <si>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</si>
  <si>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</si>
  <si>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</si>
  <si>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</si>
  <si>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</si>
  <si>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</si>
  <si>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</si>
  <si>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</si>
  <si>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</si>
  <si>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</si>
  <si>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</si>
  <si>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</si>
  <si>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</si>
  <si>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</si>
  <si>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</si>
  <si>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</si>
  <si>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</si>
  <si>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</si>
  <si>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</si>
  <si>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</si>
  <si>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</si>
  <si>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</si>
  <si>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</si>
  <si>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</si>
  <si>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</si>
  <si>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</si>
  <si>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</si>
  <si>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</si>
  <si>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</si>
  <si>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</si>
  <si>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</si>
  <si>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</si>
  <si>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</si>
  <si>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</si>
  <si>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</si>
  <si>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</si>
  <si>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</si>
  <si>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</si>
  <si>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</si>
  <si>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</si>
  <si>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</si>
  <si>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</si>
  <si>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</si>
  <si>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</si>
  <si>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</si>
  <si>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</si>
  <si>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</si>
  <si>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</si>
  <si>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</si>
  <si>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</si>
  <si>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</si>
  <si>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</si>
  <si>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</si>
  <si>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</si>
  <si>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</si>
  <si>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</si>
  <si>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</si>
  <si>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</si>
  <si>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</si>
  <si>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</si>
  <si>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</si>
  <si>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</si>
  <si>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</si>
  <si>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</si>
  <si>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</si>
  <si>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</si>
  <si>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</si>
  <si>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</si>
  <si>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</si>
  <si>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</si>
  <si>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</si>
  <si>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</si>
  <si>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</si>
  <si>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</si>
  <si>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</si>
  <si>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</si>
  <si>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</si>
  <si>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</si>
  <si>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</si>
  <si>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</si>
  <si>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</si>
  <si>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</si>
  <si>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</si>
  <si>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</si>
  <si>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</si>
  <si>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</si>
  <si>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</si>
  <si>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</si>
  <si>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</si>
  <si>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</si>
  <si>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</si>
  <si>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</si>
  <si>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</si>
  <si>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</si>
  <si>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</si>
  <si>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</si>
  <si>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</si>
  <si>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</si>
  <si>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</si>
  <si>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</si>
  <si>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</si>
  <si>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</si>
  <si>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</si>
  <si>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</si>
  <si>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</si>
  <si>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</si>
  <si>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</si>
  <si>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</si>
  <si>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</si>
  <si>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</si>
  <si>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</si>
  <si>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</si>
  <si>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</si>
  <si>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</si>
  <si>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</si>
  <si>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</si>
  <si>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</si>
  <si>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</si>
  <si>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</si>
  <si>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</si>
  <si>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</si>
  <si>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</si>
  <si>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</si>
  <si>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</si>
  <si>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</si>
  <si>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</si>
  <si>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</si>
  <si>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</si>
  <si>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</si>
  <si>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</si>
  <si>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</si>
  <si>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</si>
  <si>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</si>
  <si>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</si>
  <si>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</si>
  <si>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</si>
  <si>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</si>
  <si>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</si>
  <si>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</si>
  <si>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</si>
  <si>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</si>
  <si>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</si>
  <si>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</si>
  <si>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</si>
  <si>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</si>
  <si>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</si>
  <si>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</si>
  <si>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</si>
  <si>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</si>
  <si>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</si>
  <si>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</si>
  <si>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</si>
  <si>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</si>
  <si>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</si>
  <si>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</si>
  <si>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</si>
  <si>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</si>
  <si>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</si>
  <si>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</si>
  <si>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</si>
  <si>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</si>
  <si>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</si>
  <si>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</si>
  <si>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</si>
  <si>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</si>
  <si>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</si>
  <si>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</si>
  <si>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</si>
  <si>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</si>
  <si>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</si>
  <si>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</si>
  <si>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</si>
  <si>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</si>
  <si>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</si>
  <si>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</si>
  <si>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</si>
  <si>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</si>
  <si>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</si>
  <si>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</si>
  <si>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</si>
  <si>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</si>
  <si>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</si>
  <si>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</si>
  <si>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</si>
  <si>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</si>
  <si>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</si>
  <si>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</si>
  <si>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</si>
  <si>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</si>
  <si>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</si>
  <si>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</si>
  <si>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</si>
  <si>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</si>
  <si>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</si>
  <si>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</si>
  <si>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</si>
  <si>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</si>
  <si>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</si>
  <si>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</si>
  <si>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</si>
  <si>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</si>
  <si>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</si>
  <si>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</si>
  <si>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</si>
  <si>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</si>
  <si>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</si>
  <si>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</si>
  <si>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</si>
  <si>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</si>
  <si>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</si>
  <si>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</si>
  <si>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</si>
  <si>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</si>
  <si>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</si>
  <si>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</si>
  <si>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</si>
  <si>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</si>
  <si>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</si>
  <si>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</si>
  <si>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</si>
  <si>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</si>
  <si>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</si>
  <si>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</si>
  <si>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</si>
  <si>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</si>
  <si>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</si>
  <si>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</si>
  <si>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</si>
  <si>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</si>
  <si>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</si>
  <si>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</si>
  <si>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</si>
  <si>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</si>
  <si>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</si>
  <si>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</si>
  <si>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</si>
  <si>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</si>
  <si>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</si>
  <si>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</si>
  <si>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</si>
  <si>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</si>
  <si>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</si>
  <si>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</si>
  <si>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</si>
  <si>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</si>
  <si>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</si>
  <si>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</si>
  <si>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</si>
  <si>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</si>
  <si>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</si>
  <si>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</si>
  <si>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</si>
  <si>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</si>
  <si>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</si>
  <si>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</si>
  <si>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</si>
  <si>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</si>
  <si>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</si>
  <si>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</si>
  <si>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</si>
  <si>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</si>
  <si>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</si>
  <si>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</si>
  <si>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</si>
  <si>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</si>
  <si>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</si>
  <si>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</si>
  <si>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</si>
  <si>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</si>
  <si>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</si>
  <si>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</si>
  <si>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</si>
  <si>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</si>
  <si>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</si>
  <si>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</si>
  <si>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</si>
  <si>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</si>
  <si>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</si>
  <si>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</si>
  <si>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</si>
  <si>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</si>
  <si>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</si>
  <si>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</si>
  <si>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</si>
  <si>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</si>
  <si>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</si>
  <si>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</si>
  <si>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</si>
  <si>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</si>
  <si>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</si>
  <si>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</si>
  <si>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</si>
  <si>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</si>
  <si>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</si>
  <si>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</si>
  <si>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</si>
  <si>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</si>
  <si>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</si>
  <si>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</si>
  <si>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</si>
  <si>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</si>
  <si>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</si>
  <si>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</si>
  <si>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</si>
  <si>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</si>
  <si>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</si>
  <si>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</si>
  <si>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</si>
  <si>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</si>
  <si>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</si>
  <si>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</si>
  <si>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</si>
  <si>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</si>
  <si>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</si>
  <si>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</si>
  <si>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</si>
  <si>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</si>
  <si>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</si>
  <si>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</si>
  <si>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</si>
  <si>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</si>
  <si>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</si>
  <si>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</si>
  <si>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</si>
  <si>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</si>
  <si>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</si>
  <si>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</si>
  <si>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</si>
  <si>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</si>
  <si>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</si>
  <si>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</si>
  <si>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</si>
  <si>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</si>
  <si>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</si>
  <si>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</si>
  <si>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</si>
  <si>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</si>
  <si>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</si>
  <si>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</si>
  <si>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</si>
  <si>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</si>
  <si>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</si>
  <si>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</si>
  <si>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</si>
  <si>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</si>
  <si>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</si>
  <si>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</si>
  <si>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</si>
  <si>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</si>
  <si>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</si>
  <si>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</si>
  <si>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</si>
  <si>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</si>
  <si>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</si>
  <si>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</si>
  <si>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</si>
  <si>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</si>
  <si>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</si>
  <si>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</si>
  <si>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</si>
  <si>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</si>
  <si>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</si>
  <si>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</si>
  <si>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</si>
  <si>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</si>
  <si>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</si>
  <si>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</si>
  <si>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</si>
  <si>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</si>
  <si>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</si>
  <si>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</si>
  <si>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</si>
  <si>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</si>
  <si>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</si>
  <si>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</si>
  <si>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</si>
  <si>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</si>
  <si>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</si>
  <si>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</si>
  <si>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</si>
  <si>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</si>
  <si>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</si>
  <si>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</si>
  <si>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</si>
  <si>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</si>
  <si>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</si>
  <si>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</si>
  <si>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</si>
  <si>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</si>
  <si>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</si>
  <si>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</si>
  <si>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</si>
  <si>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</si>
  <si>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</si>
  <si>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</si>
  <si>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</si>
  <si>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</si>
  <si>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</si>
  <si>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</si>
  <si>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</si>
  <si>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</si>
  <si>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</si>
  <si>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</si>
  <si>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</si>
  <si>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</si>
  <si>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</si>
  <si>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</si>
  <si>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</si>
  <si>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</si>
  <si>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</si>
  <si>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</si>
  <si>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</si>
  <si>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</si>
  <si>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</si>
  <si>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</si>
  <si>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</si>
  <si>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</si>
  <si>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</si>
  <si>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</si>
  <si>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</si>
  <si>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</si>
  <si>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</si>
  <si>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</si>
  <si>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</si>
  <si>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</si>
  <si>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</si>
  <si>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</si>
  <si>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</si>
  <si>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</si>
  <si>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</si>
  <si>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</si>
  <si>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</si>
  <si>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</si>
  <si>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</si>
  <si>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</si>
  <si>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</si>
  <si>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</si>
  <si>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</si>
  <si>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</si>
  <si>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</si>
  <si>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</si>
  <si>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</si>
  <si>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</si>
  <si>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</si>
  <si>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</si>
  <si>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</si>
  <si>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</si>
  <si>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</si>
  <si>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</si>
  <si>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</si>
  <si>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</si>
  <si>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</si>
  <si>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</si>
  <si>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</si>
  <si>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</si>
  <si>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</si>
  <si>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</si>
  <si>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</si>
  <si>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</si>
  <si>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</si>
  <si>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</si>
  <si>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</si>
  <si>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</si>
  <si>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</si>
  <si>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</si>
  <si>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</si>
  <si>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</si>
  <si>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</si>
  <si>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</si>
  <si>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</si>
  <si>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</si>
  <si>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</si>
  <si>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</si>
  <si>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</si>
  <si>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</si>
  <si>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</si>
  <si>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</si>
  <si>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</si>
  <si>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</si>
  <si>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</si>
  <si>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</si>
  <si>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</si>
  <si>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</si>
  <si>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</si>
  <si>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</si>
  <si>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</si>
  <si>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</si>
  <si>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</si>
  <si>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</si>
  <si>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</si>
  <si>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</si>
  <si>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</si>
  <si>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</si>
  <si>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</si>
  <si>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</si>
  <si>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</si>
  <si>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</si>
  <si>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</si>
  <si>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</si>
  <si>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</si>
  <si>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</si>
  <si>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</si>
  <si>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</si>
  <si>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</si>
  <si>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</si>
  <si>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</si>
  <si>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</si>
  <si>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</si>
  <si>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</si>
  <si>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</si>
  <si>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</si>
  <si>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</si>
  <si>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</si>
  <si>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</si>
  <si>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</si>
  <si>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</si>
  <si>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</si>
  <si>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</si>
  <si>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</si>
  <si>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</si>
  <si>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</si>
  <si>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</si>
  <si>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</si>
  <si>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</si>
  <si>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</si>
  <si>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</si>
  <si>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</si>
  <si>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</si>
  <si>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</si>
  <si>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</si>
  <si>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</si>
  <si>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</si>
  <si>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</si>
  <si>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</si>
  <si>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</si>
  <si>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</si>
  <si>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</si>
  <si>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</si>
  <si>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</si>
  <si>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</si>
  <si>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</si>
  <si>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</si>
  <si>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</si>
  <si>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</si>
  <si>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</si>
  <si>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</si>
  <si>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</si>
  <si>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</si>
  <si>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</si>
  <si>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</si>
  <si>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</si>
  <si>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</si>
  <si>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</si>
  <si>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</si>
  <si>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</si>
  <si>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</si>
  <si>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</si>
  <si>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</si>
  <si>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</si>
  <si>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</si>
  <si>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</si>
  <si>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</si>
  <si>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</si>
  <si>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</si>
  <si>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</si>
  <si>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</si>
  <si>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</si>
  <si>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</si>
  <si>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</si>
  <si>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</si>
  <si>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</si>
  <si>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</si>
  <si>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</si>
  <si>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</si>
  <si>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</si>
  <si>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</si>
  <si>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</si>
  <si>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</si>
  <si>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</si>
  <si>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</si>
  <si>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</si>
  <si>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</si>
  <si>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</si>
  <si>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</si>
  <si>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</si>
  <si>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</si>
  <si>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</si>
  <si>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</si>
  <si>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</si>
  <si>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</si>
  <si>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</si>
  <si>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</si>
  <si>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</si>
  <si>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</si>
  <si>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</si>
  <si>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</si>
  <si>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</si>
  <si>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</si>
  <si>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</si>
  <si>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</si>
  <si>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</si>
  <si>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</si>
  <si>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</si>
  <si>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</si>
  <si>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</si>
  <si>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</si>
  <si>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</si>
  <si>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</si>
  <si>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</si>
  <si>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</si>
  <si>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</si>
  <si>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</si>
  <si>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</si>
  <si>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</si>
  <si>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</si>
  <si>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</si>
  <si>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</si>
  <si>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</si>
  <si>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</si>
  <si>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</si>
  <si>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</si>
  <si>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</si>
  <si>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</si>
  <si>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</si>
  <si>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</si>
  <si>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</si>
  <si>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</si>
  <si>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</si>
  <si>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</si>
  <si>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</si>
  <si>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</si>
  <si>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</si>
  <si>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</si>
  <si>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</si>
  <si>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</si>
  <si>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</si>
  <si>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</si>
  <si>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</si>
  <si>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</si>
  <si>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</si>
  <si>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</si>
  <si>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</si>
  <si>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</si>
  <si>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</si>
  <si>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</si>
  <si>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</si>
  <si>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</si>
  <si>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</si>
  <si>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</si>
  <si>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</si>
  <si>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</si>
  <si>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</si>
  <si>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</si>
  <si>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</si>
  <si>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</si>
  <si>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</si>
  <si>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</si>
  <si>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</si>
  <si>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</si>
  <si>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</si>
  <si>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</si>
  <si>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</si>
  <si>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</si>
  <si>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</si>
  <si>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</si>
  <si>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</si>
  <si>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</si>
  <si>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</si>
  <si>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</si>
  <si>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</si>
  <si>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</si>
  <si>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</si>
  <si>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</si>
  <si>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</si>
  <si>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</si>
  <si>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</si>
  <si>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</si>
  <si>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</si>
  <si>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</si>
  <si>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</si>
  <si>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</si>
  <si>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</si>
  <si>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</si>
  <si>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</si>
  <si>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</si>
  <si>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</si>
  <si>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</si>
  <si>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</si>
  <si>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</si>
  <si>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</si>
  <si>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</si>
  <si>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</si>
  <si>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</si>
  <si>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</si>
  <si>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</si>
  <si>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</si>
  <si>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</si>
  <si>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</si>
  <si>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</si>
  <si>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</si>
  <si>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</si>
  <si>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</si>
  <si>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</si>
  <si>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</si>
  <si>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</si>
  <si>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</si>
  <si>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</si>
  <si>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</si>
  <si>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</si>
  <si>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</si>
  <si>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</si>
  <si>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</si>
  <si>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</si>
  <si>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</si>
  <si>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</si>
  <si>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</si>
  <si>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</si>
  <si>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</si>
  <si>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</si>
  <si>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</si>
  <si>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</si>
  <si>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</si>
  <si>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</si>
  <si>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</si>
  <si>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</si>
  <si>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</si>
  <si>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</si>
  <si>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</si>
  <si>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</si>
  <si>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</si>
  <si>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</si>
  <si>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</si>
  <si>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</si>
  <si>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</si>
  <si>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</si>
  <si>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</si>
  <si>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</si>
  <si>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</si>
  <si>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</si>
  <si>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</si>
  <si>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</si>
  <si>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</si>
  <si>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</si>
  <si>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</si>
  <si>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</si>
  <si>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</si>
  <si>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</si>
  <si>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</si>
  <si>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</si>
  <si>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</si>
  <si>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</si>
  <si>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</si>
  <si>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</si>
  <si>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</si>
  <si>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</si>
  <si>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</si>
  <si>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</si>
  <si>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</si>
  <si>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</si>
  <si>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</si>
  <si>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</si>
  <si>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</si>
  <si>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</si>
  <si>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</si>
  <si>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</si>
  <si>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</si>
  <si>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</si>
  <si>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</si>
  <si>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</si>
  <si>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</si>
  <si>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</si>
  <si>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</si>
  <si>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</si>
  <si>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</si>
  <si>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</si>
  <si>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</si>
  <si>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</si>
  <si>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</si>
  <si>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</si>
  <si>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</si>
  <si>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</si>
  <si>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</si>
  <si>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</si>
  <si>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</si>
  <si>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</si>
  <si>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</si>
  <si>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</si>
  <si>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</si>
  <si>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</si>
  <si>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</si>
  <si>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</si>
  <si>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</si>
  <si>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</si>
  <si>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</si>
  <si>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</si>
  <si>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</si>
  <si>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</si>
  <si>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</si>
  <si>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</si>
  <si>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</si>
  <si>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</si>
  <si>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</si>
  <si>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</si>
  <si>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</si>
  <si>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</si>
  <si>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</si>
  <si>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</si>
  <si>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</si>
  <si>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</si>
  <si>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</si>
  <si>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</si>
  <si>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</si>
  <si>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</si>
  <si>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</si>
  <si>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</si>
  <si>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</si>
  <si>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</si>
  <si>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</si>
  <si>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</si>
  <si>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</si>
  <si>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</si>
  <si>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</si>
  <si>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</si>
  <si>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</si>
  <si>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</si>
  <si>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</si>
  <si>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</si>
  <si>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</si>
  <si>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</si>
  <si>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</si>
  <si>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</si>
  <si>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</si>
  <si>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</si>
  <si>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</si>
  <si>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</si>
  <si>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</si>
  <si>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</si>
  <si>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</si>
  <si>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</si>
  <si>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</si>
  <si>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</si>
  <si>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</si>
  <si>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</si>
  <si>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</si>
  <si>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</si>
  <si>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</si>
  <si>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</si>
  <si>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</si>
  <si>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</si>
  <si>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</si>
  <si>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</si>
  <si>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</si>
  <si>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</si>
  <si>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</si>
  <si>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</si>
  <si>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</si>
  <si>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</si>
  <si>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</si>
  <si>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</si>
  <si>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</si>
  <si>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</si>
  <si>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</si>
  <si>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</si>
  <si>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</si>
  <si>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</si>
  <si>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</si>
  <si>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</si>
  <si>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</si>
  <si>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</si>
  <si>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</si>
  <si>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</si>
  <si>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</si>
  <si>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</si>
  <si>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</si>
  <si>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</si>
  <si>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</si>
  <si>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</si>
  <si>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</si>
  <si>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</si>
  <si>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</si>
  <si>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</si>
  <si>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</si>
  <si>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</si>
  <si>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</si>
  <si>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</si>
  <si>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</si>
  <si>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</si>
  <si>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</si>
  <si>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</si>
  <si>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</si>
  <si>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</si>
  <si>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</si>
  <si>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</si>
  <si>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</si>
  <si>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</si>
  <si>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</si>
  <si>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</si>
  <si>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</si>
  <si>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</si>
  <si>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</si>
  <si>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</si>
  <si>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</si>
  <si>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</si>
  <si>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</si>
  <si>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</si>
  <si>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</si>
  <si>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</si>
  <si>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</si>
  <si>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</si>
  <si>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</si>
  <si>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</si>
  <si>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</si>
  <si>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</si>
  <si>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</si>
  <si>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</si>
  <si>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</si>
  <si>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</si>
  <si>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</si>
  <si>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</si>
  <si>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</si>
  <si>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</si>
  <si>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</si>
  <si>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</si>
  <si>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</si>
  <si>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</si>
  <si>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</si>
  <si>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</si>
  <si>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</si>
  <si>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</si>
  <si>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</si>
  <si>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</si>
  <si>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</si>
  <si>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</si>
  <si>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</si>
  <si>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</si>
  <si>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</si>
  <si>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</si>
  <si>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</si>
  <si>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</si>
  <si>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</si>
  <si>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</si>
  <si>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</si>
  <si>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</si>
  <si>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</si>
  <si>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</si>
  <si>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</si>
  <si>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</si>
  <si>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</si>
  <si>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</si>
  <si>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</si>
  <si>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</si>
  <si>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</si>
  <si>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</si>
  <si>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</si>
  <si>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</si>
  <si>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</si>
  <si>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</si>
  <si>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</si>
  <si>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</si>
  <si>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</si>
  <si>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</si>
  <si>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</si>
  <si>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</si>
  <si>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</si>
  <si>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</si>
  <si>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</si>
  <si>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</si>
  <si>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</si>
  <si>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</si>
  <si>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</si>
  <si>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</si>
  <si>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</si>
  <si>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</si>
  <si>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</si>
  <si>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</si>
  <si>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</si>
  <si>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</si>
  <si>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</si>
  <si>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</si>
  <si>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</si>
  <si>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</si>
  <si>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</si>
  <si>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</si>
  <si>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</si>
  <si>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</si>
  <si>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</si>
  <si>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</si>
  <si>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</si>
  <si>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</si>
  <si>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</si>
  <si>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</si>
  <si>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</si>
  <si>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</si>
  <si>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</si>
  <si>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</si>
  <si>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</si>
  <si>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</si>
  <si>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</si>
  <si>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</si>
  <si>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</si>
  <si>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</si>
  <si>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</si>
  <si>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</si>
  <si>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</si>
  <si>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</si>
  <si>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</si>
  <si>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</si>
  <si>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</si>
  <si>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</si>
  <si>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</si>
  <si>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</si>
  <si>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</si>
  <si>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</si>
  <si>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</si>
  <si>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</si>
  <si>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</si>
  <si>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</si>
  <si>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</si>
  <si>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</si>
  <si>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</si>
  <si>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</si>
  <si>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</si>
  <si>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</si>
  <si>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</si>
  <si>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</si>
  <si>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</si>
  <si>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</si>
  <si>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</si>
  <si>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</si>
  <si>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</si>
  <si>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</si>
  <si>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</si>
  <si>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</si>
  <si>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</si>
  <si>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</si>
  <si>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</si>
  <si>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</si>
  <si>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</si>
  <si>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</si>
  <si>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</si>
  <si>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</si>
  <si>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</si>
  <si>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</si>
  <si>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</si>
  <si>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</si>
  <si>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</si>
  <si>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</si>
  <si>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</si>
  <si>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</si>
  <si>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</si>
  <si>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</si>
  <si>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</si>
  <si>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</si>
  <si>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</si>
  <si>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</si>
  <si>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</si>
  <si>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</si>
  <si>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</si>
  <si>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</si>
  <si>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</si>
  <si>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</si>
  <si>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</si>
  <si>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</si>
  <si>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</si>
  <si>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</si>
  <si>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</si>
  <si>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</si>
  <si>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</si>
  <si>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</si>
  <si>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</si>
  <si>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</si>
  <si>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</si>
  <si>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</si>
  <si>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</si>
  <si>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</si>
  <si>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</si>
  <si>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</si>
  <si>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</si>
  <si>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</si>
  <si>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</si>
  <si>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</si>
  <si>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</si>
  <si>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</si>
  <si>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</si>
  <si>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</si>
  <si>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</si>
  <si>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</si>
  <si>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</si>
  <si>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</si>
  <si>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</si>
  <si>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</si>
  <si>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</si>
  <si>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</si>
  <si>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</si>
  <si>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</si>
  <si>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</si>
  <si>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</si>
  <si>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</si>
  <si>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</si>
  <si>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</si>
  <si>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</si>
  <si>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</si>
  <si>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</si>
  <si>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</si>
  <si>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</si>
  <si>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</si>
  <si>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</si>
  <si>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</si>
  <si>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</si>
  <si>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</si>
  <si>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</si>
  <si>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</si>
  <si>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</si>
  <si>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</si>
  <si>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</si>
  <si>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</si>
  <si>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</si>
  <si>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</si>
  <si>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</si>
  <si>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</si>
  <si>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</si>
  <si>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</si>
  <si>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</si>
  <si>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</si>
  <si>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</si>
  <si>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</si>
  <si>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</si>
  <si>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</si>
  <si>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</si>
  <si>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</si>
  <si>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</si>
  <si>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</si>
  <si>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</si>
  <si>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</si>
  <si>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</si>
  <si>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</si>
  <si>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</si>
  <si>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</si>
  <si>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</si>
  <si>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</si>
  <si>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</si>
  <si>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</si>
  <si>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</si>
  <si>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</si>
  <si>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</si>
  <si>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</si>
  <si>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</si>
  <si>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</si>
  <si>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</si>
  <si>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</si>
  <si>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</si>
  <si>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</si>
  <si>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</si>
  <si>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</si>
  <si>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</si>
  <si>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</si>
  <si>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</si>
  <si>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</si>
  <si>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</si>
  <si>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</si>
  <si>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</si>
  <si>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</si>
  <si>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</si>
  <si>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</si>
  <si>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</si>
  <si>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</si>
  <si>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</si>
  <si>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</si>
  <si>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</si>
  <si>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</si>
  <si>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</si>
  <si>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</si>
  <si>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</si>
  <si>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</si>
  <si>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</si>
  <si>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</si>
  <si>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</si>
  <si>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</si>
  <si>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</si>
  <si>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</si>
  <si>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</si>
  <si>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</si>
  <si>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</si>
  <si>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</si>
  <si>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</si>
  <si>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</si>
  <si>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</si>
  <si>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</si>
  <si>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</si>
  <si>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</si>
  <si>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</si>
  <si>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</si>
  <si>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</si>
  <si>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</si>
  <si>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</si>
  <si>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</si>
  <si>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</si>
  <si>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</si>
  <si>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</si>
  <si>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</si>
  <si>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</si>
  <si>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</si>
  <si>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</si>
  <si>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</si>
  <si>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</si>
  <si>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</si>
  <si>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</si>
  <si>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</si>
  <si>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</si>
  <si>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</si>
  <si>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</si>
  <si>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</si>
  <si>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</si>
  <si>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</si>
  <si>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</si>
  <si>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</si>
  <si>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</si>
  <si>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</si>
  <si>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</si>
  <si>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</si>
  <si>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</si>
  <si>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</si>
  <si>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</si>
  <si>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</si>
  <si>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</si>
  <si>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</si>
  <si>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</si>
  <si>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</si>
  <si>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</si>
  <si>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</si>
  <si>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</si>
  <si>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</si>
  <si>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</si>
  <si>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</si>
  <si>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</si>
  <si>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</si>
  <si>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</si>
  <si>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</si>
  <si>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</si>
  <si>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</si>
  <si>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</si>
  <si>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</si>
  <si>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</si>
  <si>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</si>
  <si>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</si>
  <si>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</si>
  <si>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</si>
  <si>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</si>
  <si>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</si>
  <si>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</si>
  <si>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</si>
  <si>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</si>
  <si>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</si>
  <si>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</si>
  <si>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</si>
  <si>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</si>
  <si>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</si>
  <si>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</si>
  <si>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</si>
  <si>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</si>
  <si>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</si>
  <si>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</si>
  <si>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</si>
  <si>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</si>
  <si>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</si>
  <si>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</si>
  <si>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</si>
  <si>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</si>
  <si>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</si>
  <si>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</si>
  <si>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</si>
  <si>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</si>
  <si>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</si>
  <si>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</si>
  <si>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</si>
  <si>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</si>
  <si>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</si>
  <si>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</si>
  <si>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</si>
  <si>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</si>
  <si>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</si>
  <si>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</si>
  <si>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</si>
  <si>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</si>
  <si>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</si>
  <si>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</si>
  <si>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</si>
  <si>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</si>
  <si>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</si>
  <si>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</si>
  <si>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</si>
  <si>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</si>
  <si>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</si>
  <si>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</si>
  <si>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</si>
  <si>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</si>
  <si>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</si>
  <si>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</si>
  <si>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</si>
  <si>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</si>
  <si>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</si>
  <si>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</si>
  <si>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</si>
  <si>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</si>
  <si>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</si>
  <si>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</si>
  <si>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</si>
  <si>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</si>
  <si>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</si>
  <si>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</si>
  <si>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</si>
  <si>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</si>
  <si>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</si>
  <si>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</si>
  <si>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</si>
  <si>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</si>
  <si>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</si>
  <si>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</si>
  <si>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</si>
  <si>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</si>
  <si>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</si>
  <si>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</si>
  <si>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</si>
  <si>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</si>
  <si>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</si>
  <si>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</si>
  <si>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</si>
  <si>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</si>
  <si>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</si>
  <si>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</si>
  <si>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</si>
  <si>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</si>
  <si>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</si>
  <si>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</si>
  <si>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</si>
  <si>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</si>
  <si>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</si>
  <si>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</si>
  <si>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</si>
  <si>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</si>
  <si>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</si>
  <si>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</si>
  <si>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</si>
  <si>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</si>
  <si>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</si>
  <si>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</si>
  <si>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</si>
  <si>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</si>
  <si>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</si>
  <si>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</si>
  <si>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</si>
  <si>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</si>
  <si>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</si>
  <si>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</si>
  <si>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</si>
  <si>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</si>
  <si>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</si>
  <si>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</si>
  <si>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</si>
  <si>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</si>
  <si>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</si>
  <si>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</si>
  <si>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</si>
  <si>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</si>
  <si>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</si>
  <si>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</si>
  <si>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</si>
  <si>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</si>
  <si>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</si>
  <si>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</si>
  <si>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</si>
  <si>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</si>
  <si>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</si>
  <si>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</si>
  <si>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</si>
  <si>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</si>
  <si>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</si>
  <si>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</si>
  <si>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</si>
  <si>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</si>
  <si>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</si>
  <si>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</si>
  <si>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</si>
  <si>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</si>
  <si>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</si>
  <si>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</si>
  <si>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</si>
  <si>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</si>
  <si>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</si>
  <si>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</si>
  <si>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</si>
  <si>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</si>
  <si>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</si>
  <si>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</si>
  <si>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</si>
  <si>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</si>
  <si>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</si>
  <si>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</si>
  <si>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</si>
  <si>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</si>
  <si>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</si>
  <si>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</si>
  <si>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</si>
  <si>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</si>
  <si>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</si>
  <si>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</si>
  <si>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</si>
  <si>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</si>
  <si>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</si>
  <si>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</si>
  <si>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</si>
  <si>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</si>
  <si>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</si>
  <si>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</si>
  <si>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</si>
  <si>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</si>
  <si>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</si>
  <si>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</si>
  <si>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</si>
  <si>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</si>
  <si>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</si>
  <si>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</si>
  <si>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</si>
  <si>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</si>
  <si>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</si>
  <si>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</si>
  <si>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</si>
  <si>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</si>
  <si>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</si>
  <si>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</si>
  <si>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</si>
  <si>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</si>
  <si>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</si>
  <si>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</si>
  <si>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</si>
  <si>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</si>
  <si>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</si>
  <si>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</si>
  <si>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</si>
  <si>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</si>
  <si>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</si>
  <si>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</si>
  <si>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</si>
  <si>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</si>
  <si>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</si>
  <si>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</si>
  <si>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</si>
  <si>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</si>
  <si>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</si>
  <si>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</si>
  <si>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</si>
  <si>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</si>
  <si>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</si>
  <si>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</si>
  <si>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</si>
  <si>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</si>
  <si>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</si>
  <si>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</si>
  <si>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</si>
  <si>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</si>
  <si>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</si>
  <si>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</si>
  <si>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</si>
  <si>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</si>
  <si>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</si>
  <si>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</si>
  <si>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</si>
  <si>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</si>
  <si>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</si>
  <si>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</si>
  <si>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</si>
  <si>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</si>
  <si>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</si>
  <si>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</si>
  <si>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</si>
  <si>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</si>
  <si>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</si>
  <si>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</si>
  <si>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</si>
  <si>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</si>
  <si>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</si>
  <si>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</si>
  <si>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</si>
  <si>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</si>
  <si>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</si>
  <si>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</si>
  <si>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</si>
  <si>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</si>
  <si>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</si>
  <si>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</si>
  <si>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</si>
  <si>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</si>
  <si>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</si>
  <si>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</si>
  <si>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</si>
  <si>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</si>
  <si>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</si>
  <si>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</si>
  <si>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</si>
  <si>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</si>
  <si>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</si>
  <si>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</si>
  <si>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</si>
  <si>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</si>
  <si>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</si>
  <si>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</si>
  <si>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</si>
  <si>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</si>
  <si>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</si>
  <si>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</si>
  <si>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</si>
  <si>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</si>
  <si>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</si>
  <si>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</si>
  <si>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</si>
  <si>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</si>
  <si>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</si>
  <si>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</si>
  <si>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</si>
  <si>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</si>
  <si>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</si>
  <si>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</si>
  <si>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</si>
  <si>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</si>
  <si>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</si>
  <si>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</si>
  <si>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</si>
  <si>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</si>
  <si>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</si>
  <si>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</si>
  <si>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</si>
  <si>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</si>
  <si>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</si>
  <si>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</si>
  <si>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</si>
  <si>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</si>
  <si>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</si>
  <si>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</si>
  <si>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</si>
  <si>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</si>
  <si>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</si>
  <si>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</si>
  <si>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</si>
  <si>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</si>
  <si>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</si>
  <si>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</si>
  <si>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</si>
  <si>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</si>
  <si>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</si>
  <si>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</si>
  <si>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</si>
  <si>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</si>
  <si>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</si>
  <si>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</si>
  <si>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</si>
  <si>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</si>
  <si>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</si>
  <si>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</si>
  <si>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</si>
  <si>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</si>
  <si>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</si>
  <si>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</si>
  <si>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</si>
  <si>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</si>
  <si>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</si>
  <si>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</si>
  <si>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</si>
  <si>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</si>
  <si>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</si>
  <si>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</si>
  <si>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</si>
  <si>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</si>
  <si>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</si>
  <si>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</si>
  <si>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</si>
  <si>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</si>
  <si>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</si>
  <si>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</si>
  <si>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</si>
  <si>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</si>
  <si>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</si>
  <si>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</si>
  <si>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</si>
  <si>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</si>
  <si>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</si>
  <si>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</si>
  <si>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</si>
  <si>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</si>
  <si>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</si>
  <si>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</si>
  <si>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</si>
  <si>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</si>
  <si>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</si>
  <si>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</si>
  <si>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</si>
  <si>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</si>
  <si>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</si>
  <si>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</si>
  <si>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</si>
  <si>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</si>
  <si>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</si>
  <si>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</si>
  <si>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</si>
  <si>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</si>
  <si>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</si>
  <si>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</si>
  <si>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</si>
  <si>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</si>
  <si>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</si>
  <si>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</si>
  <si>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</si>
  <si>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</si>
  <si>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</si>
  <si>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</si>
  <si>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</si>
  <si>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</si>
  <si>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</si>
  <si>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</si>
  <si>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</si>
  <si>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</si>
  <si>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</si>
  <si>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</si>
  <si>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</si>
  <si>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</si>
  <si>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</si>
  <si>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</si>
  <si>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</si>
  <si>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</si>
  <si>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</si>
  <si>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</si>
  <si>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</si>
  <si>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</si>
  <si>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</si>
  <si>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</si>
  <si>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</si>
  <si>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</si>
  <si>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</si>
  <si>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</si>
  <si>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</si>
  <si>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</si>
  <si>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</si>
  <si>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</si>
  <si>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</si>
  <si>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</si>
  <si>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</si>
  <si>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</si>
  <si>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</si>
  <si>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</si>
  <si>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</si>
  <si>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</si>
  <si>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</si>
  <si>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</si>
  <si>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</si>
  <si>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</si>
  <si>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</si>
  <si>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</si>
  <si>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</si>
  <si>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</si>
  <si>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</si>
  <si>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</si>
  <si>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</si>
  <si>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</si>
  <si>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</si>
  <si>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</si>
  <si>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</si>
  <si>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</si>
  <si>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</si>
  <si>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</si>
  <si>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</si>
  <si>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</si>
  <si>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</si>
  <si>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</si>
  <si>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</si>
  <si>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</si>
  <si>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</si>
  <si>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</si>
  <si>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</si>
  <si>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</si>
  <si>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</si>
  <si>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</si>
  <si>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</si>
  <si>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</si>
  <si>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</si>
  <si>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</si>
  <si>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</si>
  <si>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</si>
  <si>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</si>
  <si>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</si>
  <si>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</si>
  <si>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</si>
  <si>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</si>
  <si>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</si>
  <si>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</si>
  <si>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</si>
  <si>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</si>
  <si>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</si>
  <si>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</si>
  <si>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</si>
  <si>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</si>
  <si>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</si>
  <si>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</si>
  <si>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</si>
  <si>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</si>
  <si>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</si>
  <si>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</si>
  <si>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</si>
  <si>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</si>
  <si>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</si>
  <si>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</si>
  <si>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</si>
  <si>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</si>
  <si>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</si>
  <si>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</si>
  <si>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</si>
  <si>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</si>
  <si>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</si>
  <si>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</si>
  <si>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</si>
  <si>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</si>
  <si>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</si>
  <si>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</si>
  <si>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</si>
  <si>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</si>
  <si>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</si>
  <si>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</si>
  <si>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</si>
  <si>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</si>
  <si>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</si>
  <si>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</si>
  <si>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</si>
  <si>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</si>
  <si>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</si>
  <si>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</si>
  <si>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</si>
  <si>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</si>
  <si>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</si>
  <si>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</si>
  <si>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</si>
  <si>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</si>
  <si>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</si>
  <si>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</si>
  <si>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</si>
  <si>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</si>
  <si>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</si>
  <si>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</si>
  <si>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</si>
  <si>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</si>
  <si>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</si>
  <si>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</si>
  <si>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</si>
  <si>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</si>
  <si>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</si>
  <si>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</si>
  <si>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</si>
  <si>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</si>
  <si>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</si>
  <si>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</si>
  <si>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</si>
  <si>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</si>
  <si>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</si>
  <si>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</si>
  <si>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</si>
  <si>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</si>
  <si>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</si>
  <si>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</si>
  <si>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</si>
  <si>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</si>
  <si>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</si>
  <si>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</si>
  <si>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</si>
  <si>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</si>
  <si>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</si>
  <si>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</si>
  <si>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</si>
  <si>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</si>
  <si>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</si>
  <si>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</si>
  <si>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</si>
  <si>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</si>
  <si>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</si>
  <si>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</si>
  <si>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</si>
  <si>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</si>
  <si>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</si>
  <si>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</si>
  <si>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</si>
  <si>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</si>
  <si>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</si>
  <si>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</si>
  <si>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</si>
  <si>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</si>
  <si>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</si>
  <si>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</si>
  <si>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</si>
  <si>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</si>
  <si>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</si>
  <si>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</si>
  <si>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</si>
  <si>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</si>
  <si>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</si>
  <si>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</si>
  <si>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</si>
  <si>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</si>
  <si>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</si>
  <si>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</si>
  <si>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</si>
  <si>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</si>
  <si>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</si>
  <si>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</si>
  <si>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</si>
  <si>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</si>
  <si>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</si>
  <si>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</si>
  <si>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</si>
  <si>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</si>
  <si>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</si>
  <si>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</si>
  <si>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</si>
  <si>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</si>
  <si>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</si>
  <si>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</si>
  <si>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</si>
  <si>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</si>
  <si>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</si>
  <si>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</si>
  <si>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</si>
  <si>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</si>
  <si>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</si>
  <si>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</si>
  <si>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</si>
  <si>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</si>
  <si>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</si>
  <si>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</si>
  <si>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</si>
  <si>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</si>
  <si>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</si>
  <si>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</si>
  <si>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</si>
  <si>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</si>
  <si>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</si>
  <si>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</si>
  <si>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</si>
  <si>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</si>
  <si>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</si>
  <si>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</si>
  <si>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</si>
  <si>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</si>
  <si>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</si>
  <si>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</si>
  <si>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</si>
  <si>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</si>
  <si>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</si>
  <si>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</si>
  <si>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</si>
  <si>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</si>
  <si>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</si>
  <si>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</si>
  <si>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</si>
  <si>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</si>
  <si>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</si>
  <si>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</si>
  <si>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</si>
  <si>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</si>
  <si>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</si>
  <si>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</si>
  <si>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</si>
  <si>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</si>
  <si>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</si>
  <si>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</si>
  <si>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</si>
  <si>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</si>
  <si>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</si>
  <si>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</si>
  <si>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</si>
  <si>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</si>
  <si>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</si>
  <si>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</si>
  <si>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</si>
  <si>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</si>
  <si>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</si>
  <si>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</si>
  <si>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</si>
  <si>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</si>
  <si>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</si>
  <si>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</si>
  <si>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</si>
  <si>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</si>
  <si>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</si>
  <si>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</si>
  <si>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</si>
  <si>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</si>
  <si>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</si>
  <si>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</si>
  <si>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</si>
  <si>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</si>
  <si>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</si>
  <si>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</si>
  <si>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</si>
  <si>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</si>
  <si>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</si>
  <si>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</si>
  <si>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</si>
  <si>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</si>
  <si>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</si>
  <si>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</si>
  <si>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</si>
  <si>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</si>
  <si>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</si>
  <si>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</si>
  <si>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</si>
  <si>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</si>
  <si>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</si>
  <si>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</si>
  <si>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</si>
  <si>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</si>
  <si>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</si>
  <si>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</si>
  <si>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</si>
  <si>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</si>
  <si>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</si>
  <si>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</si>
  <si>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</si>
  <si>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</si>
  <si>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</si>
  <si>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</si>
  <si>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</si>
  <si>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</si>
  <si>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</si>
  <si>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</si>
  <si>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</si>
  <si>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</si>
  <si>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</si>
  <si>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</si>
  <si>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</si>
  <si>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</si>
  <si>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</si>
  <si>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</si>
  <si>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</si>
  <si>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</si>
  <si>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</si>
  <si>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</si>
  <si>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</si>
  <si>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</si>
  <si>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</si>
  <si>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</si>
  <si>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</si>
  <si>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</si>
  <si>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</si>
  <si>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</si>
  <si>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</si>
  <si>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</si>
  <si>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</si>
  <si>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</si>
  <si>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</si>
  <si>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</si>
  <si>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</si>
  <si>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</si>
  <si>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</si>
  <si>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</si>
  <si>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</si>
  <si>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</si>
  <si>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</si>
  <si>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</si>
  <si>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</si>
  <si>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</si>
  <si>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</si>
  <si>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</si>
  <si>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</si>
  <si>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</si>
  <si>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</si>
  <si>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</si>
  <si>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</si>
  <si>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</si>
  <si>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</si>
  <si>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</si>
  <si>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</si>
  <si>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</si>
  <si>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</si>
  <si>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</si>
  <si>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</si>
  <si>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</si>
  <si>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</si>
  <si>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</si>
  <si>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</si>
  <si>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</si>
  <si>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</si>
  <si>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</si>
  <si>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</si>
  <si>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</si>
  <si>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</si>
  <si>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</si>
  <si>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</si>
  <si>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</si>
  <si>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</si>
  <si>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</si>
  <si>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</si>
  <si>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</si>
  <si>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</si>
  <si>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</si>
  <si>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</si>
  <si>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</si>
  <si>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</si>
  <si>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</si>
  <si>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</si>
  <si>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</si>
  <si>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</si>
  <si>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</si>
  <si>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</si>
  <si>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</si>
  <si>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</si>
  <si>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</si>
  <si>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</si>
  <si>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</si>
  <si>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</si>
  <si>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</si>
  <si>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</si>
  <si>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</si>
  <si>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</si>
  <si>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</si>
  <si>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</si>
  <si>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</si>
  <si>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</si>
  <si>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</si>
  <si>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</si>
  <si>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</si>
  <si>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</si>
  <si>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</si>
  <si>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</si>
  <si>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</si>
  <si>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</si>
  <si>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</si>
  <si>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</si>
  <si>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</si>
  <si>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</si>
  <si>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</si>
  <si>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</si>
  <si>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</si>
  <si>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</si>
  <si>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</si>
  <si>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</si>
  <si>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</si>
  <si>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</si>
  <si>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</si>
  <si>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</si>
  <si>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</si>
  <si>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</si>
  <si>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</si>
  <si>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</si>
  <si>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</si>
  <si>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</si>
  <si>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</si>
  <si>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</si>
  <si>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</si>
  <si>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</si>
  <si>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</si>
  <si>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</si>
  <si>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</si>
  <si>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</si>
  <si>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</si>
  <si>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</si>
  <si>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</si>
  <si>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</si>
  <si>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</si>
  <si>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</si>
  <si>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</si>
  <si>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</si>
  <si>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</si>
  <si>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</si>
  <si>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</si>
  <si>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</si>
  <si>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</si>
  <si>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</si>
  <si>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</si>
  <si>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</si>
  <si>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</si>
  <si>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</si>
  <si>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</si>
  <si>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</si>
  <si>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</si>
  <si>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</si>
  <si>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</si>
  <si>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</si>
  <si>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</si>
  <si>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</si>
  <si>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</si>
  <si>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</si>
  <si>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</si>
  <si>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</si>
  <si>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</si>
  <si>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</si>
  <si>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</si>
  <si>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</si>
  <si>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</si>
  <si>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</si>
  <si>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</si>
  <si>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</si>
  <si>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</si>
  <si>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</si>
  <si>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</si>
  <si>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</si>
  <si>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</si>
  <si>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</si>
  <si>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</si>
  <si>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</si>
  <si>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</si>
  <si>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</si>
  <si>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</si>
  <si>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</si>
  <si>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</si>
  <si>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</si>
  <si>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</si>
  <si>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</si>
  <si>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</si>
  <si>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</si>
  <si>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</si>
  <si>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</si>
  <si>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</si>
  <si>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</si>
  <si>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</si>
  <si>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</si>
  <si>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</si>
  <si>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</si>
  <si>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</si>
  <si>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</si>
  <si>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</si>
  <si>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</si>
  <si>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</si>
  <si>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</si>
  <si>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</si>
  <si>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</si>
  <si>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</si>
  <si>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</si>
  <si>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</si>
  <si>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</si>
  <si>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</si>
  <si>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</si>
  <si>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</si>
  <si>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</si>
  <si>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</si>
  <si>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</si>
  <si>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</si>
  <si>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</si>
  <si>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</si>
  <si>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</si>
  <si>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</si>
  <si>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</si>
  <si>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</si>
  <si>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</si>
  <si>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</si>
  <si>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</si>
  <si>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</si>
  <si>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</si>
  <si>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</si>
  <si>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</si>
  <si>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</si>
  <si>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</si>
  <si>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</si>
  <si>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</si>
  <si>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</si>
  <si>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</si>
  <si>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</si>
  <si>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</si>
  <si>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</si>
  <si>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</si>
  <si>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</si>
  <si>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</si>
  <si>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</si>
  <si>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</si>
  <si>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</si>
  <si>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</si>
  <si>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</si>
  <si>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</si>
  <si>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</si>
  <si>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</si>
  <si>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</si>
  <si>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</si>
  <si>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</si>
  <si>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</si>
  <si>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</si>
  <si>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</si>
  <si>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</si>
  <si>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</si>
  <si>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</si>
  <si>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</si>
  <si>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</si>
  <si>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</si>
  <si>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</si>
  <si>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</si>
  <si>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</si>
  <si>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</si>
  <si>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</si>
  <si>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</si>
  <si>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</si>
  <si>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</si>
  <si>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</si>
  <si>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</si>
  <si>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</si>
  <si>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</si>
  <si>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</si>
  <si>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</si>
  <si>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</si>
  <si>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</si>
  <si>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</si>
  <si>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</si>
  <si>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</si>
  <si>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</si>
  <si>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</si>
  <si>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</si>
  <si>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</si>
  <si>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</si>
  <si>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</si>
  <si>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</si>
  <si>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</si>
  <si>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</si>
  <si>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</si>
  <si>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</si>
  <si>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</si>
  <si>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</si>
  <si>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</si>
  <si>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</si>
  <si>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</si>
  <si>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</si>
  <si>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</si>
  <si>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</si>
  <si>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</si>
  <si>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</si>
  <si>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</si>
  <si>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</si>
  <si>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</si>
  <si>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</si>
  <si>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</si>
  <si>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</si>
  <si>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</si>
  <si>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</si>
  <si>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</si>
  <si>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</si>
  <si>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</si>
  <si>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</si>
  <si>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</si>
  <si>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</si>
  <si>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</si>
  <si>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</si>
  <si>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</si>
  <si>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</si>
  <si>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</si>
  <si>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</si>
  <si>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</si>
  <si>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</si>
  <si>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</si>
  <si>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</si>
  <si>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</si>
  <si>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</si>
  <si>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</si>
  <si>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</si>
  <si>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</si>
  <si>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</si>
  <si>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</si>
  <si>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</si>
  <si>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</si>
  <si>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</si>
  <si>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</si>
  <si>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</si>
  <si>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</si>
  <si>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</si>
  <si>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</si>
  <si>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</si>
  <si>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</si>
  <si>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</si>
  <si>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</si>
  <si>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</si>
  <si>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</si>
  <si>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</si>
  <si>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</si>
  <si>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</si>
  <si>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</si>
  <si>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</si>
  <si>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</si>
  <si>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</si>
  <si>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</si>
  <si>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</si>
  <si>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</si>
  <si>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</si>
  <si>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</si>
  <si>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</si>
  <si>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</si>
  <si>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</si>
  <si>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</si>
  <si>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</si>
  <si>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</si>
  <si>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</si>
  <si>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</si>
  <si>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</si>
  <si>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</si>
  <si>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</si>
  <si>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</si>
  <si>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</si>
  <si>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</si>
  <si>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</si>
  <si>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</si>
  <si>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</si>
  <si>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</si>
  <si>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</si>
  <si>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</si>
  <si>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</si>
  <si>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</si>
  <si>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</si>
  <si>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</si>
  <si>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</si>
  <si>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</si>
  <si>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</si>
  <si>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</si>
  <si>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</si>
  <si>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</si>
  <si>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</si>
  <si>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</si>
  <si>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</si>
  <si>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</si>
  <si>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</si>
  <si>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</si>
  <si>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</si>
  <si>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</si>
  <si>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</si>
  <si>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</si>
  <si>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</si>
  <si>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</si>
  <si>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</si>
  <si>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</si>
  <si>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</si>
  <si>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</si>
  <si>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</si>
  <si>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</si>
  <si>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</si>
  <si>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</si>
  <si>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</si>
  <si>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</si>
  <si>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</si>
  <si>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</si>
  <si>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</si>
  <si>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</si>
  <si>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</si>
  <si>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</si>
  <si>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</si>
  <si>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</si>
  <si>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</si>
  <si>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</si>
  <si>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</si>
  <si>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</si>
  <si>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</si>
  <si>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</si>
  <si>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</si>
  <si>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</si>
  <si>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</si>
  <si>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</si>
  <si>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</si>
  <si>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</si>
  <si>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</si>
  <si>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</si>
  <si>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</si>
  <si>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</si>
  <si>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</si>
  <si>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</si>
  <si>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</si>
  <si>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</si>
  <si>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</si>
  <si>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</si>
  <si>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</si>
  <si>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</si>
  <si>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</si>
  <si>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</si>
  <si>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</si>
  <si>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</si>
  <si>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</si>
  <si>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</si>
  <si>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</si>
  <si>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</si>
  <si>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</si>
  <si>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</si>
  <si>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</si>
  <si>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</si>
  <si>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</si>
  <si>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</si>
  <si>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</si>
  <si>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</si>
  <si>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</si>
  <si>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</si>
  <si>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</si>
  <si>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</si>
  <si>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</si>
  <si>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</si>
  <si>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</si>
  <si>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</si>
  <si>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</si>
  <si>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</si>
  <si>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</si>
  <si>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</si>
  <si>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</si>
  <si>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</si>
  <si>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</si>
  <si>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</si>
  <si>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</si>
  <si>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</si>
  <si>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</si>
  <si>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</si>
  <si>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</si>
  <si>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</si>
  <si>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</si>
  <si>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</si>
  <si>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</si>
  <si>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</si>
  <si>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</si>
  <si>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</si>
  <si>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</si>
  <si>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</si>
  <si>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</si>
  <si>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</si>
  <si>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</si>
  <si>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</si>
  <si>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</si>
  <si>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</si>
  <si>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</si>
  <si>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</si>
  <si>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</si>
  <si>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</si>
  <si>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</si>
  <si>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</si>
  <si>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</si>
  <si>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</si>
  <si>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</si>
  <si>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</si>
  <si>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</si>
  <si>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</si>
  <si>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</si>
  <si>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</si>
  <si>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</si>
  <si>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</si>
  <si>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</si>
  <si>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</si>
  <si>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</si>
  <si>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</si>
  <si>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</si>
  <si>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</si>
  <si>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</si>
  <si>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</si>
  <si>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</si>
  <si>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</si>
  <si>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</si>
  <si>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</si>
  <si>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</si>
  <si>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</si>
  <si>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</si>
  <si>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</si>
  <si>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</si>
  <si>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</si>
  <si>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</si>
  <si>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</si>
  <si>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</si>
  <si>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</si>
  <si>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</si>
  <si>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</si>
  <si>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</si>
  <si>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</si>
  <si>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</si>
  <si>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</si>
  <si>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</si>
  <si>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</si>
  <si>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</si>
  <si>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</si>
  <si>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</si>
  <si>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</si>
  <si>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</si>
  <si>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</si>
  <si>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</si>
  <si>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</si>
  <si>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</si>
  <si>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</si>
  <si>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</si>
  <si>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</si>
  <si>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</si>
  <si>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</si>
  <si>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</si>
  <si>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</si>
  <si>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</si>
  <si>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</si>
  <si>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</si>
  <si>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</si>
  <si>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</si>
  <si>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</si>
  <si>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</si>
  <si>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</si>
  <si>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</si>
  <si>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</si>
  <si>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</si>
  <si>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</si>
  <si>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</si>
  <si>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</si>
  <si>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</si>
  <si>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</si>
  <si>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</si>
  <si>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</si>
  <si>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</si>
  <si>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</si>
  <si>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</si>
  <si>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</si>
  <si>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</si>
  <si>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</si>
  <si>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</si>
  <si>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</si>
  <si>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</si>
  <si>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</si>
  <si>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</si>
  <si>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</si>
  <si>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</si>
  <si>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</si>
  <si>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</si>
  <si>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</si>
  <si>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</si>
  <si>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</si>
  <si>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</si>
  <si>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</si>
  <si>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</si>
  <si>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</si>
  <si>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</si>
  <si>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</si>
  <si>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</si>
  <si>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</si>
  <si>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</si>
  <si>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</si>
  <si>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</si>
  <si>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</si>
  <si>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</si>
  <si>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</si>
  <si>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</si>
  <si>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</si>
  <si>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</si>
  <si>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</si>
  <si>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</si>
  <si>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</si>
  <si>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</si>
  <si>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</si>
  <si>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</si>
  <si>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</si>
  <si>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</si>
  <si>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</si>
  <si>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</si>
  <si>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</si>
  <si>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</si>
  <si>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</si>
  <si>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</si>
  <si>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</si>
  <si>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</si>
  <si>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</si>
  <si>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</si>
  <si>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</si>
  <si>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</si>
  <si>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</si>
  <si>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</si>
  <si>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</si>
  <si>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</si>
  <si>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</si>
  <si>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</si>
  <si>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</si>
  <si>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</si>
  <si>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</si>
  <si>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</si>
  <si>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</si>
  <si>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</si>
  <si>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</si>
  <si>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</si>
  <si>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</si>
  <si>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</si>
  <si>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</si>
  <si>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</si>
  <si>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</si>
  <si>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</si>
  <si>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</si>
  <si>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</si>
  <si>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</si>
  <si>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</si>
  <si>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</si>
  <si>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</si>
  <si>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</si>
  <si>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</si>
  <si>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</si>
  <si>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</si>
  <si>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</si>
  <si>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</si>
  <si>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</si>
  <si>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</si>
  <si>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</si>
  <si>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</si>
  <si>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</si>
  <si>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</si>
  <si>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</si>
  <si>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</si>
  <si>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</si>
  <si>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</si>
  <si>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</si>
  <si>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</si>
  <si>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</si>
  <si>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</si>
  <si>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</si>
  <si>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</si>
  <si>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</si>
  <si>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</si>
  <si>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</si>
  <si>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</si>
  <si>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</si>
  <si>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</si>
  <si>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</si>
  <si>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</si>
  <si>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</si>
  <si>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</si>
  <si>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</si>
  <si>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</si>
  <si>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</si>
  <si>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</si>
  <si>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</si>
  <si>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</si>
  <si>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</si>
  <si>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</si>
  <si>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</si>
  <si>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</si>
  <si>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</si>
  <si>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</si>
  <si>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</si>
  <si>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</si>
  <si>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</si>
  <si>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</si>
  <si>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</si>
  <si>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</si>
  <si>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</si>
  <si>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</si>
  <si>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</si>
  <si>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</si>
  <si>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</si>
  <si>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</si>
  <si>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</si>
  <si>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</si>
  <si>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</si>
  <si>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</si>
  <si>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</si>
  <si>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</si>
  <si>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</si>
  <si>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</si>
  <si>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</si>
  <si>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</si>
  <si>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</si>
  <si>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</si>
  <si>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</si>
  <si>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</si>
  <si>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</si>
  <si>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</si>
  <si>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</si>
  <si>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</si>
  <si>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</si>
  <si>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</si>
  <si>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</si>
  <si>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</si>
  <si>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</si>
  <si>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</si>
  <si>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</si>
  <si>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</si>
  <si>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</si>
  <si>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</si>
  <si>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</si>
  <si>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</si>
  <si>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</si>
  <si>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</si>
  <si>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</si>
  <si>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</si>
  <si>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</si>
  <si>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</si>
  <si>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</si>
  <si>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</si>
  <si>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</si>
  <si>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</si>
  <si>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</si>
  <si>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</si>
  <si>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</si>
  <si>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</si>
  <si>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</si>
  <si>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</si>
  <si>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</si>
  <si>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</si>
  <si>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</si>
  <si>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</si>
  <si>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</si>
  <si>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</si>
  <si>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</si>
  <si>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</si>
  <si>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</si>
  <si>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</si>
  <si>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</si>
  <si>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</si>
  <si>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</si>
  <si>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</si>
  <si>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</si>
  <si>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</si>
  <si>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</si>
  <si>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</si>
  <si>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</si>
  <si>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</si>
  <si>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</si>
  <si>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</si>
  <si>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</si>
  <si>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</si>
  <si>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</si>
  <si>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</si>
  <si>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</si>
  <si>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</si>
  <si>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</si>
  <si>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</si>
  <si>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</si>
  <si>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</si>
  <si>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</si>
  <si>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</si>
  <si>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</si>
  <si>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</si>
  <si>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</si>
  <si>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</si>
  <si>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</si>
  <si>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</si>
  <si>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</si>
  <si>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</si>
  <si>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</si>
  <si>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</si>
  <si>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</si>
  <si>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</si>
  <si>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</si>
  <si>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</si>
  <si>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</si>
  <si>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</si>
  <si>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</si>
  <si>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</si>
  <si>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</si>
  <si>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</si>
  <si>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</si>
  <si>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</si>
  <si>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</si>
  <si>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</si>
  <si>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</si>
  <si>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</si>
  <si>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</si>
  <si>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</si>
  <si>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</si>
  <si>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</si>
  <si>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</si>
  <si>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</si>
  <si>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</si>
  <si>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</si>
  <si>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</si>
  <si>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</si>
  <si>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</si>
  <si>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</si>
  <si>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</si>
  <si>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</si>
  <si>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</si>
  <si>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</si>
  <si>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</si>
  <si>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</si>
  <si>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</si>
  <si>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</si>
  <si>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</si>
  <si>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</si>
  <si>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</si>
  <si>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</si>
  <si>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</si>
  <si>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</si>
  <si>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</si>
  <si>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</si>
  <si>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</si>
  <si>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</si>
  <si>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</si>
  <si>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</si>
  <si>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</si>
  <si>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</si>
  <si>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</si>
  <si>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</si>
  <si>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</si>
  <si>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</si>
  <si>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</si>
  <si>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</si>
  <si>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</si>
  <si>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</si>
  <si>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</si>
  <si>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</si>
  <si>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</si>
  <si>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</si>
  <si>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</si>
  <si>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</si>
  <si>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</si>
  <si>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</si>
  <si>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</si>
  <si>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</si>
  <si>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</si>
  <si>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</si>
  <si>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</si>
  <si>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</si>
  <si>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</si>
  <si>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</si>
  <si>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</si>
  <si>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</si>
  <si>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</si>
  <si>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</si>
  <si>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</si>
  <si>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</si>
  <si>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</si>
  <si>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</si>
  <si>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</si>
  <si>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</si>
  <si>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</si>
  <si>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</si>
  <si>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</si>
  <si>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</si>
  <si>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</si>
  <si>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</si>
  <si>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</si>
  <si>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</si>
  <si>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</si>
  <si>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</si>
  <si>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</si>
  <si>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</si>
  <si>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</si>
  <si>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</si>
  <si>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</si>
  <si>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</si>
  <si>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</si>
  <si>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</si>
  <si>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</si>
  <si>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</si>
  <si>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</si>
  <si>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</si>
  <si>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</si>
  <si>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</si>
  <si>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</si>
  <si>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</si>
  <si>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</si>
  <si>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</si>
  <si>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</si>
  <si>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</si>
  <si>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</si>
  <si>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</si>
  <si>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</si>
  <si>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</si>
  <si>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</si>
  <si>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</si>
  <si>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</si>
  <si>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</si>
  <si>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</si>
  <si>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</si>
  <si>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</si>
  <si>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</si>
  <si>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</si>
  <si>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</si>
  <si>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</si>
  <si>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</si>
  <si>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</si>
  <si>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</si>
  <si>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</si>
  <si>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</si>
  <si>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</si>
  <si>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</si>
  <si>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</si>
  <si>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</si>
  <si>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</si>
  <si>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</si>
  <si>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</si>
  <si>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</si>
  <si>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</si>
  <si>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</si>
  <si>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</si>
  <si>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</si>
  <si>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</si>
  <si>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</si>
  <si>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</si>
  <si>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</si>
  <si>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</si>
  <si>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</si>
  <si>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</si>
  <si>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</si>
  <si>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</si>
  <si>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</si>
  <si>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</si>
  <si>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</si>
  <si>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</si>
  <si>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</si>
  <si>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</si>
  <si>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</si>
  <si>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</si>
  <si>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</si>
  <si>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</si>
  <si>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</si>
  <si>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</si>
  <si>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</si>
  <si>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</si>
  <si>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</si>
  <si>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</si>
  <si>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</si>
  <si>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</si>
  <si>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</si>
  <si>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</si>
  <si>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</si>
  <si>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</si>
  <si>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</si>
  <si>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</si>
  <si>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</si>
  <si>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</si>
  <si>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</si>
  <si>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</si>
  <si>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</si>
  <si>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</si>
  <si>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</si>
  <si>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</si>
  <si>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</si>
  <si>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</si>
  <si>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</si>
  <si>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</si>
  <si>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</si>
  <si>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</si>
  <si>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</si>
  <si>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</si>
  <si>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</si>
  <si>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</si>
  <si>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</si>
  <si>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</si>
  <si>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</si>
  <si>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</si>
  <si>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</si>
  <si>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</si>
  <si>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</si>
  <si>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</si>
  <si>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</si>
  <si>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</si>
  <si>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</si>
  <si>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</si>
  <si>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</si>
  <si>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</si>
  <si>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</si>
  <si>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</si>
  <si>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</si>
  <si>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</si>
  <si>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</si>
  <si>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</si>
  <si>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</si>
  <si>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</si>
  <si>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</si>
  <si>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</si>
  <si>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</si>
  <si>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</si>
  <si>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</si>
  <si>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</si>
  <si>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</si>
  <si>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</si>
  <si>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</si>
  <si>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</si>
  <si>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</si>
  <si>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</si>
  <si>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</si>
  <si>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</si>
  <si>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</si>
  <si>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</si>
  <si>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</si>
  <si>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</si>
  <si>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</si>
  <si>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</si>
  <si>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</si>
  <si>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</si>
  <si>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</si>
  <si>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</si>
  <si>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</si>
  <si>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</si>
  <si>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</si>
  <si>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</si>
  <si>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</si>
  <si>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</si>
  <si>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</si>
  <si>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</si>
  <si>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</si>
  <si>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</si>
  <si>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</si>
  <si>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</si>
  <si>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</si>
  <si>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</si>
  <si>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</si>
  <si>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</si>
  <si>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</si>
  <si>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</si>
  <si>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</si>
  <si>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</si>
  <si>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</si>
  <si>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</si>
  <si>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</si>
  <si>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</si>
  <si>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</si>
  <si>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</si>
  <si>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</si>
  <si>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</si>
  <si>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</si>
  <si>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</si>
  <si>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</si>
  <si>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</si>
  <si>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</si>
  <si>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</si>
  <si>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</si>
  <si>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</si>
  <si>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</si>
  <si>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</si>
  <si>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</si>
  <si>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</si>
  <si>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</si>
  <si>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</si>
  <si>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</si>
  <si>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</si>
  <si>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</si>
  <si>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</si>
  <si>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</si>
  <si>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</si>
  <si>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</si>
  <si>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</si>
  <si>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</si>
  <si>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</si>
  <si>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</si>
  <si>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</si>
  <si>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</si>
  <si>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</si>
  <si>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</si>
  <si>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</si>
  <si>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</si>
  <si>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</si>
  <si>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</si>
  <si>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</si>
  <si>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</si>
  <si>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</si>
  <si>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</si>
  <si>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</si>
  <si>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</si>
  <si>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</si>
  <si>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</si>
  <si>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</si>
  <si>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</si>
  <si>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</si>
  <si>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</si>
  <si>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</si>
  <si>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</si>
  <si>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</si>
  <si>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</si>
  <si>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</si>
  <si>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</si>
  <si>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</si>
  <si>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</si>
  <si>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</si>
  <si>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</si>
  <si>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</si>
  <si>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</si>
  <si>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</si>
  <si>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</si>
  <si>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</si>
  <si>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</si>
  <si>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</si>
  <si>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</si>
  <si>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</si>
  <si>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</si>
  <si>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</si>
  <si>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</si>
  <si>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</si>
  <si>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</si>
  <si>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</si>
  <si>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</si>
  <si>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</si>
  <si>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</si>
  <si>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</si>
  <si>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</si>
  <si>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</si>
  <si>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</si>
  <si>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</si>
  <si>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</si>
  <si>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</si>
  <si>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</si>
  <si>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</si>
  <si>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</si>
  <si>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</si>
  <si>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</si>
  <si>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</si>
  <si>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</si>
  <si>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</si>
  <si>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</si>
  <si>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</si>
  <si>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</si>
  <si>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</si>
  <si>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</si>
  <si>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</si>
  <si>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</si>
  <si>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</si>
  <si>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</si>
  <si>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</si>
  <si>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</si>
  <si>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</si>
  <si>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</si>
  <si>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</si>
  <si>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</si>
  <si>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</si>
  <si>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</si>
  <si>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</si>
  <si>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</si>
  <si>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</si>
  <si>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</si>
  <si>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</si>
  <si>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</si>
  <si>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</si>
  <si>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</si>
  <si>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</si>
  <si>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</si>
  <si>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</si>
  <si>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</si>
  <si>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</si>
  <si>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</si>
  <si>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</si>
  <si>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</si>
  <si>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</si>
  <si>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</si>
  <si>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</si>
  <si>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</si>
  <si>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</si>
  <si>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</si>
  <si>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</si>
  <si>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</si>
  <si>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</si>
  <si>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</si>
  <si>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</si>
  <si>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</si>
  <si>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</si>
  <si>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</si>
  <si>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</si>
  <si>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</si>
  <si>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</si>
  <si>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</si>
  <si>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</si>
  <si>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</si>
  <si>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</si>
  <si>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</si>
  <si>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</si>
  <si>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</si>
  <si>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</si>
  <si>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</si>
  <si>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</si>
  <si>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</si>
  <si>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</si>
  <si>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</si>
  <si>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</si>
  <si>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</si>
  <si>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</si>
  <si>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</si>
  <si>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</si>
  <si>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</si>
  <si>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</si>
  <si>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</si>
  <si>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</si>
  <si>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</si>
  <si>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</si>
  <si>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</si>
  <si>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</si>
  <si>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</si>
  <si>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</si>
  <si>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</si>
  <si>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</si>
  <si>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</si>
  <si>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</si>
  <si>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</si>
  <si>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</si>
  <si>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</si>
  <si>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</si>
  <si>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</si>
  <si>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</si>
  <si>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</si>
  <si>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</si>
  <si>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</si>
  <si>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</si>
  <si>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</si>
  <si>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</si>
  <si>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</si>
  <si>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</si>
  <si>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</si>
  <si>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</si>
  <si>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</si>
  <si>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</si>
  <si>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</si>
  <si>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</si>
  <si>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</si>
  <si>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</si>
  <si>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</si>
  <si>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</si>
  <si>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</si>
  <si>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</si>
  <si>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</si>
  <si>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</si>
  <si>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</si>
  <si>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</si>
  <si>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</si>
  <si>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</si>
  <si>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</si>
  <si>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</si>
  <si>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</si>
  <si>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</si>
  <si>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</si>
  <si>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</si>
  <si>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</si>
  <si>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</si>
  <si>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</si>
  <si>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</si>
  <si>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</si>
  <si>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</si>
  <si>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</si>
  <si>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</si>
  <si>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</si>
  <si>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</si>
  <si>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</si>
  <si>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</si>
  <si>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</si>
  <si>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</si>
  <si>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</si>
  <si>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</si>
  <si>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</si>
  <si>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</si>
  <si>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</si>
  <si>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</si>
  <si>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</si>
  <si>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</si>
  <si>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</si>
  <si>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</si>
  <si>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</si>
  <si>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</si>
  <si>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</si>
  <si>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</si>
  <si>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</si>
  <si>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</si>
  <si>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</si>
  <si>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</si>
  <si>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</si>
  <si>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</si>
  <si>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</si>
  <si>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</si>
  <si>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</si>
  <si>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</si>
  <si>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</si>
  <si>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</si>
  <si>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</si>
  <si>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</si>
  <si>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</si>
  <si>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</si>
  <si>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</si>
  <si>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</si>
  <si>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</si>
  <si>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</si>
  <si>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</si>
  <si>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</si>
  <si>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</si>
  <si>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</si>
  <si>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</si>
  <si>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</si>
  <si>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</si>
  <si>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</si>
  <si>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</si>
  <si>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</si>
  <si>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</si>
  <si>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</si>
  <si>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</si>
  <si>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</si>
  <si>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</si>
  <si>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</si>
  <si>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</si>
  <si>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</si>
  <si>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</si>
  <si>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</si>
  <si>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</si>
  <si>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</si>
  <si>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</si>
  <si>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</si>
  <si>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</si>
  <si>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</si>
  <si>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</si>
  <si>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</si>
  <si>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</si>
  <si>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</si>
  <si>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</si>
  <si>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</si>
  <si>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</si>
  <si>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</si>
  <si>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</si>
  <si>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</si>
  <si>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</si>
  <si>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</si>
  <si>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</si>
  <si>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</si>
  <si>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</si>
  <si>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</si>
  <si>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</si>
  <si>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</si>
  <si>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</si>
  <si>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</si>
  <si>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</si>
  <si>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</si>
  <si>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</si>
  <si>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</si>
  <si>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</si>
  <si>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</si>
  <si>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</si>
  <si>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</si>
  <si>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</si>
  <si>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</si>
  <si>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</si>
  <si>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</si>
  <si>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</si>
  <si>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</si>
  <si>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</si>
  <si>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</si>
  <si>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</si>
  <si>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</si>
  <si>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</si>
  <si>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</si>
  <si>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</si>
  <si>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</si>
  <si>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</si>
  <si>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</si>
  <si>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</si>
  <si>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</si>
  <si>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</si>
  <si>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</si>
  <si>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</si>
  <si>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</si>
  <si>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</si>
  <si>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</si>
  <si>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</si>
  <si>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</si>
  <si>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</si>
  <si>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</si>
  <si>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</si>
  <si>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</si>
  <si>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</si>
  <si>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</si>
  <si>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</si>
  <si>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</si>
  <si>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</si>
  <si>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</si>
  <si>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</si>
  <si>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</si>
  <si>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</si>
  <si>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</si>
  <si>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</si>
  <si>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</si>
  <si>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</si>
  <si>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</si>
  <si>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</si>
  <si>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</si>
  <si>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</si>
  <si>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</si>
  <si>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</si>
  <si>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</si>
  <si>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</si>
  <si>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</si>
  <si>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</si>
  <si>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</si>
  <si>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</si>
  <si>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</si>
  <si>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</si>
  <si>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</si>
  <si>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</si>
  <si>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</si>
  <si>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</si>
  <si>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</si>
  <si>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</si>
  <si>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</si>
  <si>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</si>
  <si>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</si>
  <si>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</si>
  <si>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</si>
  <si>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</si>
  <si>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</si>
  <si>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</si>
  <si>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</si>
  <si>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</si>
  <si>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</si>
  <si>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</si>
  <si>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</si>
  <si>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</si>
  <si>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</si>
  <si>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</si>
  <si>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</si>
  <si>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</si>
  <si>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</si>
  <si>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</si>
  <si>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</si>
  <si>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</si>
  <si>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</si>
  <si>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</si>
  <si>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</si>
  <si>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</si>
  <si>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</si>
  <si>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</si>
  <si>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</si>
  <si>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</si>
  <si>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</si>
  <si>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</si>
  <si>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</si>
  <si>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</si>
  <si>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</si>
  <si>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</si>
  <si>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</si>
  <si>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</si>
  <si>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</si>
  <si>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</si>
  <si>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</si>
  <si>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</si>
  <si>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</si>
  <si>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</si>
  <si>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</si>
  <si>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</si>
  <si>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</si>
  <si>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</si>
  <si>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</si>
  <si>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</si>
  <si>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</si>
  <si>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</si>
  <si>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</si>
  <si>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</si>
  <si>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</si>
  <si>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</si>
  <si>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</si>
  <si>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</si>
  <si>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</si>
  <si>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</si>
  <si>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</si>
  <si>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</si>
  <si>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</si>
  <si>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</si>
  <si>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</si>
  <si>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</si>
  <si>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</si>
  <si>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</si>
  <si>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</si>
  <si>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</si>
  <si>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</si>
  <si>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</si>
  <si>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</si>
  <si>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</si>
  <si>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</si>
  <si>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</si>
  <si>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</si>
  <si>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</si>
  <si>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</si>
  <si>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</si>
  <si>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</si>
  <si>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</si>
  <si>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</si>
  <si>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</si>
  <si>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</si>
  <si>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</si>
  <si>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</si>
  <si>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</si>
  <si>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</si>
  <si>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</si>
  <si>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</si>
  <si>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</si>
  <si>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</si>
  <si>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</si>
  <si>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</si>
  <si>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</si>
  <si>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</si>
  <si>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</si>
  <si>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</si>
  <si>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</si>
  <si>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</si>
  <si>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</si>
  <si>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</si>
  <si>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</si>
  <si>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</si>
  <si>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</si>
  <si>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</si>
  <si>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</si>
  <si>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</si>
  <si>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</si>
  <si>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</si>
  <si>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</si>
  <si>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</si>
  <si>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</si>
  <si>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</si>
  <si>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</si>
  <si>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</si>
  <si>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</si>
  <si>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</si>
  <si>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</si>
  <si>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</si>
  <si>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</si>
  <si>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</si>
  <si>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</si>
  <si>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</si>
  <si>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</si>
  <si>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</si>
  <si>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</si>
  <si>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</si>
  <si>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</si>
  <si>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</si>
  <si>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</si>
  <si>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</si>
  <si>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</si>
  <si>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</si>
  <si>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</si>
  <si>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</si>
  <si>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</si>
  <si>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</si>
  <si>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</si>
  <si>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</si>
  <si>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</si>
  <si>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</si>
  <si>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</si>
  <si>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</si>
  <si>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</si>
  <si>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</si>
  <si>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</si>
  <si>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</si>
  <si>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</si>
  <si>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</si>
  <si>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</si>
  <si>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</si>
  <si>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</si>
  <si>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</si>
  <si>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</si>
  <si>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</si>
  <si>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</si>
  <si>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</si>
  <si>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</si>
  <si>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</si>
  <si>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</si>
  <si>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</si>
  <si>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</si>
  <si>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</si>
  <si>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</si>
  <si>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</si>
  <si>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</si>
  <si>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</si>
  <si>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</si>
  <si>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</si>
  <si>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</si>
  <si>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</si>
  <si>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</si>
  <si>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</si>
  <si>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</si>
  <si>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</si>
  <si>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</si>
  <si>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</si>
  <si>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</si>
  <si>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</si>
  <si>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</si>
  <si>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</si>
  <si>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</si>
  <si>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</si>
  <si>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</si>
  <si>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</si>
  <si>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</si>
  <si>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</si>
  <si>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</si>
  <si>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</si>
  <si>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</si>
  <si>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</si>
  <si>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</si>
  <si>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</si>
  <si>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</si>
  <si>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</si>
  <si>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</si>
  <si>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</si>
  <si>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</si>
  <si>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</si>
  <si>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</si>
  <si>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</si>
  <si>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</si>
  <si>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</si>
  <si>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</si>
  <si>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</si>
  <si>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</si>
  <si>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</si>
  <si>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</si>
  <si>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</si>
  <si>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</si>
  <si>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</si>
  <si>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</si>
  <si>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</si>
  <si>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</si>
  <si>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</si>
  <si>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</si>
  <si>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</si>
  <si>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</si>
  <si>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</si>
  <si>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</si>
  <si>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</si>
  <si>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</si>
  <si>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</si>
  <si>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</si>
  <si>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</si>
  <si>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</si>
  <si>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</si>
  <si>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</si>
  <si>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</si>
  <si>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</si>
  <si>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</si>
  <si>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</si>
  <si>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</si>
  <si>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</si>
  <si>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</si>
  <si>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</si>
  <si>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</si>
  <si>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</si>
  <si>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</si>
  <si>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</si>
  <si>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</si>
  <si>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</si>
  <si>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</si>
  <si>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</si>
  <si>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</si>
  <si>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</si>
  <si>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</si>
  <si>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</si>
  <si>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</si>
  <si>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</si>
  <si>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</si>
  <si>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</si>
  <si>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</si>
  <si>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</si>
  <si>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</si>
  <si>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</si>
  <si>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</si>
  <si>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</si>
  <si>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</si>
  <si>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</si>
  <si>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</si>
  <si>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</si>
  <si>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</si>
  <si>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</si>
  <si>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</si>
  <si>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</si>
  <si>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</si>
  <si>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</si>
  <si>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</si>
  <si>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</si>
  <si>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</si>
  <si>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</si>
  <si>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</si>
  <si>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</si>
  <si>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</si>
  <si>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</si>
  <si>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</si>
  <si>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</si>
  <si>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</si>
  <si>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</si>
  <si>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</si>
  <si>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</si>
  <si>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</si>
  <si>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</si>
  <si>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</si>
  <si>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</si>
  <si>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</si>
  <si>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</si>
  <si>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</si>
  <si>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</si>
  <si>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</si>
  <si>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</si>
  <si>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</si>
  <si>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</si>
  <si>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</si>
  <si>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</si>
  <si>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</si>
  <si>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</si>
  <si>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</si>
  <si>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</si>
  <si>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</si>
  <si>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</si>
  <si>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</si>
  <si>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</si>
  <si>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</si>
  <si>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</si>
  <si>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</si>
  <si>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</si>
  <si>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</si>
  <si>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</si>
  <si>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</si>
  <si>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</si>
  <si>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</si>
  <si>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</si>
  <si>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</si>
  <si>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</si>
  <si>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</si>
  <si>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</si>
  <si>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</si>
  <si>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</si>
  <si>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</si>
  <si>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</si>
  <si>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</si>
  <si>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</si>
  <si>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</si>
  <si>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</si>
  <si>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</si>
  <si>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</si>
  <si>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</si>
  <si>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</si>
  <si>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</si>
  <si>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</si>
  <si>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</si>
  <si>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</si>
  <si>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</si>
  <si>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</si>
  <si>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</si>
  <si>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</si>
  <si>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</si>
  <si>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</si>
  <si>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</si>
  <si>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</si>
  <si>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</si>
  <si>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</si>
  <si>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</si>
  <si>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</si>
  <si>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</si>
  <si>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</si>
  <si>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</si>
  <si>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</si>
  <si>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</si>
  <si>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</si>
  <si>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</si>
  <si>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</si>
  <si>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</si>
  <si>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</si>
  <si>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</si>
  <si>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</si>
  <si>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</si>
  <si>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</si>
  <si>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</si>
  <si>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</si>
  <si>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</si>
  <si>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</si>
  <si>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</si>
  <si>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</si>
  <si>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</si>
  <si>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</si>
  <si>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</si>
  <si>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</si>
  <si>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</si>
  <si>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</si>
  <si>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</si>
  <si>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</si>
  <si>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</si>
  <si>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</si>
  <si>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</si>
  <si>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</si>
  <si>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</si>
  <si>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</si>
  <si>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</si>
  <si>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</si>
  <si>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</si>
  <si>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</si>
  <si>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</si>
  <si>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</si>
  <si>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</si>
  <si>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</si>
  <si>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</si>
  <si>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</si>
  <si>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</si>
  <si>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</si>
  <si>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</si>
  <si>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</si>
  <si>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</si>
  <si>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</si>
  <si>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</si>
  <si>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</si>
  <si>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</si>
  <si>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</si>
  <si>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</si>
  <si>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</si>
  <si>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</si>
  <si>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</si>
  <si>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</si>
  <si>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</si>
  <si>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</si>
  <si>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</si>
  <si>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</si>
  <si>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</si>
  <si>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</si>
  <si>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</si>
  <si>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</si>
  <si>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</si>
  <si>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</si>
  <si>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</si>
  <si>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</si>
  <si>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</si>
  <si>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</si>
  <si>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</si>
  <si>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</si>
  <si>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</si>
  <si>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</si>
  <si>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</si>
  <si>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</si>
  <si>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</si>
  <si>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</si>
  <si>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</si>
  <si>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</si>
  <si>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</si>
  <si>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</si>
  <si>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</si>
  <si>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</si>
  <si>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</si>
  <si>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</si>
  <si>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</si>
  <si>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</si>
  <si>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</si>
  <si>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</si>
  <si>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</si>
  <si>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</si>
  <si>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</si>
  <si>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</si>
  <si>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</si>
  <si>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</si>
  <si>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</si>
  <si>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</si>
  <si>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</si>
  <si>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</si>
  <si>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</si>
  <si>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</si>
  <si>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</si>
  <si>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</si>
  <si>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</si>
  <si>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</si>
  <si>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</si>
  <si>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</si>
  <si>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</si>
  <si>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</si>
  <si>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</si>
  <si>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</si>
  <si>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</si>
  <si>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</si>
  <si>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</si>
  <si>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</si>
  <si>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</si>
  <si>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</si>
  <si>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</si>
  <si>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</si>
  <si>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</si>
  <si>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</si>
  <si>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</si>
  <si>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</si>
  <si>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</si>
  <si>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</si>
  <si>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</si>
  <si>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</si>
  <si>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</si>
  <si>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</si>
  <si>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</si>
  <si>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</si>
  <si>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</si>
  <si>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</si>
  <si>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</si>
  <si>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</si>
  <si>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</si>
  <si>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</si>
  <si>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</si>
  <si>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</si>
  <si>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</si>
  <si>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</si>
  <si>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</si>
  <si>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</si>
  <si>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</si>
  <si>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</si>
  <si>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</si>
  <si>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</si>
  <si>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</si>
  <si>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</si>
  <si>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</si>
  <si>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</si>
  <si>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</si>
  <si>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</si>
  <si>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</si>
  <si>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</si>
  <si>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</si>
  <si>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</si>
  <si>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</si>
  <si>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</si>
  <si>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</si>
  <si>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</si>
  <si>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</si>
  <si>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</si>
  <si>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</si>
  <si>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</si>
  <si>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</si>
  <si>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</si>
  <si>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</si>
  <si>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</si>
  <si>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</si>
  <si>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</si>
  <si>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</si>
  <si>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</si>
  <si>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</si>
  <si>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</si>
  <si>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</si>
  <si>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</si>
  <si>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</si>
  <si>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</si>
  <si>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</si>
  <si>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</si>
  <si>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</si>
  <si>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</si>
  <si>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</si>
  <si>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</si>
  <si>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</si>
  <si>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</si>
  <si>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</si>
  <si>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</si>
  <si>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</si>
  <si>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</si>
  <si>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</si>
  <si>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</si>
  <si>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</si>
  <si>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</si>
  <si>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</si>
  <si>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</si>
  <si>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</si>
  <si>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</si>
  <si>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</si>
  <si>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</si>
  <si>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</si>
  <si>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</si>
  <si>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</si>
  <si>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</si>
  <si>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</si>
  <si>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</si>
  <si>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</si>
  <si>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</si>
  <si>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</si>
  <si>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</si>
  <si>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</si>
  <si>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</si>
  <si>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</si>
  <si>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</si>
  <si>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</si>
  <si>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</si>
  <si>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</si>
  <si>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</si>
  <si>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</si>
  <si>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</si>
  <si>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</si>
  <si>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</si>
  <si>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</si>
  <si>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</si>
  <si>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</si>
  <si>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</si>
  <si>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</si>
  <si>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</si>
  <si>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</si>
  <si>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</si>
  <si>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</si>
  <si>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</si>
  <si>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</si>
  <si>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</si>
  <si>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</si>
  <si>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</si>
  <si>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</si>
  <si>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</si>
  <si>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</si>
  <si>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</si>
  <si>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</si>
  <si>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</si>
  <si>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</si>
  <si>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</si>
  <si>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</si>
  <si>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</si>
  <si>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</si>
  <si>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</si>
  <si>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</si>
  <si>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</si>
  <si>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</si>
  <si>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</si>
  <si>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</si>
  <si>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</si>
  <si>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</si>
  <si>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</si>
  <si>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</si>
  <si>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</si>
  <si>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</si>
  <si>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</si>
  <si>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</si>
  <si>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</si>
  <si>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</si>
  <si>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</si>
  <si>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</si>
  <si>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</si>
  <si>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</si>
  <si>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</si>
  <si>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</si>
  <si>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</si>
  <si>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</si>
  <si>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</si>
  <si>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</si>
  <si>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</si>
  <si>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</si>
  <si>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</si>
  <si>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</si>
  <si>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</si>
  <si>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</si>
  <si>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</si>
  <si>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</si>
  <si>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</si>
  <si>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</si>
  <si>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</si>
  <si>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</si>
  <si>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</si>
  <si>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</si>
  <si>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</si>
  <si>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</si>
  <si>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</si>
  <si>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</si>
  <si>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</si>
  <si>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</si>
  <si>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</si>
  <si>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</si>
  <si>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</si>
  <si>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</si>
  <si>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</si>
  <si>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</si>
  <si>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</si>
  <si>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</si>
  <si>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</si>
  <si>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</si>
  <si>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</si>
  <si>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</si>
  <si>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</si>
  <si>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</si>
  <si>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</si>
  <si>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</si>
  <si>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</si>
  <si>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</si>
  <si>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</si>
  <si>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</si>
  <si>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</si>
  <si>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</si>
  <si>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</si>
  <si>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</si>
  <si>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</si>
  <si>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</si>
  <si>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</si>
  <si>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</si>
  <si>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</si>
  <si>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</si>
  <si>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</si>
  <si>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</si>
  <si>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</si>
  <si>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</si>
  <si>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</si>
  <si>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</si>
  <si>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</si>
  <si>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</si>
  <si>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</si>
  <si>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</si>
  <si>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</si>
  <si>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</si>
  <si>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</si>
  <si>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</si>
  <si>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</si>
  <si>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</si>
  <si>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</si>
  <si>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</si>
  <si>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</si>
  <si>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</si>
  <si>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</si>
  <si>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</si>
  <si>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</si>
  <si>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</si>
  <si>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</si>
  <si>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</si>
  <si>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</si>
  <si>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</si>
  <si>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</si>
  <si>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</si>
  <si>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</si>
  <si>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</si>
  <si>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</si>
  <si>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</si>
  <si>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</si>
  <si>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</si>
  <si>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</si>
  <si>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</si>
  <si>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</si>
  <si>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</si>
  <si>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</si>
  <si>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</si>
  <si>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</si>
  <si>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</si>
  <si>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</si>
  <si>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</si>
  <si>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</si>
  <si>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</si>
  <si>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</si>
  <si>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</si>
  <si>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</si>
  <si>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</si>
  <si>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</si>
  <si>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</si>
  <si>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</si>
  <si>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</si>
  <si>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</si>
  <si>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</si>
  <si>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</si>
  <si>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</si>
  <si>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</si>
  <si>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</si>
  <si>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</si>
  <si>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</si>
  <si>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</si>
  <si>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</si>
  <si>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</si>
  <si>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</si>
  <si>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</si>
  <si>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</si>
  <si>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</si>
  <si>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</si>
  <si>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</si>
  <si>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</si>
  <si>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</si>
  <si>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</si>
  <si>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</si>
  <si>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</si>
  <si>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</si>
  <si>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</si>
  <si>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</si>
  <si>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</si>
  <si>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</si>
  <si>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</si>
  <si>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</si>
  <si>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</si>
  <si>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</si>
  <si>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</si>
  <si>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</si>
  <si>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</si>
  <si>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</si>
  <si>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</si>
  <si>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</si>
  <si>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</si>
  <si>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</si>
  <si>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</si>
  <si>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</si>
  <si>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</si>
  <si>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</si>
  <si>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</si>
  <si>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</si>
  <si>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</si>
  <si>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</si>
  <si>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</si>
  <si>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</si>
  <si>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</si>
  <si>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</si>
  <si>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</si>
  <si>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</si>
  <si>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</si>
  <si>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</si>
  <si>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</si>
  <si>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</si>
  <si>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</si>
  <si>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</si>
  <si>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</si>
  <si>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</si>
  <si>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</si>
  <si>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</si>
  <si>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</si>
  <si>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</si>
  <si>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</si>
  <si>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</si>
  <si>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</si>
  <si>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</si>
  <si>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</si>
  <si>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</si>
  <si>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</si>
  <si>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</si>
  <si>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</si>
  <si>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</si>
  <si>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</si>
  <si>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</si>
  <si>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</si>
  <si>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</si>
  <si>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</si>
  <si>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</si>
  <si>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</si>
  <si>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</si>
  <si>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</si>
  <si>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</si>
  <si>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</si>
  <si>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</si>
  <si>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</si>
  <si>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</si>
  <si>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</si>
  <si>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</si>
  <si>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</si>
  <si>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</si>
  <si>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</si>
  <si>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</si>
  <si>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</si>
  <si>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</si>
  <si>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</si>
  <si>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</si>
  <si>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</si>
  <si>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</si>
  <si>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</si>
  <si>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</si>
  <si>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</si>
  <si>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</si>
  <si>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</si>
  <si>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</si>
  <si>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</si>
  <si>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</si>
  <si>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</si>
  <si>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</si>
  <si>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</si>
  <si>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</si>
  <si>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</si>
  <si>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</si>
  <si>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</si>
  <si>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</si>
  <si>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</si>
  <si>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</si>
  <si>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</si>
  <si>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</si>
  <si>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</si>
  <si>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</si>
  <si>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</si>
  <si>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</si>
  <si>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</si>
  <si>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</si>
  <si>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</si>
  <si>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</si>
  <si>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</si>
  <si>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</si>
  <si>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</si>
  <si>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</si>
  <si>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</si>
  <si>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</si>
  <si>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</si>
  <si>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</si>
  <si>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</si>
  <si>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</si>
  <si>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</si>
  <si>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</si>
  <si>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</si>
  <si>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</si>
  <si>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</si>
  <si>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</si>
  <si>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</si>
  <si>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</si>
  <si>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</si>
  <si>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</si>
  <si>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</si>
  <si>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</si>
  <si>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</si>
  <si>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</si>
  <si>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</si>
  <si>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</si>
  <si>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</si>
  <si>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</si>
  <si>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</si>
  <si>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</si>
  <si>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</si>
  <si>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</si>
  <si>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</si>
  <si>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</si>
  <si>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</si>
  <si>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</si>
  <si>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</si>
  <si>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</si>
  <si>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</si>
  <si>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</si>
  <si>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</si>
  <si>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</si>
  <si>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</si>
  <si>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</si>
  <si>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</si>
  <si>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</si>
  <si>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</si>
  <si>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</si>
  <si>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</si>
  <si>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</si>
  <si>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</si>
  <si>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</si>
  <si>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</si>
  <si>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</si>
  <si>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</si>
  <si>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</si>
  <si>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</si>
  <si>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</si>
  <si>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</si>
  <si>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</si>
  <si>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</si>
  <si>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</si>
  <si>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</si>
  <si>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</si>
  <si>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</si>
  <si>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</si>
  <si>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</si>
  <si>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</si>
  <si>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</si>
  <si>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</si>
  <si>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</si>
  <si>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</si>
  <si>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</si>
  <si>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</si>
  <si>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</si>
  <si>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</si>
  <si>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</si>
  <si>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</si>
  <si>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</si>
  <si>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</si>
  <si>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</si>
  <si>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</si>
  <si>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</si>
  <si>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</si>
  <si>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</si>
  <si>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</si>
  <si>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</si>
  <si>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</si>
  <si>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</si>
  <si>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</si>
  <si>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</si>
  <si>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</si>
  <si>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</si>
  <si>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</si>
  <si>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</si>
  <si>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</si>
  <si>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</si>
  <si>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</si>
  <si>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</si>
  <si>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</si>
  <si>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</si>
  <si>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</si>
  <si>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</si>
  <si>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</si>
  <si>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</si>
  <si>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</si>
  <si>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</si>
  <si>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</si>
  <si>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</si>
  <si>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</si>
  <si>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</si>
  <si>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</si>
  <si>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</si>
  <si>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</si>
  <si>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</si>
  <si>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</si>
  <si>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</si>
  <si>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</si>
  <si>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</si>
  <si>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</si>
  <si>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</si>
  <si>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</si>
  <si>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</si>
  <si>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</si>
  <si>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</si>
  <si>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</si>
  <si>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</si>
  <si>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</si>
  <si>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</si>
  <si>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</si>
  <si>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</si>
  <si>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</si>
  <si>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</si>
  <si>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</si>
  <si>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</si>
  <si>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</si>
  <si>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</si>
  <si>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</si>
  <si>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</si>
  <si>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</si>
  <si>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</si>
  <si>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</si>
  <si>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</si>
  <si>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</si>
  <si>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</si>
  <si>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</si>
  <si>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</si>
  <si>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</si>
  <si>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</si>
  <si>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</si>
  <si>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</si>
  <si>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</si>
  <si>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</si>
  <si>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</si>
  <si>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</si>
  <si>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</si>
  <si>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</si>
  <si>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</si>
  <si>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</si>
  <si>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</si>
  <si>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</si>
  <si>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</si>
  <si>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</si>
  <si>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</si>
  <si>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</si>
  <si>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</si>
  <si>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</si>
  <si>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</si>
  <si>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</si>
  <si>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</si>
  <si>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</si>
  <si>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</si>
  <si>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</si>
  <si>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</si>
  <si>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</si>
  <si>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</si>
  <si>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</si>
  <si>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</si>
  <si>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</si>
  <si>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</si>
  <si>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</si>
  <si>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</si>
  <si>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</si>
  <si>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</si>
  <si>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</si>
  <si>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</si>
  <si>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</si>
  <si>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</si>
  <si>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</si>
  <si>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</si>
  <si>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</si>
  <si>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</si>
  <si>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</si>
  <si>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</si>
  <si>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</si>
  <si>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</si>
  <si>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</si>
  <si>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</si>
  <si>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</si>
  <si>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</si>
  <si>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</si>
  <si>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</si>
  <si>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</si>
  <si>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</si>
  <si>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</si>
  <si>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</si>
  <si>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</si>
  <si>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</si>
  <si>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</si>
  <si>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</si>
  <si>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</si>
  <si>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</si>
  <si>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</si>
  <si>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</si>
  <si>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</si>
  <si>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</si>
  <si>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</si>
  <si>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</si>
  <si>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</si>
  <si>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</si>
  <si>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</si>
  <si>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</si>
  <si>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</si>
  <si>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</si>
  <si>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</si>
  <si>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</si>
  <si>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</si>
  <si>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</si>
  <si>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</si>
  <si>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</si>
  <si>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</si>
  <si>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</si>
  <si>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</si>
  <si>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</si>
  <si>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</si>
  <si>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</si>
  <si>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</si>
  <si>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</si>
  <si>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</si>
  <si>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</si>
  <si>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</si>
  <si>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</si>
  <si>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</si>
  <si>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</si>
  <si>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</si>
  <si>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</si>
  <si>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</si>
  <si>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</si>
  <si>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</si>
  <si>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</si>
  <si>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</si>
  <si>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</si>
  <si>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</si>
  <si>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</si>
  <si>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</si>
  <si>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</si>
  <si>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</si>
  <si>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</si>
  <si>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</si>
  <si>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</si>
  <si>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</si>
  <si>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</si>
  <si>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</si>
  <si>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</si>
  <si>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</si>
  <si>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</si>
  <si>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</si>
  <si>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</si>
  <si>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</si>
  <si>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</si>
  <si>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</si>
  <si>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</si>
  <si>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</si>
  <si>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</si>
  <si>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</si>
  <si>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</si>
  <si>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</si>
  <si>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</si>
  <si>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</si>
  <si>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</si>
  <si>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</si>
  <si>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</si>
  <si>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</si>
  <si>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</si>
  <si>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</si>
  <si>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</si>
  <si>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</si>
  <si>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</si>
  <si>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</si>
  <si>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</si>
  <si>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</si>
  <si>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</si>
  <si>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</si>
  <si>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</si>
  <si>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</si>
  <si>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</si>
  <si>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</si>
  <si>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</si>
  <si>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</si>
  <si>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</si>
  <si>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</si>
  <si>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</si>
  <si>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</si>
  <si>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</si>
  <si>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</si>
  <si>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</si>
  <si>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</si>
  <si>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</si>
  <si>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</si>
  <si>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</si>
  <si>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</si>
  <si>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</si>
  <si>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</si>
  <si>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</si>
  <si>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</si>
  <si>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</si>
  <si>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</si>
  <si>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</si>
  <si>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</si>
  <si>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</si>
  <si>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</si>
  <si>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</si>
  <si>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</si>
  <si>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</si>
  <si>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</si>
  <si>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</si>
  <si>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</si>
  <si>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</si>
  <si>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</si>
  <si>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</si>
  <si>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</si>
  <si>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</si>
  <si>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</si>
  <si>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</si>
  <si>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</si>
  <si>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</si>
  <si>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</si>
  <si>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</si>
  <si>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</si>
  <si>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</si>
  <si>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</si>
  <si>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</si>
  <si>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</si>
  <si>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</si>
  <si>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</si>
  <si>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</si>
  <si>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</si>
  <si>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</si>
  <si>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</si>
  <si>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</si>
  <si>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</si>
  <si>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</si>
  <si>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</si>
  <si>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</si>
  <si>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</si>
  <si>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</si>
  <si>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</si>
  <si>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</si>
  <si>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</si>
  <si>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</si>
  <si>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</si>
  <si>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</si>
  <si>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</si>
  <si>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</si>
  <si>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</si>
  <si>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</si>
  <si>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</si>
  <si>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</si>
  <si>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</si>
  <si>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</si>
  <si>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</si>
  <si>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</si>
  <si>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</si>
  <si>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</si>
  <si>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</si>
  <si>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</si>
  <si>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</si>
  <si>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</si>
  <si>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</si>
  <si>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</si>
  <si>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</si>
  <si>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</si>
  <si>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</si>
  <si>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</si>
  <si>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</si>
  <si>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</si>
  <si>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</si>
  <si>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</si>
  <si>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</si>
  <si>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</si>
  <si>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</si>
  <si>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</si>
  <si>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</si>
  <si>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</si>
  <si>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</si>
  <si>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</si>
  <si>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</si>
  <si>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</si>
  <si>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</si>
  <si>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</si>
  <si>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</si>
  <si>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</si>
  <si>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</si>
  <si>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</si>
  <si>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</si>
  <si>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</si>
  <si>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</si>
  <si>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</si>
  <si>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</si>
  <si>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</si>
  <si>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</si>
  <si>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</si>
  <si>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</si>
  <si>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</si>
  <si>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</si>
  <si>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</si>
  <si>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</si>
  <si>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</si>
  <si>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</si>
  <si>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</si>
  <si>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</si>
  <si>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</si>
  <si>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</si>
  <si>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</si>
  <si>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</si>
  <si>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</si>
  <si>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</si>
  <si>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</si>
  <si>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</si>
  <si>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</si>
  <si>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</si>
  <si>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</si>
  <si>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</si>
  <si>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</si>
  <si>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</si>
  <si>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</si>
  <si>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</si>
  <si>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</si>
  <si>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</si>
  <si>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</si>
  <si>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</si>
  <si>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</si>
  <si>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</si>
  <si>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</si>
  <si>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</si>
  <si>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</si>
  <si>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</si>
  <si>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</si>
  <si>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</si>
  <si>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</si>
  <si>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</si>
  <si>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</si>
  <si>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</si>
  <si>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</si>
  <si>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</si>
  <si>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</si>
  <si>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</si>
  <si>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</si>
  <si>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</si>
  <si>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</si>
  <si>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</si>
  <si>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</si>
  <si>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</si>
  <si>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</si>
  <si>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</si>
  <si>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</si>
  <si>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</si>
  <si>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</si>
  <si>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</si>
  <si>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</si>
  <si>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</si>
  <si>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</si>
  <si>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</si>
  <si>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</si>
  <si>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</si>
  <si>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</si>
  <si>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</si>
  <si>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</si>
  <si>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</si>
  <si>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</si>
  <si>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</si>
  <si>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</si>
  <si>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</si>
  <si>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</si>
  <si>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</si>
  <si>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</si>
  <si>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</si>
  <si>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</si>
  <si>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</si>
  <si>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</si>
  <si>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</si>
  <si>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</si>
  <si>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</si>
  <si>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</si>
  <si>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</si>
  <si>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</si>
  <si>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</si>
  <si>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</si>
  <si>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</si>
  <si>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</si>
  <si>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</si>
  <si>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</si>
  <si>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</si>
  <si>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</si>
  <si>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</si>
  <si>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</si>
  <si>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</si>
  <si>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</si>
  <si>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</si>
  <si>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</si>
  <si>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</si>
  <si>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</si>
  <si>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</si>
  <si>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</si>
  <si>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</si>
  <si>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</si>
  <si>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</si>
  <si>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</si>
  <si>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</si>
  <si>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</si>
  <si>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</si>
  <si>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</si>
  <si>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</si>
  <si>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</si>
  <si>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</si>
  <si>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</si>
  <si>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</si>
  <si>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</si>
  <si>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</si>
  <si>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</si>
  <si>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</si>
  <si>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</si>
  <si>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</si>
  <si>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</si>
  <si>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</si>
  <si>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</si>
  <si>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</si>
  <si>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</si>
  <si>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</si>
  <si>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</si>
  <si>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</si>
  <si>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</si>
  <si>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</si>
  <si>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</si>
  <si>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</si>
  <si>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</si>
  <si>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</si>
  <si>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</si>
  <si>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</si>
  <si>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</si>
  <si>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</si>
  <si>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</si>
  <si>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</si>
  <si>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</si>
  <si>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</si>
  <si>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</si>
  <si>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</si>
  <si>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</si>
  <si>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</si>
  <si>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</si>
  <si>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</si>
  <si>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</si>
  <si>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</si>
  <si>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</si>
  <si>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</si>
  <si>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</si>
  <si>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</si>
  <si>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</si>
  <si>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</si>
  <si>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</si>
  <si>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</si>
  <si>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</si>
  <si>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</si>
  <si>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</si>
  <si>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</si>
  <si>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</si>
  <si>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</si>
  <si>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</si>
  <si>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</si>
  <si>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</si>
  <si>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</si>
  <si>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</si>
  <si>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</si>
  <si>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</si>
  <si>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</si>
  <si>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</si>
  <si>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</si>
  <si>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</si>
  <si>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</si>
  <si>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</si>
  <si>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</si>
  <si>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</si>
  <si>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</si>
  <si>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</si>
  <si>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</si>
  <si>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</si>
  <si>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</si>
  <si>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</si>
  <si>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</si>
  <si>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</si>
  <si>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</si>
  <si>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</si>
  <si>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</si>
  <si>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</si>
  <si>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</si>
  <si>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</si>
  <si>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</si>
  <si>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</si>
  <si>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</si>
  <si>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</si>
  <si>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</si>
  <si>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</si>
  <si>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</si>
  <si>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</si>
  <si>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</si>
  <si>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</si>
  <si>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</si>
  <si>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</si>
  <si>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</si>
  <si>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</si>
  <si>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</si>
  <si>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</si>
  <si>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</si>
  <si>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</si>
  <si>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</si>
  <si>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</si>
  <si>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</si>
  <si>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</si>
  <si>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</si>
  <si>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</si>
  <si>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</si>
  <si>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</si>
  <si>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</si>
  <si>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</si>
  <si>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</si>
  <si>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</si>
  <si>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</si>
  <si>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</si>
  <si>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</si>
  <si>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</si>
  <si>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</si>
  <si>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</si>
  <si>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</si>
  <si>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</si>
  <si>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</si>
  <si>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</si>
  <si>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</si>
  <si>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</si>
  <si>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</si>
  <si>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</si>
  <si>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</si>
  <si>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</si>
  <si>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</si>
  <si>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</si>
  <si>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</si>
  <si>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</si>
  <si>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</si>
  <si>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</si>
  <si>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</si>
  <si>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</si>
  <si>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</si>
  <si>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</si>
  <si>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</si>
  <si>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</si>
  <si>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</si>
  <si>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</si>
  <si>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</si>
  <si>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</si>
  <si>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</si>
  <si>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</si>
  <si>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</si>
  <si>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</si>
  <si>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</si>
  <si>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</si>
  <si>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</si>
  <si>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</si>
  <si>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</si>
  <si>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</si>
  <si>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</si>
  <si>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</si>
  <si>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</si>
  <si>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</si>
  <si>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</si>
  <si>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</si>
  <si>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</si>
  <si>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</si>
  <si>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</si>
  <si>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</si>
  <si>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</si>
  <si>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</si>
  <si>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</si>
  <si>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</si>
  <si>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</si>
  <si>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</si>
  <si>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</si>
  <si>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</si>
  <si>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</si>
  <si>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</si>
  <si>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</si>
  <si>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</si>
  <si>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</si>
  <si>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</si>
  <si>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</si>
  <si>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</si>
  <si>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</si>
  <si>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</si>
  <si>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</si>
  <si>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</si>
  <si>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</si>
  <si>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</si>
  <si>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</si>
  <si>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</si>
  <si>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</si>
  <si>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</si>
  <si>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</si>
  <si>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</si>
  <si>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</si>
  <si>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</si>
  <si>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</si>
  <si>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</si>
  <si>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</si>
  <si>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</si>
  <si>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</si>
  <si>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</si>
  <si>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</si>
  <si>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</si>
  <si>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</si>
  <si>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</si>
  <si>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</si>
  <si>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</si>
  <si>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</si>
  <si>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</si>
  <si>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</si>
  <si>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</si>
  <si>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</si>
  <si>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</si>
  <si>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</si>
  <si>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</si>
  <si>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</si>
  <si>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</si>
  <si>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</si>
  <si>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</si>
  <si>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</si>
  <si>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</si>
  <si>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</si>
  <si>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</si>
  <si>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</si>
  <si>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</si>
  <si>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</si>
  <si>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</si>
  <si>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</si>
  <si>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</si>
  <si>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</si>
  <si>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</si>
  <si>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</si>
  <si>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</si>
  <si>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</si>
  <si>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</si>
  <si>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</si>
  <si>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</si>
  <si>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</si>
  <si>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</si>
  <si>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</si>
  <si>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</si>
  <si>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</si>
  <si>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</si>
  <si>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</si>
  <si>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</si>
  <si>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</si>
  <si>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</si>
  <si>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</si>
  <si>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</si>
  <si>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</si>
  <si>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</si>
  <si>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</si>
  <si>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</si>
  <si>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</si>
  <si>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</si>
  <si>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</si>
  <si>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</si>
  <si>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</si>
  <si>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</si>
  <si>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</si>
  <si>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</si>
  <si>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</si>
  <si>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</si>
  <si>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</si>
  <si>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</si>
  <si>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</si>
  <si>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</si>
  <si>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</si>
  <si>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</si>
  <si>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</si>
  <si>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</si>
  <si>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</si>
  <si>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</si>
  <si>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</si>
  <si>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</si>
  <si>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</si>
  <si>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</si>
  <si>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</si>
  <si>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</si>
  <si>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</si>
  <si>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</si>
  <si>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</si>
  <si>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</si>
  <si>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</si>
  <si>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</si>
  <si>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</si>
  <si>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</si>
  <si>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</si>
  <si>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</si>
  <si>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</si>
  <si>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</si>
  <si>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</si>
  <si>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</si>
  <si>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</si>
  <si>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</si>
  <si>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</si>
  <si>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</si>
  <si>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</si>
  <si>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</si>
  <si>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</si>
  <si>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</si>
  <si>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</si>
  <si>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</si>
  <si>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</si>
  <si>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</si>
  <si>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</si>
  <si>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</si>
  <si>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</si>
  <si>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</si>
  <si>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</si>
  <si>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</si>
  <si>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</si>
  <si>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</si>
  <si>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</si>
  <si>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</si>
  <si>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</si>
  <si>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</si>
  <si>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</si>
  <si>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</si>
  <si>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</si>
  <si>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</si>
  <si>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</si>
  <si>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</si>
  <si>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</si>
  <si>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</si>
  <si>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</si>
  <si>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</si>
  <si>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</si>
  <si>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</si>
  <si>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</si>
  <si>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</si>
  <si>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</si>
  <si>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</si>
  <si>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</si>
  <si>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</si>
  <si>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</si>
  <si>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</si>
  <si>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</si>
  <si>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</si>
  <si>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</si>
  <si>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</si>
  <si>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</si>
  <si>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</si>
  <si>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</si>
  <si>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</si>
  <si>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</si>
  <si>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</si>
  <si>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</si>
  <si>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</si>
  <si>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</si>
  <si>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</si>
  <si>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</si>
  <si>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</si>
  <si>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</si>
  <si>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</si>
  <si>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</si>
  <si>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</si>
  <si>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</si>
  <si>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</si>
  <si>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</si>
  <si>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</si>
  <si>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</si>
  <si>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</si>
  <si>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</si>
  <si>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</si>
  <si>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</si>
  <si>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</si>
  <si>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</si>
  <si>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</si>
  <si>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</si>
  <si>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</si>
  <si>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</si>
  <si>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</si>
  <si>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</si>
  <si>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</si>
  <si>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</si>
  <si>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</si>
  <si>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</si>
  <si>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</si>
  <si>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</si>
  <si>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</si>
  <si>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</si>
  <si>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</si>
  <si>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</si>
  <si>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</si>
  <si>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</si>
  <si>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</si>
  <si>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</si>
  <si>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</si>
  <si>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</si>
  <si>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</si>
  <si>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</si>
  <si>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</si>
  <si>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</si>
  <si>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</si>
  <si>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</si>
  <si>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</si>
  <si>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</si>
  <si>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</si>
  <si>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</si>
  <si>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</si>
  <si>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</si>
  <si>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</si>
  <si>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</si>
  <si>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</si>
  <si>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</si>
  <si>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</si>
  <si>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</si>
  <si>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</si>
  <si>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</si>
  <si>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</si>
  <si>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</si>
  <si>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</si>
  <si>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</si>
  <si>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</si>
  <si>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</si>
  <si>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</si>
  <si>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</si>
  <si>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</si>
  <si>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</si>
  <si>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</si>
  <si>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</si>
  <si>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</si>
  <si>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</si>
  <si>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</si>
  <si>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</si>
  <si>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</si>
  <si>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</si>
  <si>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</si>
  <si>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</si>
  <si>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</si>
  <si>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</si>
  <si>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</si>
  <si>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</si>
  <si>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</si>
  <si>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</si>
  <si>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</si>
  <si>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</si>
  <si>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</si>
  <si>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</si>
  <si>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</si>
  <si>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</si>
  <si>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</si>
  <si>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</si>
  <si>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</si>
  <si>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</si>
  <si>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</si>
  <si>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</si>
  <si>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</si>
  <si>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</si>
  <si>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</si>
  <si>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</si>
  <si>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</si>
  <si>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</si>
  <si>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</si>
  <si>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</si>
  <si>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</si>
  <si>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</si>
  <si>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</si>
  <si>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</si>
  <si>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</si>
  <si>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</si>
  <si>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</si>
  <si>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</si>
  <si>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</si>
  <si>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</si>
  <si>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</si>
  <si>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</si>
  <si>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</si>
  <si>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</si>
  <si>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</si>
  <si>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</si>
  <si>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</si>
  <si>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</si>
  <si>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</si>
  <si>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</si>
  <si>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</si>
  <si>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</si>
  <si>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</si>
  <si>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</si>
  <si>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</si>
  <si>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</si>
  <si>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</si>
  <si>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</si>
  <si>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</si>
  <si>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</si>
  <si>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</si>
  <si>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</si>
  <si>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</si>
  <si>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</si>
  <si>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</si>
  <si>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</si>
  <si>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</si>
  <si>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</si>
  <si>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</si>
  <si>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</si>
  <si>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</si>
  <si>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</si>
  <si>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</si>
  <si>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</si>
  <si>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</si>
  <si>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</si>
  <si>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</si>
  <si>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</si>
  <si>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</si>
  <si>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</si>
  <si>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</si>
  <si>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</si>
  <si>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</si>
  <si>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</si>
  <si>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</si>
  <si>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</si>
  <si>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</si>
  <si>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</si>
  <si>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</si>
  <si>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</si>
  <si>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</si>
  <si>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</si>
  <si>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</si>
  <si>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</si>
  <si>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</si>
  <si>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</si>
  <si>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</si>
  <si>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</si>
  <si>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</si>
  <si>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</si>
  <si>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</si>
  <si>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</si>
  <si>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</si>
  <si>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</si>
  <si>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</si>
  <si>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</si>
  <si>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</si>
  <si>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</si>
  <si>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</si>
  <si>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</si>
  <si>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</si>
  <si>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</si>
  <si>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</si>
  <si>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</si>
  <si>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</si>
  <si>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</si>
  <si>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</si>
  <si>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</si>
  <si>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</si>
  <si>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</si>
  <si>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</si>
  <si>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</si>
  <si>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</si>
  <si>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</si>
  <si>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</si>
  <si>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</si>
  <si>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</si>
  <si>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</si>
  <si>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</si>
  <si>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</si>
  <si>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</si>
  <si>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</si>
  <si>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</si>
  <si>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</si>
  <si>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</si>
  <si>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</si>
  <si>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</si>
  <si>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</si>
  <si>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</si>
  <si>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</si>
  <si>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</si>
  <si>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</si>
  <si>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</si>
  <si>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</si>
  <si>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</si>
  <si>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</si>
  <si>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</si>
  <si>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</si>
  <si>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</si>
  <si>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</si>
  <si>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</si>
  <si>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</si>
  <si>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</si>
  <si>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</si>
  <si>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</si>
  <si>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</si>
  <si>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</si>
  <si>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</si>
  <si>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</si>
  <si>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</si>
  <si>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</si>
  <si>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</si>
  <si>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</si>
  <si>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</si>
  <si>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</si>
  <si>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</si>
  <si>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</si>
  <si>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</si>
  <si>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</si>
  <si>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</si>
  <si>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</si>
  <si>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</si>
  <si>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</si>
  <si>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</si>
  <si>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</si>
  <si>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</si>
  <si>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</si>
  <si>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</si>
  <si>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</si>
  <si>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</si>
  <si>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</si>
  <si>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</si>
  <si>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</si>
  <si>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</si>
  <si>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</si>
  <si>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</si>
  <si>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</si>
  <si>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</si>
  <si>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</si>
  <si>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</si>
  <si>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</si>
  <si>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</si>
  <si>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</si>
  <si>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</si>
  <si>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</si>
  <si>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</si>
  <si>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</si>
  <si>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</si>
  <si>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</si>
  <si>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</si>
  <si>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</si>
  <si>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</si>
  <si>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</si>
  <si>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</si>
  <si>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</si>
  <si>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</si>
  <si>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</si>
  <si>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</si>
  <si>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</si>
  <si>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</si>
  <si>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</si>
  <si>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</si>
  <si>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</si>
  <si>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</si>
  <si>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</si>
  <si>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</si>
  <si>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</si>
  <si>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</si>
  <si>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</si>
  <si>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</si>
  <si>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</si>
  <si>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</si>
  <si>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</si>
  <si>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</si>
  <si>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</si>
  <si>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</si>
  <si>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</si>
  <si>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</si>
  <si>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</si>
  <si>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</si>
  <si>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</si>
  <si>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</si>
  <si>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</si>
  <si>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</si>
  <si>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</si>
  <si>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</si>
  <si>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</si>
  <si>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</si>
  <si>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</si>
  <si>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</si>
  <si>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</si>
  <si>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</si>
  <si>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</si>
  <si>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</si>
  <si>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</si>
  <si>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</si>
  <si>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</si>
  <si>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</si>
  <si>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</si>
  <si>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</si>
  <si>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</si>
  <si>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</si>
  <si>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</si>
  <si>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</si>
  <si>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</si>
  <si>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</si>
  <si>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</si>
  <si>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</si>
  <si>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</si>
  <si>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</si>
  <si>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</si>
  <si>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</si>
  <si>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</si>
  <si>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</si>
  <si>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</si>
  <si>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</si>
  <si>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</si>
  <si>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</si>
  <si>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</si>
  <si>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</si>
  <si>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</si>
  <si>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</si>
  <si>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</si>
  <si>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</si>
  <si>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</si>
  <si>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</si>
  <si>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</si>
  <si>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</si>
  <si>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</si>
  <si>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</si>
  <si>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</si>
  <si>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</si>
  <si>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</si>
  <si>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</si>
  <si>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</si>
  <si>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</si>
  <si>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</si>
  <si>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</si>
  <si>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</si>
  <si>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</si>
  <si>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</si>
  <si>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</si>
  <si>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</si>
  <si>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</si>
  <si>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</si>
  <si>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</si>
  <si>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</si>
  <si>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</si>
  <si>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</si>
  <si>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</si>
  <si>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</si>
  <si>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</si>
  <si>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</si>
  <si>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</si>
  <si>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</si>
  <si>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</si>
  <si>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</si>
  <si>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</si>
  <si>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</si>
  <si>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</si>
  <si>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</si>
  <si>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</si>
  <si>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</si>
  <si>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</si>
  <si>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</si>
  <si>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</si>
  <si>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</si>
  <si>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</si>
  <si>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</si>
  <si>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</si>
  <si>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</si>
  <si>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</si>
  <si>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</si>
  <si>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</si>
  <si>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</si>
  <si>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</si>
  <si>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</si>
  <si>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</si>
  <si>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</si>
  <si>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</si>
  <si>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</si>
  <si>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</si>
  <si>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</si>
  <si>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</si>
  <si>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</si>
  <si>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</si>
  <si>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</si>
  <si>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</si>
  <si>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</si>
  <si>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</si>
  <si>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</si>
  <si>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</si>
  <si>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</si>
  <si>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</si>
  <si>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</si>
  <si>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</si>
  <si>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</si>
  <si>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</si>
  <si>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</si>
  <si>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</si>
  <si>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</si>
  <si>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</si>
  <si>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</si>
  <si>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</si>
  <si>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</si>
  <si>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</si>
  <si>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</si>
  <si>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</si>
  <si>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</si>
  <si>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</si>
  <si>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</si>
  <si>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</si>
  <si>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</si>
  <si>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</si>
  <si>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</si>
  <si>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</si>
  <si>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</si>
  <si>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</si>
  <si>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</si>
  <si>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</si>
  <si>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</si>
  <si>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</si>
  <si>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</si>
  <si>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</si>
  <si>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</si>
  <si>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</si>
  <si>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</si>
  <si>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</si>
  <si>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</si>
  <si>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</si>
  <si>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</si>
  <si>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</si>
  <si>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</si>
  <si>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</si>
  <si>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</si>
  <si>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</si>
  <si>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</si>
  <si>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</si>
  <si>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</si>
  <si>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</si>
  <si>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</si>
  <si>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</si>
  <si>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</si>
  <si>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</si>
  <si>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</si>
  <si>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</si>
  <si>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</si>
  <si>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</si>
  <si>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</si>
  <si>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</si>
  <si>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</si>
  <si>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</si>
  <si>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</si>
  <si>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</si>
  <si>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</si>
  <si>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</si>
  <si>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</si>
  <si>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</si>
  <si>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</si>
  <si>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</si>
  <si>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</si>
  <si>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</si>
  <si>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</si>
  <si>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</si>
  <si>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</si>
  <si>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</si>
  <si>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</si>
  <si>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</si>
  <si>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</si>
  <si>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</si>
  <si>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</si>
  <si>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</si>
  <si>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</si>
  <si>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</si>
  <si>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</si>
  <si>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</si>
  <si>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</si>
  <si>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</si>
  <si>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</si>
  <si>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</si>
  <si>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</si>
  <si>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</si>
  <si>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</si>
  <si>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</si>
  <si>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</si>
  <si>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</si>
  <si>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</si>
  <si>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</si>
  <si>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</si>
  <si>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</si>
  <si>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</si>
  <si>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</si>
  <si>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</si>
  <si>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</si>
  <si>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</si>
  <si>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</si>
  <si>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</si>
  <si>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</si>
  <si>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</si>
  <si>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</si>
  <si>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</si>
  <si>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</si>
  <si>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</si>
  <si>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</si>
  <si>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</si>
  <si>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</si>
  <si>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</si>
  <si>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</si>
  <si>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</si>
  <si>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</si>
  <si>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</si>
  <si>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</si>
  <si>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</si>
  <si>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</si>
  <si>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</si>
  <si>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</si>
  <si>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</si>
  <si>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</si>
  <si>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</si>
  <si>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</si>
  <si>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</si>
  <si>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</si>
  <si>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</si>
  <si>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</si>
  <si>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</si>
  <si>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</si>
  <si>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</si>
  <si>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</si>
  <si>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</si>
  <si>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</si>
  <si>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</si>
  <si>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</si>
  <si>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</si>
  <si>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</si>
  <si>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</si>
  <si>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</si>
  <si>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</si>
  <si>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</si>
  <si>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</si>
  <si>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</si>
  <si>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</si>
  <si>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</si>
  <si>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</si>
  <si>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</si>
  <si>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</si>
  <si>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</si>
  <si>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</si>
  <si>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</si>
  <si>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</si>
  <si>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</si>
  <si>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</si>
  <si>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</si>
  <si>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</si>
  <si>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</si>
  <si>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</si>
  <si>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</si>
  <si>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</si>
  <si>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</si>
  <si>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</si>
  <si>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</si>
  <si>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</si>
  <si>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</si>
  <si>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</si>
  <si>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</si>
  <si>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</si>
  <si>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</si>
  <si>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</si>
  <si>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</si>
  <si>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</si>
  <si>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</si>
  <si>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</si>
  <si>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</si>
  <si>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</si>
  <si>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</si>
  <si>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</si>
  <si>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</si>
  <si>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</si>
  <si>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</si>
  <si>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</si>
  <si>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</si>
  <si>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</si>
  <si>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</si>
  <si>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</si>
  <si>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</si>
  <si>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</si>
  <si>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</si>
  <si>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</si>
  <si>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</si>
  <si>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</si>
  <si>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</si>
  <si>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</si>
  <si>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</si>
  <si>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</si>
  <si>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</si>
  <si>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</si>
  <si>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</si>
  <si>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</si>
  <si>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</si>
  <si>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</si>
  <si>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</si>
  <si>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</si>
  <si>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</si>
  <si>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</si>
  <si>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</si>
  <si>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</si>
  <si>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</si>
  <si>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</si>
  <si>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</si>
  <si>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</si>
  <si>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</si>
  <si>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</si>
  <si>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</si>
  <si>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</si>
  <si>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</si>
  <si>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</si>
  <si>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</si>
  <si>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</si>
  <si>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</si>
  <si>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</si>
  <si>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</si>
  <si>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</si>
  <si>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</si>
  <si>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</si>
  <si>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</si>
  <si>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</si>
  <si>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</si>
  <si>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</si>
  <si>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</si>
  <si>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</si>
  <si>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</si>
  <si>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</si>
  <si>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</si>
  <si>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</si>
  <si>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</si>
  <si>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</si>
  <si>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</si>
  <si>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</si>
  <si>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</si>
  <si>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</si>
  <si>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</si>
  <si>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</si>
  <si>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</si>
  <si>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</si>
  <si>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</si>
  <si>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</si>
  <si>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</si>
  <si>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</si>
  <si>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</si>
  <si>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</si>
  <si>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</si>
  <si>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</si>
  <si>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</si>
  <si>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</si>
  <si>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</si>
  <si>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</si>
  <si>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</si>
  <si>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</si>
  <si>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</si>
  <si>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</si>
  <si>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</si>
  <si>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</si>
  <si>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</si>
  <si>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</si>
  <si>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</si>
  <si>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</si>
  <si>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</si>
  <si>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</si>
  <si>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</si>
  <si>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</si>
  <si>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</si>
  <si>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</si>
  <si>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</si>
  <si>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</si>
  <si>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</si>
  <si>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</si>
  <si>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</si>
  <si>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</si>
  <si>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</si>
  <si>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</si>
  <si>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</si>
  <si>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</si>
  <si>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</si>
  <si>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</si>
  <si>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</si>
  <si>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</si>
  <si>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</si>
  <si>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</si>
  <si>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</si>
  <si>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</si>
  <si>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</si>
  <si>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</si>
  <si>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</si>
  <si>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</si>
  <si>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</si>
  <si>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</si>
  <si>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</si>
  <si>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</si>
  <si>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</si>
  <si>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</si>
  <si>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</si>
  <si>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</si>
  <si>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</si>
  <si>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</si>
  <si>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</si>
  <si>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</si>
  <si>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</si>
  <si>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</si>
  <si>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</si>
  <si>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</si>
  <si>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</si>
  <si>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</si>
  <si>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</si>
  <si>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</si>
  <si>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</si>
  <si>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</si>
  <si>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</si>
  <si>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</si>
  <si>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</si>
  <si>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</si>
  <si>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</si>
  <si>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</si>
  <si>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</si>
  <si>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</si>
  <si>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</si>
  <si>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</si>
  <si>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</si>
  <si>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</si>
  <si>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</si>
  <si>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</si>
  <si>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</si>
  <si>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</si>
  <si>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</si>
  <si>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</si>
  <si>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</si>
  <si>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</si>
  <si>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</si>
  <si>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</si>
  <si>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</si>
  <si>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</si>
  <si>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</si>
  <si>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</si>
  <si>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</si>
  <si>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</si>
  <si>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</si>
  <si>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</si>
  <si>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</si>
  <si>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</si>
  <si>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</si>
  <si>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</si>
  <si>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</si>
  <si>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</si>
  <si>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</si>
  <si>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</si>
  <si>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</si>
  <si>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</si>
  <si>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</si>
  <si>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</si>
  <si>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</si>
  <si>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</si>
  <si>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</si>
  <si>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</si>
  <si>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</si>
  <si>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</si>
  <si>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</si>
  <si>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</si>
  <si>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</si>
  <si>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</si>
  <si>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</si>
  <si>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</si>
  <si>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</si>
  <si>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</si>
  <si>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</si>
  <si>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</si>
  <si>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</si>
  <si>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</si>
  <si>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</si>
  <si>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</si>
  <si>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</si>
  <si>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</si>
  <si>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</si>
  <si>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</si>
  <si>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</si>
  <si>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</si>
  <si>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</si>
  <si>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</si>
  <si>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</si>
  <si>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</si>
  <si>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</si>
  <si>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</si>
  <si>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</si>
  <si>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</si>
  <si>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</si>
  <si>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</si>
  <si>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</si>
  <si>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</si>
  <si>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</si>
  <si>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</si>
  <si>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</si>
  <si>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</si>
  <si>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</si>
  <si>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</si>
  <si>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</si>
  <si>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</si>
  <si>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</si>
  <si>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</si>
  <si>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</si>
  <si>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</si>
  <si>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</si>
  <si>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</si>
  <si>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</si>
  <si>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</si>
  <si>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</si>
  <si>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</si>
  <si>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</si>
  <si>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</si>
  <si>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</si>
  <si>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</si>
  <si>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</si>
  <si>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</si>
  <si>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</si>
  <si>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</si>
  <si>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</si>
  <si>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</si>
  <si>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</si>
  <si>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</si>
  <si>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</si>
  <si>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</si>
  <si>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</si>
  <si>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</si>
  <si>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</si>
  <si>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</si>
  <si>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</si>
  <si>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</si>
  <si>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</si>
  <si>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</si>
  <si>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</si>
  <si>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</si>
  <si>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</si>
  <si>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</si>
  <si>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</si>
  <si>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</si>
  <si>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</si>
  <si>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</si>
  <si>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</si>
  <si>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</si>
  <si>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</si>
  <si>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</si>
  <si>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</si>
  <si>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</si>
  <si>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</si>
  <si>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</si>
  <si>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</si>
  <si>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</si>
  <si>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</si>
  <si>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</si>
  <si>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</si>
  <si>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</si>
  <si>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</si>
  <si>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</si>
  <si>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</si>
  <si>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</si>
  <si>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</si>
  <si>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</si>
  <si>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</si>
  <si>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</si>
  <si>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</si>
  <si>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</si>
  <si>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</si>
  <si>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</si>
  <si>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</si>
  <si>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</si>
  <si>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</si>
  <si>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</si>
  <si>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</si>
  <si>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</si>
  <si>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</si>
  <si>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</si>
  <si>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</si>
  <si>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</si>
  <si>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</si>
  <si>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</si>
  <si>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</si>
  <si>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</si>
  <si>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</si>
  <si>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</si>
  <si>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</si>
  <si>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</si>
  <si>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</si>
  <si>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</si>
  <si>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</si>
  <si>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</si>
  <si>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</si>
  <si>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</si>
  <si>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</si>
  <si>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</si>
  <si>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</si>
  <si>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</si>
  <si>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</si>
  <si>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</si>
  <si>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</si>
  <si>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</si>
  <si>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</si>
  <si>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</si>
  <si>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</si>
  <si>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</si>
  <si>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</si>
  <si>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</si>
  <si>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</si>
  <si>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</si>
  <si>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</si>
  <si>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</si>
  <si>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</si>
  <si>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</si>
  <si>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</si>
  <si>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</si>
  <si>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</si>
  <si>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</si>
  <si>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</si>
  <si>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</si>
  <si>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</si>
  <si>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</si>
  <si>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</si>
  <si>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</si>
  <si>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</si>
  <si>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</si>
  <si>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</si>
  <si>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</si>
  <si>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</si>
  <si>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</si>
  <si>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</si>
  <si>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</si>
  <si>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</si>
  <si>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</si>
  <si>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</si>
  <si>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</si>
  <si>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</si>
  <si>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</si>
  <si>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</si>
  <si>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</si>
  <si>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</si>
  <si>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</si>
  <si>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</si>
  <si>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</si>
  <si>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</si>
  <si>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</si>
  <si>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</si>
  <si>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</si>
  <si>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</si>
  <si>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</si>
  <si>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</si>
  <si>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</si>
  <si>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</si>
  <si>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</si>
  <si>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</si>
  <si>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</si>
  <si>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</si>
  <si>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</si>
  <si>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</si>
  <si>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</si>
  <si>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</si>
  <si>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</si>
  <si>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</si>
  <si>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</si>
  <si>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</si>
  <si>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</si>
  <si>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</si>
  <si>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</si>
  <si>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</si>
  <si>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</si>
  <si>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</si>
  <si>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</si>
  <si>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</si>
  <si>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</si>
  <si>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</si>
  <si>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</si>
  <si>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</si>
  <si>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</si>
  <si>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</si>
  <si>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</si>
  <si>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</si>
  <si>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</si>
  <si>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</si>
  <si>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</si>
  <si>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</si>
  <si>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</si>
  <si>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</si>
  <si>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</si>
  <si>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</si>
  <si>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</si>
  <si>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</si>
  <si>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</si>
  <si>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</si>
  <si>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</si>
  <si>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</si>
  <si>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</si>
  <si>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</si>
  <si>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</si>
  <si>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</si>
  <si>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</si>
  <si>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</si>
  <si>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</si>
  <si>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</si>
  <si>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</si>
  <si>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</si>
  <si>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</si>
  <si>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</si>
  <si>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</si>
  <si>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</si>
  <si>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</si>
  <si>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</si>
  <si>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</si>
  <si>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</si>
  <si>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</si>
  <si>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</si>
  <si>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</si>
  <si>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</si>
  <si>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</si>
  <si>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</si>
  <si>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</si>
  <si>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</si>
  <si>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</si>
  <si>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</si>
  <si>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</si>
  <si>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</si>
  <si>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</si>
  <si>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</si>
  <si>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</si>
  <si>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</si>
  <si>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</si>
  <si>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</si>
  <si>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</si>
  <si>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</si>
  <si>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</si>
  <si>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</si>
  <si>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</si>
  <si>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</si>
  <si>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</si>
  <si>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</si>
  <si>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</si>
  <si>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</si>
  <si>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</si>
  <si>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</si>
  <si>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</si>
  <si>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</si>
  <si>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</si>
  <si>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</si>
  <si>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</si>
  <si>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</si>
  <si>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</si>
  <si>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</si>
  <si>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</si>
  <si>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</si>
  <si>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</si>
  <si>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</si>
  <si>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</si>
  <si>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</si>
  <si>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</si>
  <si>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</si>
  <si>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</si>
  <si>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</si>
  <si>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</si>
  <si>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</si>
  <si>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</si>
  <si>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</si>
  <si>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</si>
  <si>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</si>
  <si>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</si>
  <si>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</si>
  <si>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</si>
  <si>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</si>
  <si>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</si>
  <si>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</si>
  <si>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</si>
  <si>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</si>
  <si>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</si>
  <si>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</si>
  <si>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</si>
  <si>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</si>
  <si>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</si>
  <si>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</si>
  <si>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</si>
  <si>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</si>
  <si>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</si>
  <si>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</si>
  <si>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</si>
  <si>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</si>
  <si>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</si>
  <si>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</si>
  <si>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</si>
  <si>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</si>
  <si>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</si>
  <si>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</si>
  <si>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</si>
  <si>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</si>
  <si>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</si>
  <si>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</si>
  <si>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</si>
  <si>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</si>
  <si>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</si>
  <si>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</si>
  <si>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</si>
  <si>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</si>
  <si>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</si>
  <si>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</si>
  <si>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</si>
  <si>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</si>
  <si>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</si>
  <si>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</si>
  <si>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</si>
  <si>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</si>
  <si>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</si>
  <si>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</si>
  <si>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</si>
  <si>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</si>
  <si>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</si>
  <si>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</si>
  <si>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</si>
  <si>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</si>
  <si>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</si>
  <si>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</si>
  <si>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</si>
  <si>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</si>
  <si>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</si>
  <si>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</si>
  <si>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</si>
  <si>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</si>
  <si>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</si>
  <si>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</si>
  <si>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</si>
  <si>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</si>
  <si>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</si>
  <si>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</si>
  <si>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</si>
  <si>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</si>
  <si>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</si>
  <si>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</si>
  <si>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</si>
  <si>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</si>
  <si>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</si>
  <si>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</si>
  <si>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</si>
  <si>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</si>
  <si>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</si>
  <si>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</si>
  <si>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</si>
  <si>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</si>
  <si>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</si>
  <si>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</si>
  <si>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</si>
  <si>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</si>
  <si>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</si>
  <si>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</si>
  <si>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</si>
  <si>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</si>
  <si>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</si>
  <si>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</si>
  <si>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</si>
  <si>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</si>
  <si>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</si>
  <si>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</si>
  <si>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</si>
  <si>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</si>
  <si>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</si>
  <si>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</si>
  <si>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</si>
  <si>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</si>
  <si>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</si>
  <si>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</si>
  <si>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</si>
  <si>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</si>
  <si>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</si>
  <si>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</si>
  <si>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</si>
  <si>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</si>
  <si>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</si>
  <si>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</si>
  <si>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</si>
  <si>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</si>
  <si>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</si>
  <si>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</si>
  <si>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</si>
  <si>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</si>
  <si>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</si>
  <si>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</si>
  <si>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</si>
  <si>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</si>
  <si>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</si>
  <si>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</si>
  <si>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</si>
  <si>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</si>
  <si>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</si>
  <si>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</si>
  <si>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</si>
  <si>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</si>
  <si>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</si>
  <si>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</si>
  <si>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</si>
  <si>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</si>
  <si>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</si>
  <si>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</si>
  <si>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</si>
  <si>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</si>
  <si>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</si>
  <si>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</si>
  <si>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</si>
  <si>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</si>
  <si>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</si>
  <si>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</si>
  <si>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</si>
  <si>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</si>
  <si>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</si>
  <si>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</si>
  <si>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</si>
  <si>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</si>
  <si>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</si>
  <si>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</si>
  <si>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</si>
  <si>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</si>
  <si>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</si>
  <si>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</si>
  <si>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</si>
  <si>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</si>
  <si>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</si>
  <si>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</si>
  <si>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</si>
  <si>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</si>
  <si>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</si>
  <si>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</si>
  <si>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</si>
  <si>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</si>
  <si>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</si>
  <si>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</si>
  <si>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</si>
  <si>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</si>
  <si>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</si>
  <si>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</si>
  <si>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</si>
  <si>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</si>
  <si>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</si>
  <si>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</si>
  <si>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</si>
  <si>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</si>
  <si>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</si>
  <si>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</si>
  <si>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</si>
  <si>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</si>
  <si>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</si>
  <si>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</si>
  <si>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</si>
  <si>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</si>
  <si>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</si>
  <si>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</si>
  <si>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</si>
  <si>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</si>
  <si>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</si>
  <si>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</si>
  <si>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</si>
  <si>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</si>
  <si>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</si>
  <si>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</si>
  <si>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</si>
  <si>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</si>
  <si>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</si>
  <si>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</si>
  <si>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</si>
  <si>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</si>
  <si>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</si>
  <si>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</si>
  <si>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</si>
  <si>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</si>
  <si>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</si>
  <si>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</si>
  <si>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</si>
  <si>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</si>
  <si>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</si>
  <si>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</si>
  <si>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</si>
  <si>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</si>
  <si>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</si>
  <si>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</si>
  <si>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</si>
  <si>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</si>
  <si>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</si>
  <si>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</si>
  <si>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</si>
  <si>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</si>
  <si>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</si>
  <si>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</si>
  <si>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</si>
  <si>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</si>
  <si>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</si>
  <si>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</si>
  <si>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</si>
  <si>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</si>
  <si>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</si>
  <si>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</si>
  <si>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</si>
  <si>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</si>
  <si>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</si>
  <si>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</si>
  <si>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</si>
  <si>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</si>
  <si>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</si>
  <si>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</si>
  <si>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</si>
  <si>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</si>
  <si>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</si>
  <si>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</si>
  <si>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</si>
  <si>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</si>
  <si>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</si>
  <si>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</si>
  <si>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</si>
  <si>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</si>
  <si>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</si>
  <si>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</si>
  <si>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</si>
  <si>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</si>
  <si>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</si>
  <si>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</si>
  <si>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</si>
  <si>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</si>
  <si>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</si>
  <si>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</si>
  <si>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</si>
  <si>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</si>
  <si>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</si>
  <si>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</si>
  <si>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</si>
  <si>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</si>
  <si>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</si>
  <si>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</si>
  <si>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</si>
  <si>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</si>
  <si>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</si>
  <si>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</si>
  <si>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</si>
  <si>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</si>
  <si>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</si>
  <si>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</si>
  <si>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</si>
  <si>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</si>
  <si>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</si>
  <si>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</si>
  <si>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</si>
  <si>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</si>
  <si>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</si>
  <si>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</si>
  <si>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</si>
  <si>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</si>
  <si>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</si>
  <si>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</si>
  <si>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</si>
  <si>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</si>
  <si>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</si>
  <si>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</si>
  <si>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</si>
  <si>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</si>
  <si>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</si>
  <si>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</si>
  <si>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</si>
  <si>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</si>
  <si>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</si>
  <si>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</si>
  <si>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</si>
  <si>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</si>
  <si>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</si>
  <si>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</si>
  <si>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</si>
  <si>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</si>
  <si>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</si>
  <si>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</si>
  <si>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</si>
  <si>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</si>
  <si>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</si>
  <si>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</si>
  <si>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</si>
  <si>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</si>
  <si>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</si>
  <si>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</si>
  <si>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</si>
  <si>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</si>
  <si>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</si>
  <si>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</si>
  <si>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</si>
  <si>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</si>
  <si>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</si>
  <si>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</si>
  <si>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</si>
  <si>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</si>
  <si>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</si>
  <si>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</si>
  <si>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</si>
  <si>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</si>
  <si>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</si>
  <si>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</si>
  <si>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</si>
  <si>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</si>
  <si>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</si>
  <si>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</si>
  <si>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</si>
  <si>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</si>
  <si>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</si>
  <si>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</si>
  <si>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</si>
  <si>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</si>
  <si>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</si>
  <si>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</si>
  <si>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</si>
  <si>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</si>
  <si>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</si>
  <si>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</si>
  <si>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</si>
  <si>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</si>
  <si>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</si>
  <si>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</si>
  <si>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</si>
  <si>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</si>
  <si>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</si>
  <si>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</si>
  <si>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</si>
  <si>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</si>
  <si>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</si>
  <si>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</si>
  <si>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</si>
  <si>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</si>
  <si>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</si>
  <si>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</si>
  <si>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</si>
  <si>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</si>
  <si>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</si>
  <si>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</si>
  <si>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</si>
  <si>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</si>
  <si>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</si>
  <si>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</si>
  <si>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</si>
  <si>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</si>
  <si>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</si>
  <si>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</si>
  <si>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</si>
  <si>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</si>
  <si>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</si>
  <si>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</si>
  <si>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</si>
  <si>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</si>
  <si>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</si>
  <si>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</si>
  <si>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</si>
  <si>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</si>
  <si>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</si>
  <si>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</si>
  <si>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</si>
  <si>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</si>
  <si>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</si>
  <si>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</si>
  <si>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</si>
  <si>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</si>
  <si>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</si>
  <si>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</si>
  <si>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</si>
  <si>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</si>
  <si>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</si>
  <si>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</si>
  <si>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</si>
  <si>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</si>
  <si>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</si>
  <si>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</si>
  <si>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</si>
  <si>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</si>
  <si>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</si>
  <si>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</si>
  <si>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</si>
  <si>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</si>
  <si>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</si>
  <si>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</si>
  <si>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</si>
  <si>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</si>
  <si>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</si>
  <si>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</si>
  <si>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</si>
  <si>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</si>
  <si>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</si>
  <si>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</si>
  <si>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</si>
  <si>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</si>
  <si>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</si>
  <si>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</si>
  <si>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</si>
  <si>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</si>
  <si>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</si>
  <si>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</si>
  <si>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</si>
  <si>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</si>
  <si>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</si>
  <si>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</si>
  <si>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</si>
  <si>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</si>
  <si>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</si>
  <si>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</si>
  <si>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</si>
  <si>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</si>
  <si>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</si>
  <si>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</si>
  <si>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</si>
  <si>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</si>
  <si>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</si>
  <si>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</si>
  <si>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</si>
  <si>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</si>
  <si>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</si>
  <si>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</si>
  <si>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</si>
  <si>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</si>
  <si>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</si>
  <si>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</si>
  <si>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</si>
  <si>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</si>
  <si>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</si>
  <si>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</si>
  <si>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</si>
  <si>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</si>
  <si>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</si>
  <si>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</si>
  <si>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</si>
  <si>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</si>
  <si>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</si>
  <si>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</si>
  <si>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</si>
  <si>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</si>
  <si>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</si>
  <si>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</si>
  <si>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</si>
  <si>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</si>
  <si>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</si>
  <si>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</si>
  <si>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</si>
  <si>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</si>
  <si>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</si>
  <si>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</si>
  <si>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</si>
  <si>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</si>
  <si>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</si>
  <si>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</si>
  <si>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</si>
  <si>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</si>
  <si>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</si>
  <si>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</si>
  <si>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</si>
  <si>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</si>
  <si>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</si>
  <si>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</si>
  <si>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</si>
  <si>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</si>
  <si>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</si>
  <si>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</si>
  <si>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</si>
  <si>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</si>
  <si>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</si>
  <si>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</si>
  <si>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</si>
  <si>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</si>
  <si>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</si>
  <si>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</si>
  <si>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</si>
  <si>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</si>
  <si>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</si>
  <si>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</si>
  <si>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</si>
  <si>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</si>
  <si>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</si>
  <si>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</si>
  <si>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</si>
  <si>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</si>
  <si>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</si>
  <si>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</si>
  <si>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</si>
  <si>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</si>
  <si>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</si>
  <si>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</si>
  <si>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</si>
  <si>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</si>
  <si>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</si>
  <si>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</si>
  <si>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</si>
  <si>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</si>
  <si>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</si>
  <si>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</si>
  <si>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</si>
  <si>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</si>
  <si>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</si>
  <si>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</si>
  <si>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</si>
  <si>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</si>
  <si>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</si>
  <si>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</si>
  <si>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</si>
  <si>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</si>
  <si>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</si>
  <si>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</si>
  <si>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</si>
  <si>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</si>
  <si>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</si>
  <si>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</si>
  <si>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</si>
  <si>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</si>
  <si>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</si>
  <si>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</si>
  <si>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</si>
  <si>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</si>
  <si>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</si>
  <si>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</si>
  <si>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</si>
  <si>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</si>
  <si>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</si>
  <si>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</si>
  <si>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</si>
  <si>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</si>
  <si>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</si>
  <si>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</si>
  <si>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</si>
  <si>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</si>
  <si>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</si>
  <si>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</si>
  <si>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</si>
  <si>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</si>
  <si>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</si>
  <si>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</si>
  <si>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</si>
  <si>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</si>
  <si>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</si>
  <si>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</si>
  <si>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</si>
  <si>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</si>
  <si>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</si>
  <si>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</si>
  <si>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</si>
  <si>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</si>
  <si>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</si>
  <si>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</si>
  <si>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</si>
  <si>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</si>
  <si>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</si>
  <si>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</si>
  <si>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</si>
  <si>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</si>
  <si>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</si>
  <si>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</si>
  <si>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</si>
  <si>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</si>
  <si>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</si>
  <si>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</si>
  <si>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</si>
  <si>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</si>
  <si>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</si>
  <si>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</si>
  <si>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</si>
  <si>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</si>
  <si>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</si>
  <si>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</si>
  <si>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</si>
  <si>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</si>
  <si>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</si>
  <si>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</si>
  <si>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</si>
  <si>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</si>
  <si>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</si>
  <si>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</si>
  <si>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</si>
  <si>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</si>
  <si>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</si>
  <si>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</si>
  <si>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</si>
  <si>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</si>
  <si>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</si>
  <si>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</si>
  <si>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</si>
  <si>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</si>
  <si>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</si>
  <si>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</si>
  <si>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</si>
  <si>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</si>
  <si>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</si>
  <si>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</si>
  <si>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</si>
  <si>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</si>
  <si>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</si>
  <si>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</si>
  <si>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</si>
  <si>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</si>
  <si>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</si>
  <si>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</si>
  <si>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</si>
  <si>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</si>
  <si>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</si>
  <si>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</si>
  <si>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</si>
  <si>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</si>
  <si>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</si>
  <si>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</si>
  <si>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</si>
  <si>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</si>
  <si>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</si>
  <si>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</si>
  <si>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</si>
  <si>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</si>
  <si>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</si>
  <si>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</si>
  <si>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</si>
  <si>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</si>
  <si>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</si>
  <si>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</si>
  <si>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</si>
  <si>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</si>
  <si>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</si>
  <si>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</si>
  <si>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</si>
  <si>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</si>
  <si>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</si>
  <si>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</si>
  <si>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</si>
  <si>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</si>
  <si>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</si>
  <si>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</si>
  <si>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</si>
  <si>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</si>
  <si>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</si>
  <si>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</si>
  <si>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</si>
  <si>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</si>
  <si>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</si>
  <si>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</si>
  <si>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</si>
  <si>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</si>
  <si>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</si>
  <si>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</si>
  <si>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</si>
  <si>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</si>
  <si>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</si>
  <si>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</si>
  <si>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</si>
  <si>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</si>
  <si>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</si>
  <si>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</si>
  <si>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</si>
  <si>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</si>
  <si>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</si>
  <si>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</si>
  <si>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</si>
  <si>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</si>
  <si>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</si>
  <si>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</si>
  <si>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</si>
  <si>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</si>
  <si>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</si>
  <si>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</si>
  <si>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</si>
  <si>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</si>
  <si>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</si>
  <si>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</si>
  <si>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</si>
  <si>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</si>
  <si>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</si>
  <si>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</si>
  <si>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</si>
  <si>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</si>
  <si>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</si>
  <si>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</si>
  <si>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</si>
  <si>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</si>
  <si>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</si>
  <si>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</si>
  <si>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</si>
  <si>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</si>
  <si>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</si>
  <si>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</si>
  <si>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</si>
  <si>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</si>
  <si>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</si>
  <si>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</si>
  <si>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</si>
  <si>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</si>
  <si>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</si>
  <si>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</si>
  <si>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</si>
  <si>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</si>
  <si>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</si>
  <si>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</si>
  <si>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</si>
  <si>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</si>
  <si>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</si>
  <si>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</si>
  <si>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</si>
  <si>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</si>
  <si>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</si>
  <si>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</si>
  <si>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</si>
  <si>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</si>
  <si>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</si>
  <si>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</si>
  <si>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</si>
  <si>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</si>
  <si>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</si>
  <si>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</si>
  <si>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</si>
  <si>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</si>
  <si>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</si>
  <si>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</si>
  <si>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</si>
  <si>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</si>
  <si>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</si>
  <si>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</si>
  <si>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</si>
  <si>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</si>
  <si>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</si>
  <si>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</si>
  <si>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</si>
  <si>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</si>
  <si>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</si>
  <si>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</si>
  <si>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</si>
  <si>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</si>
  <si>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</si>
  <si>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</si>
  <si>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</si>
  <si>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</si>
  <si>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</si>
  <si>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</si>
  <si>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</si>
  <si>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</si>
  <si>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</si>
  <si>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</si>
  <si>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</si>
  <si>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</si>
  <si>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</si>
  <si>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</si>
  <si>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</si>
  <si>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</si>
  <si>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</si>
  <si>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</si>
  <si>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</si>
  <si>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</si>
  <si>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</si>
  <si>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</si>
  <si>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</si>
  <si>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</si>
  <si>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</si>
  <si>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</si>
  <si>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</si>
  <si>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</si>
  <si>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</si>
  <si>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</si>
  <si>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</si>
  <si>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</si>
  <si>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</si>
  <si>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</si>
  <si>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</si>
  <si>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</si>
  <si>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</si>
  <si>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</si>
  <si>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</si>
  <si>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</si>
  <si>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</si>
  <si>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</si>
  <si>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</si>
  <si>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</si>
  <si>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</si>
  <si>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</si>
  <si>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</si>
  <si>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</si>
  <si>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</si>
  <si>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</si>
  <si>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</si>
  <si>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</si>
  <si>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</si>
  <si>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</si>
  <si>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</si>
  <si>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</si>
  <si>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</si>
  <si>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</si>
  <si>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</si>
  <si>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</si>
  <si>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</si>
  <si>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</si>
  <si>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Years</t>
  </si>
  <si>
    <t>Count of state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</si>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</sst>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21-4197-A462-838D3D22B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532224"/>
        <c:axId val="564533536"/>
      </c:barChart>
      <c:catAx>
        <c:axId val="56453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33536"/>
        <c:crosses val="autoZero"/>
        <c:auto val="1"/>
        <c:lblAlgn val="ctr"/>
        <c:lblOffset val="100"/>
        <c:noMultiLvlLbl val="0"/>
      </c:catAx>
      <c:valAx>
        <c:axId val="5645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322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1-44A4-B9E9-3F43F998064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B1-44A4-B9E9-3F43F998064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B1-44A4-B9E9-3F43F998064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B1-44A4-B9E9-3F43F9980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415280"/>
        <c:axId val="393413640"/>
      </c:lineChart>
      <c:catAx>
        <c:axId val="3934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13640"/>
        <c:crosses val="autoZero"/>
        <c:auto val="1"/>
        <c:lblAlgn val="ctr"/>
        <c:lblOffset val="100"/>
        <c:noMultiLvlLbl val="0"/>
      </c:catAx>
      <c:valAx>
        <c:axId val="39341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5-49C2-8662-9516B60B7329}"/>
            </c:ext>
          </c:extLst>
        </c:ser>
        <c:ser>
          <c:idx val="1"/>
          <c:order val="1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5-49C2-8662-9516B60B7329}"/>
            </c:ext>
          </c:extLst>
        </c:ser>
        <c:ser>
          <c:idx val="2"/>
          <c:order val="2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5-49C2-8662-9516B60B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022952"/>
        <c:axId val="539020328"/>
      </c:lineChart>
      <c:catAx>
        <c:axId val="53902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20328"/>
        <c:crosses val="autoZero"/>
        <c:auto val="1"/>
        <c:lblAlgn val="ctr"/>
        <c:lblOffset val="100"/>
        <c:noMultiLvlLbl val="0"/>
      </c:catAx>
      <c:valAx>
        <c:axId val="53902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2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128587</xdr:colOff>
      <xdr:row>4</xdr:row>
      <xdr:rowOff>33337</xdr:rowOff>
    </xdr:from>
    <xdr:to>
      <xdr:col>10</xdr:col>
      <xdr:colOff>433387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C0149-E4C1-4AB3-AF80-5E8DBC828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3</xdr:row>
      <xdr:rowOff>109537</xdr:rowOff>
    </xdr:from>
    <xdr:to>
      <xdr:col>13</xdr:col>
      <xdr:colOff>566737</xdr:colOff>
      <xdr:row>17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473B7-F976-4EFB-9507-D64FF6669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1738311</xdr:colOff>
      <xdr:row>14</xdr:row>
      <xdr:rowOff>128587</xdr:rowOff>
    </xdr:from>
    <xdr:to>
      <xdr:col>6</xdr:col>
      <xdr:colOff>1047750</xdr:colOff>
      <xdr:row>31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2EE37-E92A-426B-93A9-87A082A43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pdinh" refreshedDate="43212.983957638891" createdVersion="6" refreshedVersion="6" minRefreshableVersion="3" recordCount="4114" xr:uid="{85AFAA53-F82F-4892-917A-D55A95D4A76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51562.329024454775" maxValue="1493838720"/>
    </cacheField>
    <cacheField name="Category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pdinh" refreshedDate="43213.759267245368" createdVersion="6" refreshedVersion="6" minRefreshableVersion="3" recordCount="4114" xr:uid="{AF6B27D4-C5E1-4C4F-A58A-0975899137C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7899013.1868131869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841325.101265822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41587288.085714288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9382760.7133333329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5107589.0105633801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31271712.765957449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24184659.48275861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25748787.140350878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121729500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73043007.200000003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73876856.789473683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19624464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1699491.6565900845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28759090.588235293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34274632.682926826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14728416.734693877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20041380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39309056.166666664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4125610.6900584796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65337315.18181818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57686716.479999997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3977661.277227722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177512392.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62191617.391304351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2512797.8048780486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103735697.21428572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74119902.315789476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9440758.88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20426863.154929578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12017481.777777778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26577443.679245282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453748434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16439460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22609398.45312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20694479.426470589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1077828.571428575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32457466.477272727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5632628.7707509883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20730838.545454547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6456491.8894009218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87696900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74342966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8401065.2426035497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5343002.2813688209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94176569.1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23963427.983606558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32227132.755555555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20271737.242857143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37505557.894736841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6616782.126436781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64665327.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2094496.109243697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7031073.96153846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11937169.23076923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27905061.942307692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7027801.348837208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8240110.3448275859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0724521.188405797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8885642.293333333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43704981.81818182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12921600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59589006.826086953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28382039.125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21690730.3125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57218465.875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24697135.789473683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56495131.53846153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67118040.200000003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38698966.416666664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7401903.0337078655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77363049.705882356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41818333.0312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32998478.048780486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72466396.666666672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50116430.862068966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29078580.255319148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88333823.86666666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51444966.92307692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42078603.4571428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34108563.24390243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9502996.936170213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47936961.42857142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13181892.609999999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09584969.23076923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186497583.7142857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62702230.333333336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85366237.941176474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51021170.399999999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23390868.850000001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24467789.142857142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81903406.18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28383155.739130434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34556651.162790701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89423280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16407568.5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63343563.857142858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37665635.294117644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163805060.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22582050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35651969.205128208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52002149.461538464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38830077.428571425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9893442.046153847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453470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3017924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24386400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49384885.222222224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8894030.246376812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29149178.085106384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27631502.765957449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53246490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27038852.58490566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17251288.888888888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6828753.846153848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37898185.371428572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60380792.909090906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22846669.385964911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47263333.333333336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33638518.871794872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35493956.75675676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475457107"/>
    <s v="film &amp; video"/>
    <s v="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429352160"/>
    <s v="film &amp; video"/>
    <s v="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s v="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35755600"/>
    <s v="film &amp; video"/>
    <s v="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s v="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247694313.33333334"/>
    <s v="film &amp; video"/>
    <s v="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10306769.23076923"/>
    <s v="film &amp; video"/>
    <s v="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357017385.25"/>
    <s v="film &amp; video"/>
    <s v="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246156882.16666666"/>
    <s v="film &amp; video"/>
    <s v="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s v="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s v="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s v="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17473977.86419753"/>
    <s v="film &amp; video"/>
    <s v="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s v="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s v="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280848240"/>
    <s v="film &amp; video"/>
    <s v="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s v="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s v="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24800088.620689657"/>
    <s v="film &amp; video"/>
    <s v="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1436738772"/>
    <s v="film &amp; video"/>
    <s v="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s v="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51180129.392857142"/>
    <s v="film &amp; video"/>
    <s v="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416176778"/>
    <s v="film &amp; video"/>
    <s v="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s v="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38620147.891891889"/>
    <s v="film &amp; video"/>
    <s v="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159922005.77777779"/>
    <s v="film &amp; video"/>
    <s v="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494899666"/>
    <s v="film &amp; video"/>
    <s v="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s v="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728277768"/>
    <s v="film &amp; video"/>
    <s v="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236582400"/>
    <s v="film &amp; video"/>
    <s v="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21382274.358208954"/>
    <s v="film &amp; video"/>
    <s v="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6926638.19999999"/>
    <s v="film &amp; video"/>
    <s v="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705718550"/>
    <s v="film &amp; video"/>
    <s v="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141753264.40000001"/>
    <s v="film &amp; video"/>
    <s v="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477778965"/>
    <s v="film &amp; video"/>
    <s v="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359414483.75"/>
    <s v="film &amp; video"/>
    <s v="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93802319.733333334"/>
    <s v="film &amp; video"/>
    <s v="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728261786"/>
    <s v="film &amp; video"/>
    <s v="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s v="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467541545"/>
    <s v="film &amp; video"/>
    <s v="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140431859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140823252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201592957.2857143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484531362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719363267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475597256.66666669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141363405.90000001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144091248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470975614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4205292.730769232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03879389.42857143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728528277.5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109919353.84615384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358748823.7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118086134.16666667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704771970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147155713.90000001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287492388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294584095.39999998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1466091446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481260712.6666666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471190810.66666669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485769510.3333333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6026884.210526317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185920650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235416720.33333334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78374800.166666672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203346332.7142857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177820358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37137.821345707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84949660.117647052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09257433.6923077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43747745.45454545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20219551.41666667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460837320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1439734001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425655349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45575354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17020714.726190478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7362635.5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431702289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9203867.631578948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4800337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713711970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716532270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716721575.5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203580935.14285713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286969571.80000001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1457445069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28939680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9983746.0656934306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3774415.7021276597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6556345.4950495046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4247046.65853658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15103847.142857144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14011247.76041666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5796705.8520179372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20761295.806451611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9081926.773972602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5457441.7021276597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3136214.395881007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17366166.23376623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11808932.777777778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189902890.7142857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4602061.1464968156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6916358.9468085105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4958030.789090909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2613696.7178571429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1901685.561046511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516470.2430997877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4538190.227272727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6086731.3636363633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8956550.5379310343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1400609.028037383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14689538.406593407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21957285.517241381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35333185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8507233.3272727281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11897664.666666666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32167.05639097746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21414688.524590164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4838500.3484320557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19576623.692307692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11099103.949152542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1801850.79646017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4073831.2228915663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2154152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1506221.0504731862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3253020.5759036145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4879215.9344262294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655193.56474988314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15821928.607594937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7077519.5530726258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6469823.4653465347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1746273.394736842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2450469.1438721139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0105455.733333332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4661478.6206896547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2999291.7069351231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5962887.2155172415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7718056.7857142854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10682550.4687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2677202.3123732251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10671829.877862595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25591104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2080096.2406015038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10441992.891472869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0073610.845070422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74576.8472906403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5286783.0327868853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4374785.6979865776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5433112.8884462155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12315885.537037037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16324406.65853658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8195470.270270269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7044402.3756613759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17047579.162500001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2361591.668402778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434530.7425742578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5658383.7563025206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36641000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8836031.5999999996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9355982.4109589048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5772713.2432432435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11351399.9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10679843.92063492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8976417.341772152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4388539.5031645568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804021.6584507041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24805834.117647059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9182437.9746835437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4387553.0741839763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7866380.9032258065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25557019.655172415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7541967.170731708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2013869.8817934783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294120.0868809731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41970917.64705882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2904318.0722891567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8663885.029940119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4025773.9411764704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3347424.2785388129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605440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5488866.8834586469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20749513.043478262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7889030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2935959.265720081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46009635.741935484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6240950.8474576268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16071137.842696629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4979955.8528428096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25675198.90909091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4498324.5076923072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2702164.1221374045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5028509.4736842103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8000902.7374301674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7685234.1542553194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3819276.0131926122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2102234.588235294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8909805.437125748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6667720.9954751134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1514592.27593361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939653.384615385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2362093.3425774877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50349707.620689653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8590430.2666666675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15032496.83505154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4718986.1287128711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5490647.191011236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4688549.4039735096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6524380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4001990.1299435026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6365767.441860465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48954927.692307696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12418788.849557523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1439969.215384614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9981645.6567164175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11490624.705882354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971234.7295597475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7943911.7904191613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34505337.209302329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280360.7711864407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162208000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15085937.056179775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7564413.9712643679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99549591.428571433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30669214.916666668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883341.804511279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17515252.048192769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8966863.5704697985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29664681.46938775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5353085.258964143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1225040.90909090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29176411.645833332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3709059.9138381202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5977139.666666667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110711307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2561598.5765124555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20699585.633802816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923333.20529801329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02217598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6860984.1450777203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6385683.495145631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3935682.1994301993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29218365.640000001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7258490.8695652178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6845244.9285714282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03985.3275109166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21348270.537313432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15597018.947368421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22585441.935483869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17982848.90410959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33644925.976744182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18756572.571428571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5135208.2656826572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25346751.618181817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37283449.714285716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60079075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36412547.105263159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97948009.599999994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204952913.85714287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5758043.1535269711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24422519.600000001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52232.8128654966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6642026.274038462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7311771.428571433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55674073.240000002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6257607.307692308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13823403.817307692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8801873.794520549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64924010.33333331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240026276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117534674.75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05420802.3076923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266549779.80000001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724330202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82106489.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107919692.3076923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275773373.3999999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183469010.3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180681047.6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92965851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459698326.66666669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31620996.18181819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1458859153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83787104.882352948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695995850.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1329342361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716097687.5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89089651.2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1364041163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350022773.75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276403417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198916828.57142857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119294667.91666667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712187639.5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283401528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667311330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460804780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27929593.06122449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1321201327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700797600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9716704.81818181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463602935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5479696.7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269411492.80000001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34585875.230769232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694922400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8223084.5823529409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1766343.6000000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100783737.07142857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487318029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11304580.161290323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25755760.636363637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9828925.8214285709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64280251.857142858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46064444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9247854.9115646258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1524215.63636364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10950339.992000001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1401662239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441921060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468118800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392070874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47316120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60212011.31818182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48283890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318339240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333018256.2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57944255.8888889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266819477.40000001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103643577.57142857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137614052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135068765.69999999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445985080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43550417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273045796.39999998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739833863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21635947.05882353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469198482.33333331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42687929.441176474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495348920.33333331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19352848.871428572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42640184.14705882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26392434.642857142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47048978.225806452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17176250.904761903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11267701.300000001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17550086.75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62563773.913043477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9413591.7721518986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7830720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2450600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49486593.103448279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47805094.838709675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8457215.0751445089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86082021.470588237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0133725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25147591.610169493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36887815.384615384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24519749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4386104.383333333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73384055.349999994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423078606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1446080834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462293716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707403981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733823580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2576482.029411763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722548857.5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1446154848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179546077.7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371459700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51373270.714285716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35998165.16666666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26072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1452112717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74036090.150000006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144998926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72947015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722937256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712068623.5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457822275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468513533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290588400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1451679612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55822569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718984770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157949280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369218376.75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358553360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427537952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463753302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05947713.2857143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283907844.60000002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474580867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426800687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713261158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356008051.75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204172547.57142857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739705443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436366699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161659606.66666666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71878506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141758486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204047620.7142857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73041610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178837954.7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739061146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73499040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202533968.7142857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712913880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431198562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6604356.5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108309971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80039863.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43247960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86881196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1448761744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1931202.809917355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477024281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416933390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408986738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489311645.66666669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163044237.55555555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36913972.307692304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145799640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487746369.33333331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44151620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162717814.33333334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8648176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424989029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142880476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1433587620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248407943.66666666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413208795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740014200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4569756.3428571429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662372.89512419503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9428196.546052631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1385449.9510284036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6206591.8734177211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52140328.40740741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85778561.705882356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52344618.814814813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17206151.378048781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29561541.333333332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13508860.10476190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52879058.928571425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1300887.2990063233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1417962.7966436327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5205100.4087591236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6792150.793103449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4655574.464646464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5209904.3478260869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68587585.476190478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78642159.944444448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64137395.4444444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55351061.75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205321493.7142857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49273819.827586204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23693921.75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352076374.5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52776123.678571425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57254968.880000003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52422044.9285714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4730076.7741935486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94747200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6605062.0465116277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469867405.6666666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03905813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54619059.230769232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59305565.875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5282363.489583334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86107137.529411763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15669371.372340426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0937638.224806201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477509604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372378030.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492649921.33333331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0416720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142109567.19999999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247719608.83333334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135451.472222224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4408253.3928571427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43335317.64705882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143571124.59999999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7375110.7611940298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4832506.172297297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212280651.2857143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202108374.2857143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406326502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12758796.394736841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48655365.517241381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556332.5842696629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47873092.93548387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66958613.333333336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40000323.972972974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212272217.14285713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371891367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296999855.60000002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3252820.4539473685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3822809.214092141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708870579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4383777.7159763314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363866708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465130532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53153860.071428575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20557753.33333333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88587000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352487250.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37184938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45618907.5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32386616.853658538"/>
    <s v="publishing"/>
    <s v="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11822694.176470589"/>
    <s v="publishing"/>
    <s v="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8718360.6405228749"/>
    <s v="publishing"/>
    <s v="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14382287.4"/>
    <s v="publishing"/>
    <s v="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9156973.1678321678"/>
    <s v="publishing"/>
    <s v="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0357277.942857143"/>
    <s v="publishing"/>
    <s v="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39020813.914285712"/>
    <s v="publishing"/>
    <s v="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9115425.5033557042"/>
    <s v="publishing"/>
    <s v="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10107362.746153846"/>
    <s v="publishing"/>
    <s v="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11233573.841666667"/>
    <s v="publishing"/>
    <s v="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4993510.9094339618"/>
    <s v="publishing"/>
    <s v="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8693126.760563381"/>
    <s v="publishing"/>
    <s v="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106188420.07692307"/>
    <s v="publishing"/>
    <s v="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8210259.7159763314"/>
    <s v="publishing"/>
    <s v="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25107852.631578948"/>
    <s v="publishing"/>
    <s v="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6190626.8122270741"/>
    <s v="publishing"/>
    <s v="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2824166.111111112"/>
    <s v="publishing"/>
    <s v="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12892666.666666666"/>
    <s v="publishing"/>
    <s v="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4570974.146341465"/>
    <s v="publishing"/>
    <s v="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10127759.92086331"/>
    <s v="publishing"/>
    <s v="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75518814.842105269"/>
    <s v="publishing"/>
    <s v="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584731.978723405"/>
    <s v="publishing"/>
    <s v="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0671117.913043477"/>
    <s v="publishing"/>
    <s v="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88974000"/>
    <s v="publishing"/>
    <s v="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21861927.467741936"/>
    <s v="publishing"/>
    <s v="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18480927.635135137"/>
    <s v="publishing"/>
    <s v="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13900749.896907216"/>
    <s v="publishing"/>
    <s v="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25842168"/>
    <s v="publishing"/>
    <s v="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31993226.5"/>
    <s v="publishing"/>
    <s v="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13505844.818181818"/>
    <s v="publishing"/>
    <s v="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23080336.813559324"/>
    <s v="publishing"/>
    <s v="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21168878.629032258"/>
    <s v="publishing"/>
    <s v="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14063005.714285715"/>
    <s v="publishing"/>
    <s v="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54766268.884615384"/>
    <s v="publishing"/>
    <s v="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27702218.795918368"/>
    <s v="publishing"/>
    <s v="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20132506.764705881"/>
    <s v="publishing"/>
    <s v="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59233975.409090906"/>
    <s v="publishing"/>
    <s v="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75264261.888888896"/>
    <s v="publishing"/>
    <s v="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67714119.368421048"/>
    <s v="publishing"/>
    <s v="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14190833.727272727"/>
    <s v="publishing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231894021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1376563408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32130083.72727272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477392936.6666666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26694271.03846154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454183202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125704794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715649430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154797890.888888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264799759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25342800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458437859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1398876680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214519200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48312556.481481485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54825986.96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96137021.571428567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38158971.428571425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39502371.90000001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46967617.758620687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30380709.545454547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371660.35294117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39459810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97053938.571428567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8715903.4551282059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10815018.28125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23064358.050000001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42900860.62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24815893.584905662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7248775.7608695654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5325326.666666666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18812281.690140843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16230875.712643677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47697944.5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25186268.821428571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25677394.509803921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17971396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34385021.052631579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72855196.666666672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24275133.333333332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8526948.43661971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26111115.789473683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33005217.209302325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26733877.5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49868980.074074075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14456260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41277160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13987764.21875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6673751.428571425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32904169.837209303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6660921.951219512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57888780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70755729.473684207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99114360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36902368.421052635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18342462.307692308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19557638.405797102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244328.848484851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23547665.555555556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3651467.515151516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27198361.836734693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120840812.7272727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5280037.894736841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91777327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42623507.03125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66777034.700000003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8617750.519480519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34096133.536585368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18302015.199999999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33434910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30024106.913043477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22564333.258064516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21751409.590163935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14045187.041666666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7761551.5105263162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15060145.351063829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35428798.461538464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11662866.141732283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8898226.0377358496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8322304.7457627123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669361.702127658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436555376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89314877.062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12404115.339130435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10989175.488721805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20999918.571428571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23828109.677419353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142411670.90000001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2971746.5851703407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262323.765957449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52765071.428571425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60352642.958333336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18804457.105263159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14626285.714285715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28856744.020833332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737033702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346044887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265802993.19999999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17492627.088607594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679180598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129557836.36363636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14513049.0909090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1389055198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455149552.33333331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275599104.60000002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115477941.25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649893263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270522008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65127430.190476194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30221753.933333334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844115.862068966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646541262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44610710.166666664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68947867.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1326520886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93952967.857142851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60706568.12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66839493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70625586.238095239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10567544.7142857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328714200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44141716.9687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46263994.7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156509103.33333334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75331482.3529411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285584072.60000002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27644709.622641511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183996547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20010200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66332555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163318670.2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729682901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46980420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337091775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483928712.33333331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215974654.33333334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167877000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97709263.80000001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677598523.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55674500.791666664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147841993.3333333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140530500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41747476.09999999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355930645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66183318.799999997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47072246.43333333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236102420.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90719671.266666666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277118022.19999999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48328457.142857142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255500304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9286742.85714287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5466351.5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99933704.5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46639440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727027214.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691754678.5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1346585448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68631114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0280370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47957843.38709677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90989153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123369908.75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15218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92966396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294688809.6000000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182226545.5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208002368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60543902.541666664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2107891.504132232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7548386.7959183678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84431639.80000001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19727408.753424659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5846777.419354839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84122456.411764711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211341733.2857143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84037761.17647059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8313688.099415204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7922873.1648936169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13523792.72727272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39330009.540540539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164079702.1111111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49693790.31034483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246242390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49192231.06666667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18040760.172839507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352033508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35147691.54545453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06081967.14285715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28663561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31329198.666666668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180879011.62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486308385.33333331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61130507.708333336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79973083.166666672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121341183.08333333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11840529.276422765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15275511.875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5722171.677419357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51906055.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491810495.3333333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8223383.4636871507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4758357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63113165.21739130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63147130.434782609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34231879.26829268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46096921.7187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704885082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209764208.57142857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365663879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7545544.8979591839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128853485.45454545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157475200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281294964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177143162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6322748.4759825328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35396643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248256260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371449153.25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65924179.090909094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99312004.066666663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15324366.6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8982715.4223602489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177296032.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9496416.092105262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1482953115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14518283.623762377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36826108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141893839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916456.8412903226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16126880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88754413.437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241414849.16666666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38420864.631578945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4079227.9859154928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209785276.14285713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3557730.3725000001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47773534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3023126.3598326361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19349684.824324325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10952960.77099236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23840140.377049182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1331963.059757236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11962409.967213115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12738967.09009009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5838550.58823529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10128969.787234042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9268428.6100628935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4649394.04040404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15278100.260416666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4872743.703703701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8857647.8313253019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18732476.578947369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6433865.402843602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68186914.285714284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23907574.147540983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49387198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1472317209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41051600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4904458.4075342463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712793610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176103443.7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415219915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368691547.25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488773332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1429134893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367087835.2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11164023.601626016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278560184.39999998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9294983.6621621624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8765793.09999999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365068716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65973688.523809522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674525311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347907574.2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318806541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46293618.166666664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445446838.66666669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1446591.0256410257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8699065.9341317359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262261944.1999999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81290718.666666672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4283452.377551021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5562082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448211696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1406994583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61996441.66666666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04456645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9512698.4149659872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9291697.44897959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1432873653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730156836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193918948.285714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363808234.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48821482.703703701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14658161.914893618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48703220.68965517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199112411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63518777.045454547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1431547468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45541757.09999999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244753320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57773697.5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97748479.333333328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37904870.837837838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69781366.349999994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190508282.1428571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63539363.571428575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493165263.33333331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123174456.54545455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452228790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4556590.384615385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1408058820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460435562.33333331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364838123.7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33927320.8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81381664.12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465555593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1396810864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291580863.19999999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65970282.66666669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204344235.85714287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734241347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61565243.478260867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407425717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732553846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72321100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4095290.07692307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1406799981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417235580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1470527094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241756871.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37472831.307692304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71258782.7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1420100426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181290890.7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412272592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116589264.41666667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493522927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733048283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242048945.83333334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95447287.466666669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1434647305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480502335.33333331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176005051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472598493.33333331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472697042.66666669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75132136.105263159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705831132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56184933.200000003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179411400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88158968.43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491502355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474864587.66666669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716510585.5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1415909927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1438576057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76986227.736842111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159664593.22222221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48880520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1408225452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289210525.39999998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16517450.752941176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475065773.66666669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371059830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492686380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3963709.362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2916540.540540541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11652020.487804879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20455508.571428571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17446396.94117647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7060965.058139537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08423132.6923077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44196380.60606060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99120998.533333331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5348803.8571428573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2000691.0070028012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8532952.9411764704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2832944.41210937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4668145.0318471333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8691801.1976047903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159597800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13875569.475728156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13230569.783783784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5296635.2546125464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4188945.811881188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5424652.631578948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3132215.338709679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46538716.875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0350485.10638297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19451136.853333332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32348997.934782609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13913650.485436894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244250876.83333334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17452843.373493977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13758204.62962962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57355224.200000003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2552801.0127504552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6503725.1351351347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8024723.1693989066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6251087.640449438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5837792.5415019765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0289393.657142857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14376792.233009709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10575965.217391305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7742172.2984293196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77892239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60826092.66666669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34951050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54884625.333333336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1334592000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138109087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221644062.33333334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231179549.83333334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437547178.66666669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171708232.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41617480.58823529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1315747080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34477863.157894738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30370320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82515049.058823526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42681837.064516127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27356473.100000001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23773605.762711864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16563990.259259259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2775624.2736220472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17797015.770270269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9806086.3049645387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1982799.025316455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176297.4468085114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12714978.458715597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3681673.770083102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7396548.8068181816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2056656.7343283582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14607149.375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18830346.216216218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26749677.442307692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13262616.114285715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34050117.073170729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40678296.558823526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19562603.257575758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27789482.89999999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8645751.9371069185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580814.5439560441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7091091.262135922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7885822.7337278109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44656885.774193548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45591942.85714285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26101968.35185185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2882964.5074946466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3537040.0694087404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18408494.117647059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260933.0435835351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7387692.6315789474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84254.8677248675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9992331.1846153848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8581538.324324325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5060456.7153284671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61953381.81818182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47845275.483870968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22774742.460317459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71209080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57364834.24000000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24111501.639344264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28528839.326923076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16625259.767441861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34009285.714285716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27772545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062694.758333333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65693290.909090906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22471706.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63387581.434782609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6143383.8571428573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44298800.969696969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44903198.7187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61033642.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49567158.620689653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29611180.219999999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13610766.666666666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4320926.971153846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17082816.279069766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3982277.342696629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32349126.199999999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8840468.736842103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41284099.085714288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61317602.08333333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14805369.189999999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1429375922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1942823.885245902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34278714.54545453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5833756.4516129028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456700709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77321557.894736841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10525467.94074074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156121600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494379600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211787991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358055781.2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3219402.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16404128.355555555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185382929.3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29213493.45454545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34949176.463414632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98430582.266666666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157500127.22222221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29348640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43277516.294117644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81598.8659420293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90584656.3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6334147.4464285718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0632493.421428571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95902868.86666666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38325846.351351351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2072476.456521738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437161739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4555972.5696594426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10556208.913669065"/>
    <s v="publishing"/>
    <s v="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200766622.7142857"/>
    <s v="publishing"/>
    <s v="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9210052.0201342274"/>
    <s v="publishing"/>
    <s v="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45991662.096774191"/>
    <s v="publishing"/>
    <s v="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54573251.269230768"/>
    <s v="publishing"/>
    <s v="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8431681.0465116277"/>
    <s v="publishing"/>
    <s v="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18603706.846153848"/>
    <s v="publishing"/>
    <s v="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2127492.866666667"/>
    <s v="publishing"/>
    <s v="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349892.2466960354"/>
    <s v="publishing"/>
    <s v="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451428.571428571"/>
    <s v="publishing"/>
    <s v="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2901140.296875"/>
    <s v="publishing"/>
    <s v="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11192310.743801653"/>
    <s v="publishing"/>
    <s v="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15781445.517241379"/>
    <s v="publishing"/>
    <s v="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20955654.46153846"/>
    <s v="publishing"/>
    <s v="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26714475.979591835"/>
    <s v="publishing"/>
    <s v="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68946357.368421048"/>
    <s v="publishing"/>
    <s v="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16591894.074074075"/>
    <s v="publishing"/>
    <s v="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5315798.3787878789"/>
    <s v="publishing"/>
    <s v="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55143709.240000002"/>
    <s v="publishing"/>
    <s v="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291104628"/>
    <s v="publishing"/>
    <s v="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9865617.402777778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15505692.956521738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9639793.6258503404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16082922.777777778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16486699.93103448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3441442.7241379311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69094094.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20443176.314285714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83882195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8521889.09615384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22104157.393939395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13618753.385321101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8814194.08333333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7938550.322580643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11053197.067669174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9493409.7748344373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86763040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20314905.82191781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9242348.2162162159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15940405.139784947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22795522.571428571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10909939.253731344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102727420.6428571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18375715.384615384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13185007.5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43267292.852941178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75271301.052631572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110786118.46153846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14009390.25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28270548.519230768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87549247.058823526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18102810.743902437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19505094.273972604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9351918.6075949371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22580805.138461538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7677393.3315217393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43109100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706718.6416666666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12658755.849557523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20830336.893939395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284921457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83364423.588235289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483304800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03923989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241241959.33333334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464939520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474395300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109050515.3076923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45596417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483423467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159971287.8888889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721157730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1456397834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147601061.90000001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489043228.66666669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711716354.5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737218352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451637531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5659543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368557596.2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486528139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283803497.60000002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30819528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148136760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130343236.36363636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22294510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72802152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63873979.090909094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182720662.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237626350.16666666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464285463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480665256.33333331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489333044.66666669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455941197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708177629.5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461535140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01417762.85714287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94486455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158381.1764705884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9104061.8066666666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54614717.520000003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5816367.341880342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12061.95234435052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5857156.4516129028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2221165.4750000001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4463611.0887372009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4239682.5825545173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16749682.259259259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4165073.860058309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4112882.4494047621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28311588.063829787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18145964.36842105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3217803.9455782315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1436262.4694323144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3589726.8292682925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67610.162681553207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19714004.788732395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2165130.7086614175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230571690.83333334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1347004260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734581137.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478275724.33333331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475003253.66666669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23148811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72669498.631578952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42401468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654215823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129825043.63636364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375299780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469929126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1470355833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91162970.466666669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1623010.1954802261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4434477.8115501516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20805785.929577466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5213342.6765799252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228048.869565217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2702974.511627909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38603363.636363633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6653461.047393364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7587311.9387755105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471015.5012345677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028440.7961165048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4436752.056716417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6537320.30697674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8200929.7727272725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2627215.6702702702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2722089.65517241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2305440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5938835.8135593217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9677941.6551724132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8496776.0479041915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6235200.3872340424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3127379.9535398232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5889181.7427385896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53128288.928571425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10510993.842857143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5189948.0250000004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21278541.2285714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9286920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0118963.971631207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1654032.8318077803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19416476.712328766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4950844.8979591839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1975893.972972973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3906187.1598915989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13309461.818181818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3166380.0219780221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6564760.7142857146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30912008.043478262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5223524.7147887321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4458821.428571429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710022769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43570850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416662034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425330960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128266399.90909091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144702062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41087359.83333334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209007147.7142857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88258496.2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122300302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411227633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480254640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1430270199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353960548.2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1383789603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697407875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43284350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307554261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24909437.288135592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107122707.6923077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64517481.136363633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28079620.807692308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358684620.75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85567980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497006380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237368554.83333334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40140265.600000001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43569836.80000001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671580624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320848200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688867045.5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1450521990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481964800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411681391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23555300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418510965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721520232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15866312.402173912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475051551.66666669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146332926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200446054.2857143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472823189.66666669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437926458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156155673.33333334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23295743.446428571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1207287.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44257448.63333333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19028740.5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29822318.181818184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14140552.586956521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6535130.9804878049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60371911.304347828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330055200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12103656.339285715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50755201.18518518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123378216.72727273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51650815.46153846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18273833.766233765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9733399.9705882352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8621793.6305732485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8755268.3544303793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0472493.888888888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61337186.347826086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80094525.882352948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36166960.540540539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21827740.615384616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76534504.944444448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54308853.399999999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2955596.663461538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12832711.731481481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35629103.684210524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15943487.29545454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16986943.085365854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10560885.238095239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0150934.29323308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28018124.55319149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22873965.517241381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40843573.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39682980.0270270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15032772.413793104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8415351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50447655.555555552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7004153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75341220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54576874.769230768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6714704.535714284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36446378.702702701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10574618.43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13795157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16964335.662650604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29113812.543478262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14451516.466666667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17294596.975308642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43166076.1562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65190057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19789962.757142857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7759972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258357.647058822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27784350.416666668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28238271.916666668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6053779.0407239823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12671405.607476635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30828480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40612598.333333336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14386776.237623762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21375973.161290321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44460959.593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14964835.280898876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13960683.870967742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13922929.31632653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17006355.36585366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11400473.612068966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28167870.692307692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55578365.217391305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19091644.337662339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27322953.673469387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24163998.169491526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13022155.221238937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38788311.176470585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31785255.714285713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34780627.14285714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28402421.857142858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23416049.017857142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56207546.68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1686371.9457013574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149159073.80000001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14750253.871287128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99355441.533333331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493320519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38252700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13105513.42857143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06407159.28571428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135588222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39241610.526315786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99371516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186471000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1490589360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4860260.869565219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67808256.727272734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372985861.25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18873660.75949367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710668702.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427745150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720501768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29459715.72727273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162131321.66666666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35237848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1453122000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704792717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1412536412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84148103.588235289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713886060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493765033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5639297.560975611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731600970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470319397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176945308.87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459642200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478576800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353676940.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156546894.33333334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87744166.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428231600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206491382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431046356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735299172.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1447018833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95828826.13333334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1412283542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462391932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7575935.980769232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43641847.05882352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21974184.179104477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20368878.242857143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16655865.168539327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13831334.5794392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9103313.2075471692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7962619.5745856352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11361792.36641221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11688770.432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23389952.836065575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16404723.133333333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1673701.942857146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5867681.69999999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361017840.2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12270360.574999999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106116552.85714285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54390258.962962963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29128767.93877551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14278593.264705881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480688353.33333331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58309569.799999997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2519117.288135594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36078614.846153848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13669637.980582524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36078997.025641024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94121629.599999994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64598998.1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362089.065217391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56564281.600000001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73929833.473684207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74825857.789473683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109021010.7692307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1404783.548387097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353655867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142442125.30000001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95165693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38758794.210526317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9654404.671052631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61414622.708333336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19158716.960526317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7741883.6648648651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43111354.545454547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13087200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48918937.137931034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59506609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353698885.5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355260600.75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94876845.200000003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355638391.2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353884.460431654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7085635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79092245.666666672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8227911.111111112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17085539.139534883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10584351.3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39312763.054054052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235956734.66666666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13062920.088495575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39194091.891891889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79746796.666666672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18985042.42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27836950.076923076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11834498.360655738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176511293.625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17648353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5487812.8125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158360715.44444445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04328913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54389353.846153848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63805718.956521742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10179348.114285715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244912200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14857595.4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351685849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178481261.2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23346673.105263159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126472260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40942302.303030305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34728672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27471458.059999999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36649342.552631579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13532693.34375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29159850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39262036.363636367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164863.3053097343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95490490.214285716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64962171.350000001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54488445.600000001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5801565.5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132676315.54545455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24747802.345454544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44400977.833333336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47051357.142857142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32785386.266666666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105223287.6923077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35014048.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67870282.857142851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688402.6417910457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65388060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77165226.315789476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6486056.3492822964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37620916.63157894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54670647.5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168813132.37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7849348.0446927371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4096507.692307696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0915419.847328244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96632858.35714285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7869858.833333333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272319.0575916227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36992512.421052635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64115746.04545454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8886003.4966442958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23512788.017857142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73247688.631578952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3059887.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701300042.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29150489.583333332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739212873.5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744170400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478383912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85303902.35294117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132201256.36363636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14910662.115789473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10433354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718186950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733577866.5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490173102.66666669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728983064.5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60805890.8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20370788.414285716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16567457.777777778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41685047.12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077600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12806057.142857144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8821804.758620687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1811472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14329981.348314608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30977839.681818184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5510559.0569105688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10664820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50286918.5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28953918.666666668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66454149.149999999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30752419.617021278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102634628.07692307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7617304.918032786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254742.85714285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33983794.428571425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24991065.555555556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57291984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75165149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6232726.609756097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725876010.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352531998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14815131.141414141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35021348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3707622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37212091.552631579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5074847.3684210526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407545334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34128465.714285716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54337329.92307692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70740717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352405055.5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246423729.16666666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1238687.614285715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156429983.44444445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179008656.1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13766365.714285715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35322187.97368421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21669195.4218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101315349.2307692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42115587.272727273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26566338.46153846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12043528.598130841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121016612.72727273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40233552.764705881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17464344.879999999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52815518.538461536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26753148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16592914.6625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12834430.063636364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17205054.545454547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28066534.800000001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9125180.2758620698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46197680.68965517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2041589.47368421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4197449.041666666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42197107.741935484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286737.07372516894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13787464.631578946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593582.29055690067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781974.78479597543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2112766.11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9970876.585714284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54737214.782608695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345166.67137809185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1489911.9310710498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694800.67857142852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772801.8429256594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2026296.2096774194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9052089.7959183678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3512671.8072289159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4613102.068965517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3916140.8356164382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2047431.0803030303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1005957.6408554573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330475.4716981133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43004586.090909094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826390.65523576236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4575185.0849673199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6882257.2390243905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140754.701014832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876990.291262137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930615.39854593528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3454221.5530864196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903485.3235294116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779238.82776894537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1949256.9201141228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358397.10069893865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5685720.3529411769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716951.14578254509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3425122.5597014925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5387110.0830039522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04336.8393234671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1766762.4116930573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3452279.3814432989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1780946.0516605165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750480.64884318761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117077222.08333333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920499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202482497.2857143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367544700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457947483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50900831.285714284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1440094742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1481473208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291067706.3999999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8652928.66666669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712114995.5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479027578.66666669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468953812.66666669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202268872.57142857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58084824.520000003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876077.70311545511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1080139.013090909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75183035.294117644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968934.076271186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7235057.277486911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678586.287128713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9362207.299270073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32108356.6341463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718318.4497487438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847187.38687392056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1495935.3244078269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7776860.333333333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321792.85708022799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51562.329024454775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8121001.0061728396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2845226.0939457202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3128078.8732394367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3198790.242222222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828406.52865168534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11476300.327868853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58135.757894738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4509699.6061538458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062371.5382436262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12807874.285714285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1967073.7256515776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3079411.321585902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648868.8664192948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16059368.354430379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14990420.010638298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2166773.2736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2796781.8897637795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2790542.372881356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8851123.53164557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2816893.4645669293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252308.6956521738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1650552.2629716981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3236324.8321678322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6728929.4117647056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3906512.7704485487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5109067.538745387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2323208.558333334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10382014.1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7675815.2331606215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7967848.4111111108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5101899.7984790877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6310055.5023041479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3226250.112866817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97322.280407866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1867958.4097035041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8429626.9294117652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5735611.309917355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2691189.7467652494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11970797.94214876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2252872.4798711757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14035437.623762377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2466105.6714801444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2186918.2162162163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3476405.8536585364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3878073.44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1030886.4736070381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42377384.399999999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7186241.862068965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29863953.081632651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235719.47694425326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892004.13174807199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21674133.584615383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143249937.59999999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19434135.72368421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5520063.8441064637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958907.66209150327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5307160.0143884895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4178941.2342857141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044895.5702127661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487521394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167654.7912195122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68219.84555568849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7625202.1276595742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30876788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2364512.026359143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2894572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24311715.272727273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34792284.105263159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53553215.799999997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30417103.043478262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16173284.180722892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37823964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52618306.3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17122367.199999999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22184003.12903225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8510605.96875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5280526.8292682925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23963758.763636362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58965731.826086953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18484950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59889862.409090906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96515995.714285716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34809256.184210524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41599207.34375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22790609.52380952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49667731.111111112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30206911.681818184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4332332.842105262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11760765.452173913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37025902.702702701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14308509.090909092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30890385.7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24410610.224137932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7053661.2565445025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35902890.424999997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36875082.631578945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33676153.846153848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24187653.90909091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13191637.158878505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8788236.326530613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36060194.472222224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14665252.2065217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41312055.428571425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7149302.117647052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61140292.954545453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20124894.72463768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148415694.80000001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494591056.33333331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253727268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58218640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53286475.296296299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709040443.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6043044.3347457629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1411324369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21464175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352038665.7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478892363.6666666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14054825.171717172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434542780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455699130.33333331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61336001.5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345546196.5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55064.0992509364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5329994.91666667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6396357.285714287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123448584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120957850.83333333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255947760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57465168.333333336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15567803.528089888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455207510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25747729.963636365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71399629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367098149.7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44538602.33333334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348727477.2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35521918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695460913.5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91888677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6618836.216867469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26008420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4373021.7813504823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655418787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83590444.0625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111003081.46153846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24245279.155172415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32584895.454545453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17672616.144578312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12479723.376068376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44306675.5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168459117.12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4372655.2941176472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2639050.14285713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75803495.894736841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30530834.04255319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09951178.46153846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15319839.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23213544.555555556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56502307.153846152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20149007.16901408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38557707.026315786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1728466.3527357392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68034532.952380955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18556849.58974358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28068597.226415094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3967095.0140449437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5328374.1935483869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5465178.9473684207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2189865.5521669341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3758197.9591836734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400907.7877596856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2874347.859922179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16605409.090909092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2716417.7653631284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59484097.079999998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57641.38357010501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1649614.6488294315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1661745.2050113895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12515807.826086957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327615.384615385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329129.80577367207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2223513.3640552997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756586.4462151397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5460652.471482889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48513127.321428575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1874897.875173370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28862541.640000001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18668686.561643835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9577029.222222224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9251665.411764704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97797196.14285713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55573800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93167760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18533680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11642609.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11248185.365853658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431719379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57988052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40352180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102691038.92857143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160716800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17713136.842105262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75789711.157894731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19925919.36231884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6703530.2752293581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44259228.233333334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14354185.68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4992458.1081081079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172197.6868770765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4533498.878504673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4599249.6843853816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9997966.916666666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56921.7068645642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808152.8654618473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1232826.9541778977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1422812.550607287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3708570.8439897699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52987344.53571428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9711466.0612244904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138732.5338235293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1440263.6215666328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18850097.670886077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3253217.1830985914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5222443.1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9131805.5214723926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8721.3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731879.11547911551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5091895.8620689651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703538.18181818177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25287600.175438598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3784698.855263157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11576166.23437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7582877.583333333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2593217.6409807354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933702.243749999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5905501.7590361442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7236463.654761903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7539451.6142131984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5397274.7269372698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9596236.920000002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8676788.1656804737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6995344.8146341462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7190411.3398058256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16617574.404761905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7081395.333333333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7824689.5027624313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23712238.550000001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3289825.6179775279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87049794.529411763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7534651.546391752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3512682.1782178218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7676721.2113402057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1650623.9467849224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888673.97604790423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1115457.8343373493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535494.52966101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10131432.93877551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14072291.484848484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17965312.392405063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18519150.52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6426857.1159420293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14233940.588235294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4469450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3005212.4812500002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19234236.36363636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21062057.16666667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27844350.083333332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22032244.06779661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16973975.22784810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98459995.714285716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13240936.41509434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5362934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55454884.799999997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43437475.862068966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31050083.720930234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29016684.260869566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49946131.111111112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12131272.142857144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39977672.235294119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9172540.868965517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70089344.210526317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4846739.697916667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92639514.928571433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91557773.7142857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6501353.0616113748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16334978.823529411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12851918.40776699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11450070.265486727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8428268.2634730544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18237700.397260275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17816604.373333335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2295234.5276872963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12737126.514018692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1114288.4109477124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13455972.971153846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17694455.696202531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8510102.0764331203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26781497.140000001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20878730.35937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6301915.2000000002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57555000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7692868.3435582826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18013930.974025972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15690604.494382022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23301295.328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372942442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72508311.75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4435398.114754099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212975761.57142857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493571600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419997.15052160952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2670963.7560521415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11244873.168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8901850.3067484666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976397.4911660776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4043281.4517045454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908359.574468086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21122520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6346127.7963800905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644026.18706697458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842436.5530726258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1415264.097560976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1342512.9891304348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3667099.598014888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145228242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466789269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492243810.33333331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472135676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291201387.60000002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204337248.42857143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1420910460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715302068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479538708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1454864280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709157735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53534501.222222224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104401615.42857143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714514182.5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354719285.2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238306595.16666666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1440863624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42377206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362446391.5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481242047.33333331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04100692.57142857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719331301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474856035.66666669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76991580.375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205541918.8571428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489733246.66666669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177668767.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143786154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1427825044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1439048017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712470046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444940558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161911899.55555555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1431533931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21614054.83333333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73645568.75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8852199.37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43294909.090909094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707623878.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239988612.5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480174694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467193000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110785841.53846154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244769224.33333334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1426345200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285445128.8000000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39321769.305555552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424536196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426091036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1420044890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157160567.55555555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464386640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458715133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42618255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371578260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727623252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733540306.5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712895848.5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719331237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61006796.5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72703938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1449529062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727699656.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13189243.486238532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3835422.6559139783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4527700.3922829581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24003271.983606558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12549930.617391305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13334901.54054054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4388496.1424332345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163624640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1811012.625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3867312.352941176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8004034.8924731184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96762000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22179901.62686567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11455444.676923078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91323621.87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22209908.044776119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1764726.258064516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18318735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5172846.4007092202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21814956.176470589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15319046.511627907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11675409.530434782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18215184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33573054.41860465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8092094.75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26308970.25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31085330.232558139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23300006.896551725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7599155.936170213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37161779.305555552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78090317.17647059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12341944.038461538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28778167.425531916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33862004.631578945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15787644.444444444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25727359.454545453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2799740.121951219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7191358.392405063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83965050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180564510.5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14061050.610526316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52488975.32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70310084.368421048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14623600.033333333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32157655.585365854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44503799.200000003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5212736.763157897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20330152.430769231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18241563.186666667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83776829.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12951426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49623731.111111112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5278795.9073359072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4302229.333333336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31881489.880952381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36459769.19999999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23438898.892857142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71120019.349999994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7982216.4705882352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46223323.275862068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206197014.85714287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282265783.6000000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721953000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51055512.464285716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715823886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352131619.2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118719646.08333333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43236028.18181818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351435351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945288.037878787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54123582.222222224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471934.307692304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33003167.441860463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6761432.137499999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42970143.636363633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19465756.901408453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17778622.222222224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17534697.039473683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29781362.5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23600182.622950818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22419142.766666666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10015888.735294119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90166114.285714284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18172614.67948718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343787891.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19292077.72727273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7360442.9189189188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24117172.06779661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48885360.037037037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21907816.15873016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106199995.38461539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99533630.769230768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23539483.6666666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23360606.55737704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21245372.307692308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9951946.2910447754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39870530.270270273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37027556.75675676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9628511.5999999996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23792194.285714287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82707887.833333328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22470046.783333335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21390017.014925372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38234851.22857143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39893907.558823526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8893788.5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9471596.666666672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52855432.799999997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67889627.333333328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492063113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4628270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714911569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1472745594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1228556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743295017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365911380.2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117567575.25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715872600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131608172.54545455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477784634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285305376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1404601632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1451030136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41915325.5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17847595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1458733927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728950962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1412536421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407453228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78311342.105263159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52126926.259259261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209474845.2857143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103074214.35714285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281417829.3999999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48631273.333333336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8923898.9403973501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2895352.1472392636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27756713.079999998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4160940.8816199377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832104.6481271282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633223.849350649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3616444.2211055276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4899789.4736842103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985696.673076923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2550865.0606585788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404968.0425880425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4832564.5238095243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48152010.5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3988340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20305800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6052717.3487394955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8892067.6163522005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18818182.610389609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27275433.96226415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1154696.402877698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3080066.6408602148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0042165.081081081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23881596.225806452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88561.36735870817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436984.769230768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28666877.379999999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32190472.466666665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67494717.476190478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14316081.220000001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18114577.777777776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5038137.856643356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868698.54761904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7002723.6180904526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59006556.84000000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6975449.535714287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29531592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56779918.269230768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101525635.3571428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29068954.040816326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20778774.985507246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410811740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987546.39573617594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28637931.442307692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61542661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2694923.1196261682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479844339.66666669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242923893.33333334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84790313.66666669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296466468.60000002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85316471.117647052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128925756.81818181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20037600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238270454.33333334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33838325.5813953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9798323.6842105258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24918437.288135592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367478298.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4293212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289677683.60000002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23045700.166666668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18002246.412500001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25738907.14285714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3938887.884615384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31103803.782608695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005897.0873786407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80841245.333333328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51681411.42857142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132035190.54545455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23443229.666666668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16893070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30878348.936170213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21433677.272727273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8583010.1754385959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48815699.620689653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62658797.1111111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52012894.185185187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721560882.5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75027231.33333331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364978872.75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70251387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70831797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475077746.66666669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351905356.25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43014933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101767628.57142857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469919890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12146598.949152542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715639278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1427266860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469299988.66666669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411701739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476327239.33333331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37356277.894736841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27664476.923076924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701952404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352768493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2425794.21739130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57362156.80769230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33115485.111111112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213060187.7142857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186298644.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5374306.9961977182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3476238.4263959392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1400495.2583412775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4790758.2467532465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1293703.6764705882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19223310.410958905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9606562.237762237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21811.0450704226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4840937.704918032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2642553.952813067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7723482.315508021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4362789.6892307689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9880516.2162162159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21172995.565217391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8548359.8439306356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5124513.0111524165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8030930.0162162166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8068523.2272727275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1412782.1972522081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13171599.424778761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3617161.6608910891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2035309.8486562942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3702768.9642857141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62193878.130434781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2003864.4794721408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38205535.135135137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381501.3698630128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12005411.546218487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9057643.8036809824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4021253.0973451328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24108082.293103449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3047834.210526316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98560186.933333337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7326307.4188481672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83889267.764705881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353442705"/>
    <s v="publishing"/>
    <s v="children's book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74283454.833333328"/>
    <s v="publishing"/>
    <s v="children's book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s v="children's book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60476318.090909094"/>
    <s v="publishing"/>
    <s v="children's book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27394068.734693877"/>
    <s v="publishing"/>
    <s v="children's book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74175679.526315793"/>
    <s v="publishing"/>
    <s v="children's book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34954050"/>
    <s v="publishing"/>
    <s v="children's book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368208950.5"/>
    <s v="publishing"/>
    <s v="children's book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714085518.5"/>
    <s v="publishing"/>
    <s v="children's book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s v="children's book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s v="children's boo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94588036"/>
    <s v="publishing"/>
    <s v="children's book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168252127.875"/>
    <s v="publishing"/>
    <s v="children's book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s v="children's book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95234635.13333334"/>
    <s v="publishing"/>
    <s v="children's boo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42105339.424242422"/>
    <s v="publishing"/>
    <s v="children's book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735249166"/>
    <s v="publishing"/>
    <s v="children's book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246015963.83333334"/>
    <s v="publishing"/>
    <s v="children's book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734329433"/>
    <s v="publishing"/>
    <s v="children's book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s v="children's book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339294173.25"/>
    <s v="publishing"/>
    <s v="children's book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1332114795"/>
    <s v="publishing"/>
    <s v="children's book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456467894.66666669"/>
    <s v="publishing"/>
    <s v="children's book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334601100"/>
    <s v="publishing"/>
    <s v="children's book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s v="children's book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328269629.5"/>
    <s v="publishing"/>
    <s v="children's book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479922016.66666669"/>
    <s v="publishing"/>
    <s v="children's book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39206727.147058822"/>
    <s v="publishing"/>
    <s v="children's book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700998895"/>
    <s v="publishing"/>
    <s v="children's book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42277519.090909094"/>
    <s v="publishing"/>
    <s v="children's book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s v="children's book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s v="children's book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461530721"/>
    <s v="publishing"/>
    <s v="children's book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104823979.07692307"/>
    <s v="publishing"/>
    <s v="children's book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661997377"/>
    <s v="publishing"/>
    <s v="children's boo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39835913.222222224"/>
    <s v="publishing"/>
    <s v="children's book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437149004"/>
    <s v="publishing"/>
    <s v="children's book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933953.733333334"/>
    <s v="publishing"/>
    <s v="children's book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1448204621"/>
    <s v="publishing"/>
    <s v="children's book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s v="children's book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50847300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79119396.666666672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23439236.81967213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3098230.027777778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10355146.47887324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18985313.24324324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6991019.789473683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73490552.150000006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59422200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21571119.742424242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52621200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59973231.625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9691411.02739726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485677200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70104780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66884001.333333336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14945306.808510639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10347902.158273382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11278301.538461538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5818624.709677421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108687600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15987501.188888889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10191523.404255319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61390782.173913047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80013626.277777776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18931215.789473683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5436682.129032258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20873546.884057973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69492797.14285714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24589388.421052631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3191597.2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17208346.987951808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15434768.3437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2361939.29687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105042507.78571428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8512018.934911241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43185953.393939391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4147236.137254901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13791205.85576923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72822240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40328861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5185849.914893618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101988767.14285715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95610652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28416778.156862747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75605873.684210524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63694408.695652172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14884812.37113402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19274514.710526317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127260649.09090909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27636078.269230768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14913473.684210526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41272251.428571425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7745663.333333328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15583587.096774194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135217630.90909091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69033394.476190478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26073466.66666666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45449765.806451611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0808318.181818182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450032297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148353518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36762129.051282048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477637886.33333331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1461406600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108458631.61538461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233885450.5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102215622.78571428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290822088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39844940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9917424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1444984904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162929286.22222221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481034616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467878743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1410279123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479046360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738241200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146760480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24594950.899999999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293787536.19999999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55589018.33333334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109167985.61538461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77809228.87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494894728.6666666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487472497.66666669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246754200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358983698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1453310661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49658286.206896551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365528079.5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290946948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354450108.7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85258840.19999999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44263514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1420971324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100667498.92857143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469184400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146075112.80000001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82882376.470588237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710384400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350867700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123460200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481525781.66666669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120525587.75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201080376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711672669.5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1440412396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360442804.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353883600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86659489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205484400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731629918.5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293081443.80000001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141694476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434139887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102530687.57142857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55877975.92307692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705020669.5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426365994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486039063.33333331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0071255.57142857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160264649.66666666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72306560.34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234541721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109792805.38461539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70559934.66666669"/>
    <s v="music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238663787.83333334"/>
    <s v="music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42206840"/>
    <s v="music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9735673.0612244904"/>
    <s v="music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7087658.6331658289"/>
    <s v="music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28494315.579999998"/>
    <s v="music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66923828.571428575"/>
    <s v="music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60713993.583333336"/>
    <s v="music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43782023.6875"/>
    <s v="music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23080762.322580647"/>
    <s v="music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56751253.33333334"/>
    <s v="music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37487273.684210524"/>
    <s v="music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27131130.611111112"/>
    <s v="music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37914739.567567565"/>
    <s v="music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37756153.846153848"/>
    <s v="music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41564010"/>
    <s v="music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25549983.872727271"/>
    <s v="music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44457400.4375"/>
    <s v="music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56367504"/>
    <s v="music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43078970.242424242"/>
    <s v="music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425250955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7179688.5148514854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433714198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735632546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113846727.692307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159251032.5555555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723982958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24354078.844827585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184584600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481443607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130406986.27272727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73120142.5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475832724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13216133.333333334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71259657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4651385.959183674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7180411.8367346935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36827954.692307696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11268948.5312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20082713.971830986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31306517.872340426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84158438.823529407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5447246.714285715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32779071.58139535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87111741.17647059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43988509.090909094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6226382.758620691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12540329.203539822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104133600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47569228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88361546.2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30880956.521739129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60015900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14876440.783505155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24664544.796610169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292897.0191780822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6752389.3623853214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3314291.891891891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26108935.821428571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5571006.7924528299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52371860.035714284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3985367.9670329671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53784237.777777776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15973629.35483871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23063086.09375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66181766.68181818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937894.440677967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5963218.7590361442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3654788.8775510206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12940622.086956521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3239936.9515011548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74416680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85735700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8391116.4685714282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13043771.653846154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85694820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5112235.8267148016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1971287.330508474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14624542.175257731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71496934.150000006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55898181.5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11070412.812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94969914.599999994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58036461.600000001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25883402.363636363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3410439.710280374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2540688.6894075405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35061480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39046915.333333336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8858907.188679244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35059258.536585368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6199821.238938053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47986117.7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14366935.33980582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23747393.693548389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239006531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7415205.9065934066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9665280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9541555.68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4458958.9093749998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14861030.555555556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4069785.3448275863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35181126.121951222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0913084.379310347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7677338.359999999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63977735.86956521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1172994.2380952381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4454964.1986970687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4184359.6960486323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40187360.6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53965607.296296299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5882643.8135593217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34175228.571428575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15298137.347368421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39031055.32432432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1165254.687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9323294.8589743581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22010610.234375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4315943.44827586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73088148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30214062.127659574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26560023.240740743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62491217.77777779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42472798.428571425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716414370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470740780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420844390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487911580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127957895.09090909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240570355.66666666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21546805.970149253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64224962.521739133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20113549.166666668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703341586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97875235.799999997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1441837879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722506676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2655319.14285713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92570760.562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12218768.717948718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738895980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204901362.85714287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48587245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73578682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28888102.460000001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744247739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474973598.33333331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52853349.444444448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202806349.14285713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288544578.19999999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469849200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238475280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160395684.33333334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479942519.66666669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74114749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73574820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32622878.666666668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58945060.55555555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163468304.77777779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68806971.428571433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82446772.94117647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1442775956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147001178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102296523.28571428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35139257.142857142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53884837.777777776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291050318.19999999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08755151.92307693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19752780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6354886.866666667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717040353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84585760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45603058.064516127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360610200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49357681.068965517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715117197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12361357.98245614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487465119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18584634.47368421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164218770.44444445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38629513.027027026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1465123427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142789092.5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464354720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33736861.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1427414732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46248419.59999999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411748335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739366866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4218701.7183908047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355725650.2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85830656.588235289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2732394.367521368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492542819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37303648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124304670.41666667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49275946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93147427.12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24219284.91666667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13039588.7142857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67772779.090909094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149383872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24840273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372895425.75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186546600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496640779.66666669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49663440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124363013.83333333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6644691.8075117366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24774315.789473683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4193824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2460846.153846154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41481758.058823526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20648139.805970151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5411725.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10839922.4227642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4490081.8708609268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15040349.932584269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34286487.804878049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19920634.086956523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25517838.46153846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24700104.210526317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19099696.243243244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22296800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19484104.513888888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19751290.352112677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62114054.285714284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1523643.8064516129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25580959.654545456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22995029.508196723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6913545.609756097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19778501.408450704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12500387.675213676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45835885.103448279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9077912.054054055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61260848.17391304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21632957.116666667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25033418.181818184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27516988.411764707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18019500.96153846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22062243.080645163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183512.199999999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93523200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8794895.3642384112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20254186.3088235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30527361.543478262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58564718.375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20155731.428571429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5767081.8565573767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59325589.1111111"/>
    <s v="music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75392396.421052635"/>
    <s v="music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music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67842717.25"/>
    <s v="music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78145100"/>
    <s v="music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59353085.666666664"/>
    <s v="music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music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36506424.153846152"/>
    <s v="music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239739600"/>
    <s v="music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355762654.5"/>
    <s v="music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474693825.66666669"/>
    <s v="music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26604475.471698113"/>
    <s v="music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461994440"/>
    <s v="music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704754738.5"/>
    <s v="music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58002909.600000001"/>
    <s v="music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240537437"/>
    <s v="music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music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19205897.66666667"/>
    <s v="music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music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39715766.861111112"/>
    <s v="music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17153144.841463413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6209315.0442477874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22308719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4372881.9875776395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14973667.563829787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30594356.574468084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2626418.260869564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10760130.89552238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41046428.571428575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14214084.461538462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7717304.3478260869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1992132.327731092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243261.016949151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12708978.78761062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7210977.857142858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19460824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6870483.333333333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37563784.615384616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8867314.857142851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49489581.200000003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39198063.24324324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7012229.6930693071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38165836.216216214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2173083.82142857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6243628.461538464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24401350.081967212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12921668.347826088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106968.2375690611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3481476.663636364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5366167.8066914501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18174087.316455696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13902091.73076923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43743705.882352941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8462694.251497006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711202.6885245899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20342940.845070422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1458173.652173914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5311386.66666666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7471659.792746113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25205205.47368421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7140893.785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16304805.840909092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6644194.0093896715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71745398.299999997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29464944.800000001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2811359.13043478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673826.9301075265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78483687.5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8147699.6590909092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36287072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18943358.146666668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15209220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19847990.657534245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29327907.673469387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10591200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21268217.647058822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29030253.06122449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23002571.428571429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8798422.0858895704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4990127.291666667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35049403.047619045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20492177.142857142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47890175.5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27743681.862745099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9978033.1655172408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70184742.857142851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098166.4335664334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18621350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14594831.4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14163314.060000001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42147567.735294119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23166254.904761903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47771160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30662844.787234042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6168374.6329113925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30960382.978723403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96936476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18373555.555555556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059768.704918033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42609812.588235296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7084365.2173913047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59503224.079999998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20683817.930555556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103033024.28571428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96617156.533333331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16358487.384615384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59769148.083333336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54625415.888888888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30813395.744680852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32682680.454545453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20029200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22934286.714285713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16253748.43181818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21000496.285714287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29621983.52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40787242.399999999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470964.2971428577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71918737.400000006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27139400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73163766.950000003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25624234.47368421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47633296.064516127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46586123.387096778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32112560.222222224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36070770.73170732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50132979.310344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4674405.172413792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16432798.21348314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11260048.32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81408190.222222224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45635681.2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88919561.62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38593619.921052635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94228796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63763813.043478258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30097820.571428571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46513519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95217085.13333334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25014577.280701753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44324180.787878789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156058000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54096230.769230768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0694485.04347826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22217690.553846154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16937377.469879519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12922386.306306306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31266509.173913043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22335028.571428571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62205027.33333334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41558082.352941178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285215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31270670.595744681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38975435.63157894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52348242.857142858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18305953.076923076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63502325.217391305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35234352.325000003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109947493.84615384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79161717.222222224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66488236.363636367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18506186.582278483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4702657.14285715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28408588.235294119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26039133.333333332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20963057.142857142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3232500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26292568.363636363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97525268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4393010.074074075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66994633.809523806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8743121.4753086418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64695031.913043477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20579599.166666668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20729222.647058822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7128520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54171692.307692304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20251050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483324530.66666669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79526724.27777777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47948929.799999997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61742973.913043477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27489666.296296295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56998523.07692308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161009996.1111111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52183064.444444448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47907840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27808723.384615384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82377880.764705881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75261947.052631572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8530786.493506495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67118594.285714284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37911315.789473683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50618042.071428575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29709257.979166668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31958529.130434781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48890254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22626168.75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94549636.799999997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34576109.902439028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40530888.22857143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1880565.355555557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23628398.096774194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3864424.77272727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78196493.333333328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121880487.91666667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2164426.363636363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52091505.370370373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37710773.684210524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0056969.285714284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60659700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21793680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30968615.760869566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6579604.870588236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21802547.66666666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8771487.6363636367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84425313.176470593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478180900.66666669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85698631.764705881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5445179.956043957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20964795.358208954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78095961.333333328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69999937.142857149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36629910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8516209.89743589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54302263.92307692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01792824.28571428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33649525.909090906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162326200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47660460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1428537.333333332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25015630.482142858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31738656.521739129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42806117.647058822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4545873.091836736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31522852.173913043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42991234.09999999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8725257.105263159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13581097.461538462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16221434.482758621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48424653.517241381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27943976.470588237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23170555.08333333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19538334.736111112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67065864.428571425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34635942.857142858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9760197.183098592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8362995.6488095243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77396778.947368428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38071310.270270273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0000106.111111112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02185742.85714285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0732196.666666672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17135308.536585364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33661530.69767441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179127084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31339247.688888889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73269717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46632394.709677421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56925552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104166600.85714285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31528548.644444443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73401840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36615130.025641024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89352307.937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38002376.75675676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105080782.57142857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66991674.23809523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21396835.173913043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87929771.25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25885831.636363637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52701393.333333336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40659551.666666664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74110860.631578952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23142500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84503011.764705881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12948757.368421054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15827114.376344087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39976000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23952597.540983606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30358809.191489361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86730988.235294119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23204080.079365078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63179853.3333333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46983840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61532762.60869564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43238885.454545453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37667080.28205128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83233694.117647052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235729800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36713630.769230768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25027010.52631579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2506040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10504769.23076923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4949244.084210526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17558393.324999999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10559423.917293234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33318511.34090909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484810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25594906.071428571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21745231.09090909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49285737.931034483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19457850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54095367.555555552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143192878.40000001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41309097.057142854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48560422.758620687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113856923.0769230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19650865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18892630.333333332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29896016.326530613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34868377.142857142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41020969.714285716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34698255.714285716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4333228.452380955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47035507.741935484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38667361.263157897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80994936.37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35896246.153846152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48579842.758620687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20343507.458333332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97527600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42925627.272727273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93620856.40000000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4493947.368421048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84105293.6470588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31860407.727272727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142285314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31154286.32608695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28195018.18181819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108036276.92307693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42795747.27272727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50909962.5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68645105.714285716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108613847.6923077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2420928.235294119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18435555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9061902.702702701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205590857.14285713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42994798.23529411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16704501.627906976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0128132.918918923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79819400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66378109.090909094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56434666.692307696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52259731.111111112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80908670.875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7077017.7598039219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31387147.826086957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85330161.176470593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50578969.285714284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7728052.289156627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113335240.15384616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83362436.37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45032571.09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16589409.670588234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49491574.448275864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59406594.041666664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178597519.8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75150565.263157889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4354756.9642857146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12087661.53846154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34318068.404761903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22847256.218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56031856.799999997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70198216.200000003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13839784.615384616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26861773.584905662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05670185.28571428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70414486.200000003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2507655.754480287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65243290.909090906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5993054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19360739.189189188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26644440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47029238.709677421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58803120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84944752.941176474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118337350.66666667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37421449.552631579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34974742.536585368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74261894.42105263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34652065.756097563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54615738.461538464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56588056.520000003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59432675.77777779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18146677.512820512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31464929.955555554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14420470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96189410.80000001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52964062.222222224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39514534.513513513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104246046.8571428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52784664.444444448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1260424.666666668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29792299.632653061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60873783.541666664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12828329.857142856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61703560.434782609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27308316.111111112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52394785.714285716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30031672.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23107328.177419353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19367014.16438356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79004196.666666672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40675164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33034640.930232558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40915360.611111112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23003708.709677421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93938198.799999997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44151052.727272727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52211864.444444448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84758400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69097541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26819861.924528301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29867764.877551019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25381752.28070175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21187146.956521738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97026008.400000006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22987266.515625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72506880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54302666.666666664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69494194.523809522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46445385.032258064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28009474.529411763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24602365.105263159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70198228.700000003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20206698.816901408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20135512.444444444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31706703.644444443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29181176.470588237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25595425.892857142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87034870.588235289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7236182.741116751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21075274.285714287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67232122.857142851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41363470.588235296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37743007.435897432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18408353.551282052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29337601.187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50475970.344827585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music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731233800"/>
    <s v="music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417295990"/>
    <s v="music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23922792.203389831"/>
    <s v="music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416781749"/>
    <s v="music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47726361.290322579"/>
    <s v="music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82464796.666666672"/>
    <s v="music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46118667.59999999"/>
    <s v="music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music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101437923.92857143"/>
    <s v="music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714728066"/>
    <s v="music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475853060"/>
    <s v="music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477094510"/>
    <s v="music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music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24451400"/>
    <s v="music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music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121451095"/>
    <s v="music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479773838"/>
    <s v="music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179312175"/>
    <s v="music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737629163.5"/>
    <s v="music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19349211.575342465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75367299.2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85553681.41176471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156409593.33333334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86593972.941176474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43598915.36363636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38413231.578947365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18192439.746835444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32304129.130434781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73240866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0213677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109751995.38461539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64516769.31818182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40562800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35694385.350000001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64702336.6666666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77160878.368421048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103290145.71428572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7004873.684210524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24780369.293103449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5134558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4355243.35294117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119426100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35147878.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24767919.01754386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12413964.210526315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47514071.903225809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487784400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88159405.2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7057085.1256281408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46228267.677419357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46806358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43401906.882352941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80715127.22222222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20938834.92537313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22377752.96969696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62659460.26086956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11115342.857142856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240136790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56153842.200000003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36090359.0769230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23143959.677419353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45712957.516129032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5201723.8686131388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83004988.235294119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103494471.42857143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24419640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43060897.272727273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8254345.076923076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48762621.600000001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10712841.81617647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35334580.399999999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78449600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6754430.589743592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69913882.857142851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9035718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54248607.185185187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40101325.714285716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08504534.53846154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63876746.086956523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36011391.948717952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40106158.45714286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52891444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66802285.714285716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3779380.192307692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77108535.052631572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4769203.505154639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52881715.555555552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60558796.208333336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110092649.92307693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30979501.630434781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358748566.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35897025.149999999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32164320.09090909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1578044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22498004.1587301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16431492.13483146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97055400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31781817.391304348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44755736.363636367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46450231.483870968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285416582.39999998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439828159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118405015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55525200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204655699.42857143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716415544.5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42713360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6182788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234243600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83594058.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100557745.57142857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352495036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407689102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1475918439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1436137140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27992352.692307692"/>
    <s v="music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208843191.42857143"/>
    <s v="music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50841255"/>
    <s v="music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32694643"/>
    <s v="music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98443440"/>
    <s v="music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47776320"/>
    <s v="music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52087064.444444448"/>
    <s v="music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52169760.964285716"/>
    <s v="music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82500894"/>
    <s v="music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28349310.300000001"/>
    <s v="music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3864446.153846152"/>
    <s v="music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16369960.829545455"/>
    <s v="music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15376850.395604396"/>
    <s v="music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479749200"/>
    <s v="music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51376567.464285716"/>
    <s v="music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8544254.883116882"/>
    <s v="music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4240080"/>
    <s v="music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13147154.037383178"/>
    <s v="music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4628750.46875"/>
    <s v="music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25449748.928571429"/>
    <s v="music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24182656.724137932"/>
    <s v="music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97382005.266666666"/>
    <s v="music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71711700.5"/>
    <s v="music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513936.842105262"/>
    <s v="music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44860581.81818182"/>
    <s v="music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25950450.52631579"/>
    <s v="music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57144242.200000003"/>
    <s v="music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02039428.57142857"/>
    <s v="music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14966540.425531914"/>
    <s v="music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23928650.847457629"/>
    <s v="music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39553966.111111112"/>
    <s v="music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2687046.434782609"/>
    <s v="music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47893932"/>
    <s v="music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27119436.25"/>
    <s v="music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54422266.666666664"/>
    <s v="music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0752400"/>
    <s v="music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46819353.19999999"/>
    <s v="music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49004406"/>
    <s v="music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20624091.197183099"/>
    <s v="music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143658714"/>
    <s v="music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1450887480"/>
    <s v="music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358598854.5"/>
    <s v="music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music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music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718478511"/>
    <s v="music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59115380.375"/>
    <s v="music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1433685354"/>
    <s v="music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720400500"/>
    <s v="music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484354556"/>
    <s v="music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38636869.324324325"/>
    <s v="music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81538249.60000002"/>
    <s v="music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364433710.75"/>
    <s v="music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88809521.25"/>
    <s v="music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157801690.66666666"/>
    <s v="music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music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36428339.200000003"/>
    <s v="music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music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705926320"/>
    <s v="music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1404022381"/>
    <s v="music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158677526.55555555"/>
    <s v="music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59581484.125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37020031.578947365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54883298.384615384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77089073.684210524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30284649.0909090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54294095.555555552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41995904.117647059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72005580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37989589.810810812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72282957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142618758.19999999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55275650.769230768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71805535.849999994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31562634.934782609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19121636.052631579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35057676.585365854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210008408.57142857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29275616.61224489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55038207.461538464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21960221.53846154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50715470.964285716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184084546.375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488123737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157246949.44444445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61770703.8888889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873047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25168843.280701753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82659776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105014095.71428572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84467515.176470593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4323142.09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44944585.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486393409.66666669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41349479.02941176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60861263.130434781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73767740.21052631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28035574.800000001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120309314.5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176550742.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59698154.55555555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33609232.302325584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51215967.285714284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355020285.7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59880382.458333336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713713638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704801089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71560302.900000006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1427408271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425833403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351728280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43232840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403730000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108296823.84615384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41582882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473699540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482599684.66666669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100669757.14285715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729351870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293255667.80000001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410191405"/>
    <s v="music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95086844"/>
    <s v="music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40436047.80000001"/>
    <s v="music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496936483.33333331"/>
    <s v="music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music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music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music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music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31617937.565217391"/>
    <s v="music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105800982.28571428"/>
    <s v="music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435636740"/>
    <s v="music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music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82750658.823529407"/>
    <s v="music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1487550399"/>
    <s v="music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music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music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music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music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music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715258800"/>
    <s v="music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106293882.71428572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57823773.33333334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179957793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203869534.2857143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6716600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134636394.5454545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1425103218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350744944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142075068.30000001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89989200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703934280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86797758.19999999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1450554599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713730.387096778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714537120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04866228.57142857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89707818.7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53588520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351650924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52606160.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480549799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39362049.361111112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429936500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206980492.7142857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53011064.444444448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1464824309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410439161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6905600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48435840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93010753.33333331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237556200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4036604.176470593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35095593.049999997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468917879.66666669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419645748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703782752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206424505.7142857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105302018.92857143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458097364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122393015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120308700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62781458.521739133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146824976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287088290.80000001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1412656200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71009967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708438600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11267923.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1431717268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285022080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737689372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4488225.656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1460140500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462301342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1445885890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181093217.6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1468020354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87936750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117660879.66666667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362963064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69979210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482907498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76486795.33333331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36515219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703085370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148878350.69999999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133085970.2727272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245407150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73046290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4324521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177898329.2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39534227.027027026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33170258.90909091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140687640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44868955.33333334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177839744.12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237943200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200652878.14285713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209818449.85714287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287259436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30447155.217391305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41540480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76631700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112503064.61538461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07713714.61538461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360203353.25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485644964.33333331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433086082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161097428.77777779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1431549912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1405761690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35597830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83323496.470588237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118965035.5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100679622.07142857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462631358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106313914.28571428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352944940.2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712004573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412740457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706916492.5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1455647587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1409070480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359401626.7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470093786.66666669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37219688.578947365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355612569.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712035411.5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437331463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201569628.57142857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704923437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68969277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365184420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475722699.66666669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707180179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7222128.1218274115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441037097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359472334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212544514.2857143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127455227.27272727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242420890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207173016.57142857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15695731.914893618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714048725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56557035.479999997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82603164.705882356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73204995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353393252.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289789908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71859420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736580477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473927120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357160500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408596589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117832684.16666667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355234500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16048057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436914815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41407739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108710332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708040800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66818668.142857142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63063993.33333334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241415400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36487078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201548057.14285713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280707840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489160489.33333331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5987342.66666666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238386071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351970952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1463619388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84906385.29411764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484348700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109624984.61538461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37529800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704323055.5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715572000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68892046.428571433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108011483.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47056632.33333334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1466375521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118818285.41666667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723771000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242132569.33333334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476008906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42716954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289615680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473801320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179136712.5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479653200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177676268.87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1428205247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360068023.2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176744242.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148210835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297654372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1472847873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43890612.16666666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240102320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105539316.71428572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247118551.5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43270800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35289900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1488517200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244852225.16666666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237457956.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456617600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484078280"/>
    <s v="theater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17582417582416"/>
    <s v="film &amp; video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101265822785"/>
    <s v="film &amp; video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66666666666666"/>
    <s v="film &amp; video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028169014085"/>
    <s v="film &amp; video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0425531914893"/>
    <s v="film &amp; video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1034482759"/>
    <s v="film &amp; video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56140350877"/>
    <s v="film &amp; video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33333333335"/>
    <s v="film &amp; video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499500000000001"/>
    <s v="film &amp; video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421052631578"/>
    <s v="film &amp; video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3333333333329"/>
    <s v="film &amp; video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5925030231"/>
    <s v="film &amp; video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431372549019"/>
    <s v="film &amp; video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0731707317074"/>
    <s v="film &amp; video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55102040816325"/>
    <s v="film &amp; video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5714285716"/>
    <s v="film &amp; video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4444444444443"/>
    <s v="film &amp; video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122807017543"/>
    <s v="film &amp; video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363636363633"/>
    <s v="film &amp; video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09900990099"/>
    <s v="film &amp; video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347826086956"/>
    <s v="film &amp; video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6149825783982"/>
    <s v="film &amp; video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57142857146"/>
    <s v="film &amp; video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26315789474"/>
    <s v="film &amp; video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6666666666667"/>
    <s v="film &amp; video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338028169"/>
    <s v="film &amp; video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931623931625"/>
    <s v="film &amp; video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4150943396"/>
    <s v="film &amp; video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3820224717"/>
    <s v="film &amp; video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52941176471"/>
    <s v="film &amp; video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4285714285715"/>
    <s v="film &amp; video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0909090909"/>
    <s v="film &amp; video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3399209487"/>
    <s v="film &amp; video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1818181818"/>
    <s v="film &amp; video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89861751152074"/>
    <s v="film &amp; video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s v="film &amp; video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479289940828"/>
    <s v="film &amp; video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121673003802"/>
    <s v="film &amp; video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4444444446"/>
    <s v="film &amp; video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65000000000009"/>
    <s v="film &amp; video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15789473684212"/>
    <s v="film &amp; video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3445378151"/>
    <s v="film &amp; video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6923076923"/>
    <s v="film &amp; video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1111111111111"/>
    <s v="film &amp; video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5348837209303"/>
    <s v="film &amp; video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1954022987"/>
    <s v="film &amp; video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173913043478"/>
    <s v="film &amp; video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333333333334"/>
    <s v="film &amp; video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2424242418"/>
    <s v="film &amp; video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0092592592593"/>
    <s v="film &amp; video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130434782606"/>
    <s v="film &amp; video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08333333333329"/>
    <s v="film &amp; video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4531249999998"/>
    <s v="film &amp; video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66666666666671"/>
    <s v="film &amp; video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263157894737"/>
    <s v="film &amp; video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0769230769226"/>
    <s v="film &amp; video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4444444444443"/>
    <s v="film &amp; video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27134831460668"/>
    <s v="film &amp; video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11764705882355"/>
    <s v="film &amp; video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1875"/>
    <s v="film &amp; video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0731707317074"/>
    <s v="film &amp; video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1034482758618"/>
    <s v="film &amp; video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57446808510639"/>
    <s v="film &amp; video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66666666666668"/>
    <s v="film &amp; video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4615384615387"/>
    <s v="film &amp; video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2978723404256"/>
    <s v="film &amp; video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05000000000003"/>
    <s v="film &amp; video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6923076923077"/>
    <s v="film &amp; video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14285714285708"/>
    <s v="film &amp; video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470588235293"/>
    <s v="film &amp; video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8571428571429"/>
    <s v="film &amp; video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75"/>
    <s v="film &amp; video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2558139534883"/>
    <s v="film &amp; video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3333333333334"/>
    <s v="film &amp; video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04761904761905"/>
    <s v="film &amp; video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88235294117645"/>
    <s v="film &amp; video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25"/>
    <s v="film &amp; video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66666666666664"/>
    <s v="film &amp; video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76666666666664"/>
    <s v="film &amp; video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307692307692"/>
    <s v="film &amp; video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897959183673468"/>
    <s v="film &amp; video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3333333333333"/>
    <s v="film &amp; video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111111111111"/>
    <s v="film &amp; video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7681159420291"/>
    <s v="film &amp; video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3404255319153"/>
    <s v="film &amp; video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02127659574465"/>
    <s v="film &amp; video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4615384615387"/>
    <s v="film &amp; video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754716981132"/>
    <s v="film &amp; video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1428571428569"/>
    <s v="film &amp; video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27272727272727"/>
    <s v="film &amp; video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8947368421052"/>
    <s v="film &amp; video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8962962962963"/>
    <s v="film &amp; video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230769230768"/>
    <s v="film &amp; video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0540540540545"/>
    <s v="film &amp; video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66666666666668"/>
    <s v="film &amp; video"/>
    <s v="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s v="film &amp; video"/>
    <s v="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230769230769"/>
    <s v="film &amp; video"/>
    <s v="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6666666666669"/>
    <s v="film &amp; video"/>
    <s v="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06172839506178"/>
    <s v="film &amp; video"/>
    <s v="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41379310344826"/>
    <s v="film &amp; video"/>
    <s v="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78571428571431"/>
    <s v="film &amp; video"/>
    <s v="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45945945945944"/>
    <s v="film &amp; video"/>
    <s v="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55555555555557"/>
    <s v="film &amp; video"/>
    <s v="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3333333333336"/>
    <s v="film &amp; video"/>
    <s v="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3333333333334"/>
    <s v="film &amp; video"/>
    <s v="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283582089555"/>
    <s v="film &amp; video"/>
    <s v="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3333333333334"/>
    <s v="film &amp; video"/>
    <s v="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28571428571431"/>
    <s v="film &amp; video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333333333333"/>
    <s v="film &amp; video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4615384615387"/>
    <s v="film &amp; video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46153846153847"/>
    <s v="film &amp; video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66666666666667"/>
    <s v="film &amp; video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0526315789474"/>
    <s v="film &amp; video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08333333333337"/>
    <s v="film &amp; video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85714285714285"/>
    <s v="film &amp; video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368136117556"/>
    <s v="film &amp; video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0588235294116"/>
    <s v="film &amp; video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4615384615384"/>
    <s v="film &amp; video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18181818181813"/>
    <s v="film &amp; video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333333333334"/>
    <s v="film &amp; video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3833333333336"/>
    <s v="film &amp; video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8947368421052"/>
    <s v="film &amp; video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8684210526316"/>
    <s v="film &amp; video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4285714285714"/>
    <s v="film &amp; video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4759124087591"/>
    <s v="film &amp; video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255319148936"/>
    <s v="film &amp; video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19801980198025"/>
    <s v="film &amp; video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195121951219505"/>
    <s v="film &amp; video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398809523809526"/>
    <s v="film &amp; video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0833333333336"/>
    <s v="film &amp; video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8789237668158"/>
    <s v="film &amp; video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4516129032258"/>
    <s v="film &amp; video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205479452056"/>
    <s v="film &amp; video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1063829787232"/>
    <s v="film &amp; video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2837528604122"/>
    <s v="film &amp; video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77922077922075"/>
    <s v="film &amp; video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4444444444443"/>
    <s v="film &amp; video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5714285714286"/>
    <s v="film &amp; video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8643312101911"/>
    <s v="film &amp; video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18404255319146"/>
    <s v="film &amp; video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56363636363631"/>
    <s v="film &amp; video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0405357142856"/>
    <s v="film &amp; video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45930232558146"/>
    <s v="film &amp; video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4609341825902"/>
    <s v="film &amp; video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0909090909091"/>
    <s v="film &amp; video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3636363636364"/>
    <s v="film &amp; video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4485981308412"/>
    <s v="film &amp; video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45054945054949"/>
    <s v="film &amp; video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75862068965523"/>
    <s v="film &amp; video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16666666666664"/>
    <s v="film &amp; video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78424242424248"/>
    <s v="film &amp; video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018018018018"/>
    <s v="film &amp; video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1735588972423"/>
    <s v="film &amp; video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0983606557376"/>
    <s v="film &amp; video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160278745645"/>
    <s v="film &amp; video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2461538461546"/>
    <s v="film &amp; video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67711864406776"/>
    <s v="film &amp; video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298192771084331"/>
    <s v="film &amp; video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25806451612897"/>
    <s v="film &amp; video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4794952681391"/>
    <s v="film &amp; video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16867469879512"/>
    <s v="film &amp; video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85606557377056"/>
    <s v="film &amp; video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48948106591868"/>
    <s v="film &amp; video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3417721518989"/>
    <s v="film &amp; video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8547486033519"/>
    <s v="film &amp; video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269801980198"/>
    <s v="film &amp; video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66394736842106"/>
    <s v="film &amp; video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01438721136763"/>
    <s v="film &amp; video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148148148148"/>
    <s v="film &amp; video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89655172413794"/>
    <s v="film &amp; video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4812080536913"/>
    <s v="film &amp; video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1551724137936"/>
    <s v="film &amp; video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76190476190476"/>
    <s v="film &amp; video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28125"/>
    <s v="film &amp; video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2231237322514"/>
    <s v="film &amp; video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137404580153"/>
    <s v="film &amp; video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204511278196"/>
    <s v="film &amp; video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8953488372092"/>
    <s v="film &amp; video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4647887323943"/>
    <s v="film &amp; video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4351395730705"/>
    <s v="film &amp; video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1188524590166"/>
    <s v="film &amp; video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37785234899329"/>
    <s v="film &amp; video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496215139442228"/>
    <s v="film &amp; video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18518518518519"/>
    <s v="film &amp; video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2682926829265"/>
    <s v="film &amp; video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243243243244"/>
    <s v="film &amp; video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19576719576722"/>
    <s v="film &amp; video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2499999999997"/>
    <s v="film &amp; video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17361111111114"/>
    <s v="film &amp; video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2871287128714"/>
    <s v="film &amp; video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57983193277315"/>
    <s v="film &amp; video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4722222222222"/>
    <s v="film &amp; video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22"/>
    <s v="film &amp; video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01369863013697"/>
    <s v="film &amp; video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02702702702709"/>
    <s v="film &amp; video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095833333333331"/>
    <s v="film &amp; video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8888888888889"/>
    <s v="film &amp; video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265822784811"/>
    <s v="film &amp; video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699367088607602"/>
    <s v="film &amp; video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0281690140848"/>
    <s v="film &amp; video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058823529412"/>
    <s v="film &amp; video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139240506328"/>
    <s v="film &amp; video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314540059347"/>
    <s v="film &amp; video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301075268816"/>
    <s v="film &amp; video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8620689655173"/>
    <s v="film &amp; video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170731707317"/>
    <s v="film &amp; video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1195652173907"/>
    <s v="film &amp; video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7167680278018"/>
    <s v="film &amp; video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058823529412"/>
    <s v="film &amp; video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4578313253012"/>
    <s v="film &amp; video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365269461078"/>
    <s v="film &amp; video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352941176471"/>
    <s v="film &amp; video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56164383561648"/>
    <s v="film &amp; video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063063063063"/>
    <s v="film &amp; video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203007518798"/>
    <s v="film &amp; video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217391304347"/>
    <s v="film &amp; video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875"/>
    <s v="film &amp; video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49046653144013"/>
    <s v="film &amp; video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04838709677421"/>
    <s v="film &amp; video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.000169491525426"/>
    <s v="film &amp; video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65168539325836"/>
    <s v="film &amp; video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4782608695653"/>
    <s v="film &amp; video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09090909090907"/>
    <s v="film &amp; video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083076923075"/>
    <s v="film &amp; video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3339694656486"/>
    <s v="film &amp; video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298245614035"/>
    <s v="film &amp; video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0335195530723"/>
    <s v="film &amp; video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79148936170213"/>
    <s v="film &amp; video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361477572559"/>
    <s v="film &amp; video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899281437125751"/>
    <s v="film &amp; video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1900452488688"/>
    <s v="film &amp; video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2863070539416"/>
    <s v="film &amp; video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55244755244753"/>
    <s v="film &amp; video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394779771615"/>
    <s v="film &amp; video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4827586206897"/>
    <s v="film &amp; video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0606060606059"/>
    <s v="film &amp; video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1340206185566"/>
    <s v="film &amp; video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4868913857678"/>
    <s v="film &amp; video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3178807947019"/>
    <s v="film &amp; video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2758620689654"/>
    <s v="film &amp; video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189265536722"/>
    <s v="film &amp; video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488372093022"/>
    <s v="film &amp; video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4615384615387"/>
    <s v="film &amp; video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4159292035398"/>
    <s v="film &amp; video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3846153846152"/>
    <s v="film &amp; video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343283582089"/>
    <s v="film &amp; video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4882352941176"/>
    <s v="film &amp; video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05660377359"/>
    <s v="film &amp; video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4970059880241"/>
    <s v="film &amp; video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1860465116281"/>
    <s v="film &amp; video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5517890772127"/>
    <s v="film &amp; video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77777777777779"/>
    <s v="film &amp; video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87640449438209"/>
    <s v="film &amp; video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1724137931032"/>
    <s v="film &amp; video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3333333333336"/>
    <s v="film &amp; video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1804511278195"/>
    <s v="film &amp; video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397590361445786"/>
    <s v="film &amp; video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5906040268456"/>
    <s v="film &amp; video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020408163265"/>
    <s v="film &amp; video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274900398407"/>
    <s v="film &amp; video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2727272727266"/>
    <s v="film &amp; video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0833333333336"/>
    <s v="film &amp; video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0469973890339"/>
    <s v="film &amp; video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79535864978902"/>
    <s v="film &amp; video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0769230769234"/>
    <s v="film &amp; video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039145907473"/>
    <s v="film &amp; video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45070422535215"/>
    <s v="film &amp; video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107284768211"/>
    <s v="film &amp; video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5906735751295"/>
    <s v="film &amp; video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16504854368927"/>
    <s v="film &amp; video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48433048432"/>
    <s v="film &amp; video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19836956521746"/>
    <s v="film &amp; video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2653061224488"/>
    <s v="film &amp; video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0043668122275"/>
    <s v="film &amp; video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044776119403"/>
    <s v="film &amp; video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263157894738"/>
    <s v="film &amp; video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306451612902"/>
    <s v="film &amp; video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109589041093"/>
    <s v="film &amp; video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3720930232556"/>
    <s v="film &amp; video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85714285714283"/>
    <s v="film &amp; video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4391143911439"/>
    <s v="film &amp; video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3714285714292"/>
    <s v="film &amp; video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18181818181813"/>
    <s v="film &amp; video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473684210527"/>
    <s v="film &amp; video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8571428571428"/>
    <s v="film &amp; video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8838174273859"/>
    <s v="film &amp; video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4545454545456"/>
    <s v="film &amp; video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0818713450297"/>
    <s v="film &amp; video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0769230769226"/>
    <s v="film &amp; video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809523809524"/>
    <s v="film &amp; video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86800000000004"/>
    <s v="film &amp; video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307692307693"/>
    <s v="film &amp; video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6849315068493"/>
    <s v="film &amp; video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3333333333333"/>
    <s v="film &amp; video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66666666666664"/>
    <s v="film &amp; video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3333333333336"/>
    <s v="film &amp; video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6923076923077"/>
    <s v="film &amp; video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25"/>
    <s v="film &amp; video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75"/>
    <s v="film &amp; video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4545454545453"/>
    <s v="film &amp; video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8823529411762"/>
    <s v="film &amp; video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75"/>
    <s v="film &amp; video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02500000000001"/>
    <s v="film &amp; video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1428571428569"/>
    <s v="film &amp; video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33333333333332"/>
    <s v="film &amp; video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55102040816325"/>
    <s v="film &amp; video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3636363636364"/>
    <s v="film &amp; video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102564102564"/>
    <s v="film &amp; video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6470588235294"/>
    <s v="film &amp; video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69274193548388"/>
    <s v="film &amp; video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57142857142856"/>
    <s v="film &amp; video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2857142857139"/>
    <s v="film &amp; video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4489795918366"/>
    <s v="film &amp; video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45454545454545"/>
    <s v="film &amp; video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0080000000007"/>
    <s v="film &amp; video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66666666666671"/>
    <s v="film &amp; video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3333333333334"/>
    <s v="film &amp; video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090909090909"/>
    <s v="film &amp; video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61538461538467"/>
    <s v="film &amp; video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66666666666666"/>
    <s v="film &amp; video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42857142857144"/>
    <s v="film &amp; video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333333333334"/>
    <s v="film &amp; video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235294117646"/>
    <s v="film &amp; video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66666666666668"/>
    <s v="film &amp; video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2941176470586"/>
    <s v="film &amp; video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3333333333329"/>
    <s v="film &amp; video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8571428571428"/>
    <s v="film &amp; video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4705882352942"/>
    <s v="theater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28571428571431"/>
    <s v="theater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6774193548387"/>
    <s v="theater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85714285714292"/>
    <s v="theater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58076923076924"/>
    <s v="theater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s v="theater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29113924050631"/>
    <s v="theater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3333333333336"/>
    <s v="theater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4444444444443"/>
    <s v="theater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172413793103"/>
    <s v="theater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42774566473983"/>
    <s v="theater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235294117646"/>
    <s v="theater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333333333331"/>
    <s v="theater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45762711864408"/>
    <s v="theater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410256410257"/>
    <s v="theater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47457627118644"/>
    <s v="theater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1666666666668"/>
    <s v="theater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1000000000001"/>
    <s v="theater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0588235294116"/>
    <s v="technology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3571428571428"/>
    <s v="technology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363636363636"/>
    <s v="technology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4444444444443"/>
    <s v="technology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8571428571428"/>
    <s v="technology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77777777777779"/>
    <s v="technology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3333333333332"/>
    <s v="technology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86153846153846"/>
    <s v="technology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75"/>
    <s v="technology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388429752066"/>
    <s v="technology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88888888888886"/>
    <s v="technology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025641025641"/>
    <s v="technology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6666666666667"/>
    <s v="technology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66666666666671"/>
    <s v="technology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1746031746033"/>
    <s v="technology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592456301748"/>
    <s v="technology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2631578947367"/>
    <s v="technology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6268364348675"/>
    <s v="technology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18987341772153"/>
    <s v="technology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4444444444445"/>
    <s v="technology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117647058823"/>
    <s v="technology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0731707317074"/>
    <s v="technology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25"/>
    <s v="technology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238095238094"/>
    <s v="technology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285714285714"/>
    <s v="technology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0623306233065"/>
    <s v="technology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3376110562684"/>
    <s v="technology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86861313868614"/>
    <s v="technology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3563218390805"/>
    <s v="technology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454545454547"/>
    <s v="technology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3695652173913"/>
    <s v="technology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666666666666"/>
    <s v="technology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4444444444443"/>
    <s v="technology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55555555555555"/>
    <s v="technology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2413793103448"/>
    <s v="technology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333333333334"/>
    <s v="technology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2857142857142"/>
    <s v="technology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4.99677419354839"/>
    <s v="technology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33333333333"/>
    <s v="technology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29767441860465"/>
    <s v="technology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3333333333329"/>
    <s v="technology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69230769230766"/>
    <s v="technology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1666666666664"/>
    <s v="technology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7647058823529"/>
    <s v="technology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0425531914893"/>
    <s v="technology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116279069767"/>
    <s v="technology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3333333333329"/>
    <s v="technology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259259259259"/>
    <s v="technology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666666666663"/>
    <s v="technology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4732142857144"/>
    <s v="technology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88235294117652"/>
    <s v="technology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4975124378109452"/>
    <s v="technology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8513513513513"/>
    <s v="technology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85714285714292"/>
    <s v="technology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57142857142861"/>
    <s v="technology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2105263157894"/>
    <s v="technology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8965517241384"/>
    <s v="technology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184269662923"/>
    <s v="technology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333333333331"/>
    <s v="technology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191891891892"/>
    <s v="technology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142857142857"/>
    <s v="technology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69868421052631"/>
    <s v="technology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48509485094849"/>
    <s v="technology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3372781065095"/>
    <s v="technology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21428571428569"/>
    <s v="technology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875"/>
    <s v="technology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7317073170728"/>
    <s v="publishing"/>
    <s v="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2857142857139"/>
    <s v="publishing"/>
    <s v="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2549019607843"/>
    <s v="publishing"/>
    <s v="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2944055944056"/>
    <s v="publishing"/>
    <s v="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5714285714286"/>
    <s v="publishing"/>
    <s v="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28571428571431"/>
    <s v="publishing"/>
    <s v="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0201342281877"/>
    <s v="publishing"/>
    <s v="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03461538461535"/>
    <s v="publishing"/>
    <s v="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66037735849054"/>
    <s v="publishing"/>
    <s v="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2485207100591"/>
    <s v="publishing"/>
    <s v="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298245614036"/>
    <s v="publishing"/>
    <s v="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0786026200875"/>
    <s v="publishing"/>
    <s v="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4629629629629"/>
    <s v="publishing"/>
    <s v="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66666666666664"/>
    <s v="publishing"/>
    <s v="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8780487804876"/>
    <s v="publishing"/>
    <s v="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5323741007192"/>
    <s v="publishing"/>
    <s v="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7894736842104"/>
    <s v="publishing"/>
    <s v="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2340425531913"/>
    <s v="publishing"/>
    <s v="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1304347826093"/>
    <s v="publishing"/>
    <s v="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16129032258064"/>
    <s v="publishing"/>
    <s v="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29729729729726"/>
    <s v="publishing"/>
    <s v="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06185567010309"/>
    <s v="publishing"/>
    <s v="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2727272727273"/>
    <s v="publishing"/>
    <s v="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6818181818182"/>
    <s v="publishing"/>
    <s v="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3636363636368"/>
    <s v="publishing"/>
    <s v="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1186440677965"/>
    <s v="publishing"/>
    <s v="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38709677419352"/>
    <s v="publishing"/>
    <s v="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047619047619"/>
    <s v="publishing"/>
    <s v="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46938775510203"/>
    <s v="publishing"/>
    <s v="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66029411764708"/>
    <s v="publishing"/>
    <s v="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4545454545453"/>
    <s v="publishing"/>
    <s v="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4747474747474"/>
    <s v="publishing"/>
    <s v="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66666666666664"/>
    <s v="publishing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295454545454547"/>
    <s v="publishing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46153846153847"/>
    <s v="publishing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2807017543863"/>
    <s v="publishing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66666666666671"/>
    <s v="publishing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09200000000001"/>
    <s v="music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85714285714288"/>
    <s v="music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2758620689655"/>
    <s v="music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272727272728"/>
    <s v="music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88235294117652"/>
    <s v="music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441176470588"/>
    <s v="music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5714285714286"/>
    <s v="music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47820512820508"/>
    <s v="music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59375"/>
    <s v="music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1833333333339"/>
    <s v="music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25937499999995"/>
    <s v="music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226415094338"/>
    <s v="music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4347826086953"/>
    <s v="music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111111111111"/>
    <s v="music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36619718309856"/>
    <s v="music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18390804597703"/>
    <s v="music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0714285714286"/>
    <s v="music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3921568627444"/>
    <s v="music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6666666666663"/>
    <s v="music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0526315789474"/>
    <s v="music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7605633802818"/>
    <s v="music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1929824561397"/>
    <s v="music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2692307692308"/>
    <s v="music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06060606060606"/>
    <s v="music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4.999375000000001"/>
    <s v="music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4285714285715"/>
    <s v="music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19999999999987"/>
    <s v="music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4210526315791"/>
    <s v="music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1428571428573"/>
    <s v="music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263157894737"/>
    <s v="music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1594202898547"/>
    <s v="music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15151515151516"/>
    <s v="music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16666666666663"/>
    <s v="music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080808080808"/>
    <s v="music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7755102040816"/>
    <s v="music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1818181818183"/>
    <s v="music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5625"/>
    <s v="music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3896103896105"/>
    <s v="music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048780487805"/>
    <s v="music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25"/>
    <s v="music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0695652173914"/>
    <s v="music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2903225806448"/>
    <s v="music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2131147540981"/>
    <s v="music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37812499999997"/>
    <s v="music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7715789473684"/>
    <s v="music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3617021276597"/>
    <s v="music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1794871794876"/>
    <s v="music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02362204724407"/>
    <s v="music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28930817610062"/>
    <s v="music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05706214689269"/>
    <s v="music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3404255319148"/>
    <s v="music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04347826086959"/>
    <s v="music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69172932330824"/>
    <s v="music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1428571428572"/>
    <s v="music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58064516129032"/>
    <s v="music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23246492986"/>
    <s v="music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4893617021278"/>
    <s v="music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s v="music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37763157894737"/>
    <s v="music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4489795918366"/>
    <s v="music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16666666666664"/>
    <s v="music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77215189873415"/>
    <s v="music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181818181818"/>
    <s v="music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181818181819"/>
    <s v="music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6666666666669"/>
    <s v="music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3333333333332"/>
    <s v="music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1904761904759"/>
    <s v="music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77777777777779"/>
    <s v="music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86206896551722"/>
    <s v="music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66666666666665"/>
    <s v="music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25"/>
    <s v="music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1428571428573"/>
    <s v="music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75"/>
    <s v="music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88888888888889"/>
    <s v="music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35294117647"/>
    <s v="music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132075471697"/>
    <s v="music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57142857142858"/>
    <s v="music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3333333333336"/>
    <s v="music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66666666666664"/>
    <s v="music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3333333333329"/>
    <s v="music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66666666666664"/>
    <s v="music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333333333334"/>
    <s v="music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4285714285715"/>
    <s v="music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3333333333331"/>
    <s v="music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66666666666664"/>
    <s v="music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8571428571429"/>
    <s v="technology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1612903225808"/>
    <s v="technology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3333333333332"/>
    <s v="technology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0625"/>
    <s v="technology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16666666666664"/>
    <s v="technology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636363636363"/>
    <s v="technology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57142857142861"/>
    <s v="technology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1780821917803"/>
    <s v="technology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36559139785"/>
    <s v="technology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47058823529413"/>
    <s v="technology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85714285714285"/>
    <s v="technology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3529411764703"/>
    <s v="technology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2573099415205"/>
    <s v="technology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276595744681"/>
    <s v="technology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454545454547"/>
    <s v="technology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43243243243242"/>
    <s v="technology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88888888888886"/>
    <s v="technology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0344827586206"/>
    <s v="technology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66666666666664"/>
    <s v="technology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7530864197531"/>
    <s v="technology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272727272727"/>
    <s v="technology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888888888889"/>
    <s v="technology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75"/>
    <s v="technology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3333333333329"/>
    <s v="technology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25"/>
    <s v="technology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3739837398377"/>
    <s v="technology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3916666666667"/>
    <s v="technology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35483870967744"/>
    <s v="technology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329608938548"/>
    <s v="technology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3333333333336"/>
    <s v="technology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86956521739125"/>
    <s v="technology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695652173913"/>
    <s v="technology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1951219512195"/>
    <s v="technology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0625"/>
    <s v="technology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85714285714285"/>
    <s v="technology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59693877551021"/>
    <s v="technology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454545454544"/>
    <s v="technology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66666666666671"/>
    <s v="technology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25"/>
    <s v="technology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2794759825327"/>
    <s v="technology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7499999999999"/>
    <s v="technology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4545454545453"/>
    <s v="technology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6666666666666"/>
    <s v="technology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3684210526314"/>
    <s v="technology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055900621118"/>
    <s v="technology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4736842105263"/>
    <s v="technology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561935483872"/>
    <s v="technology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1111111111111"/>
    <s v="technology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8947368421052"/>
    <s v="technology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1830985915492"/>
    <s v="technology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4285714285708"/>
    <s v="technology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79728033472804"/>
    <s v="music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4054054054053"/>
    <s v="music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06106870229007"/>
    <s v="music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762295081967"/>
    <s v="music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8571428571432"/>
    <s v="music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1803278688523"/>
    <s v="music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66666666666671"/>
    <s v="music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88235294117644"/>
    <s v="music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2411347517727"/>
    <s v="music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1446540880502"/>
    <s v="music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484848484848"/>
    <s v="music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29583333333335"/>
    <s v="music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2592592592595"/>
    <s v="music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7168674698795"/>
    <s v="music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5789473684211"/>
    <s v="music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3127962085309"/>
    <s v="music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1904761904762"/>
    <s v="music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3770491803279"/>
    <s v="music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66666666666667"/>
    <s v="music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36301369863014"/>
    <s v="journalism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66666666666671"/>
    <s v="games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28378378378379"/>
    <s v="games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6190476190474"/>
    <s v="games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6666666666666"/>
    <s v="games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1025641025643"/>
    <s v="games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76047904191617"/>
    <s v="games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66666666666664"/>
    <s v="games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81632653061224"/>
    <s v="games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66666666666668"/>
    <s v="games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1727891156463"/>
    <s v="games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59183673469386"/>
    <s v="games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25"/>
    <s v="games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.00037037037038"/>
    <s v="games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0851063829789"/>
    <s v="games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6896551724142"/>
    <s v="games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42857142857144"/>
    <s v="games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4545454545453"/>
    <s v="games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3333333333333"/>
    <s v="games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08333333333332"/>
    <s v="games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297297297297291"/>
    <s v="games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1428571428573"/>
    <s v="games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95238095238"/>
    <s v="games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1818181818183"/>
    <s v="games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371794871794"/>
    <s v="games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33333333333335"/>
    <s v="games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2"/>
    <s v="games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75"/>
    <s v="games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3333333333336"/>
    <s v="games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666666666666665"/>
    <s v="games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4285714285715"/>
    <s v="games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4782608695652"/>
    <s v="games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666666666666665"/>
    <s v="games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1538461538461"/>
    <s v="games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051282051282"/>
    <s v="games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66666666666664"/>
    <s v="food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3333333333332"/>
    <s v="food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3333333333334"/>
    <s v="food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333333333333"/>
    <s v="food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3333333333336"/>
    <s v="food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66666666666666"/>
    <s v="food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89473684210527"/>
    <s v="food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75"/>
    <s v="food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875"/>
    <s v="food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66666666666667"/>
    <s v="food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1578947368418"/>
    <s v="food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17647058823536"/>
    <s v="food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33333333333333"/>
    <s v="food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2666666666665"/>
    <s v="photography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3873873873873"/>
    <s v="photography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1300813008127"/>
    <s v="photography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5714285714284"/>
    <s v="photography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76470588235291"/>
    <s v="photography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069767441861"/>
    <s v="photography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2424242424249"/>
    <s v="photography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67032967032964"/>
    <s v="photography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4565826330531"/>
    <s v="photography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39453125"/>
    <s v="photography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16766467065865"/>
    <s v="photography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222222222223"/>
    <s v="photography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3980582524272"/>
    <s v="photography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1801801801809"/>
    <s v="photography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0442804428046"/>
    <s v="photography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4653465346534"/>
    <s v="photography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8947368421052"/>
    <s v="photography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387096774192"/>
    <s v="photography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s v="photography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7588652482269"/>
    <s v="photography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6666666666666"/>
    <s v="photography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1553398058253"/>
    <s v="photography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7469879518069"/>
    <s v="photography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27777777777779"/>
    <s v="photography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2003642987251"/>
    <s v="photography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2882882882882"/>
    <s v="photography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377049180329"/>
    <s v="photography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34831460674"/>
    <s v="photography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166007905139"/>
    <s v="photography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7857142857143"/>
    <s v="photography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796213592233013"/>
    <s v="photography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68115942028984"/>
    <s v="photography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465968586388"/>
    <s v="photography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88888888888886"/>
    <s v="music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24999999999997"/>
    <s v="music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1666666666664"/>
    <s v="music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33333333333332"/>
    <s v="music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3333333333336"/>
    <s v="music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25"/>
    <s v="music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17647058823536"/>
    <s v="music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3333333333333"/>
    <s v="music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058823529412"/>
    <s v="music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4237288135599"/>
    <s v="music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6913580246914"/>
    <s v="music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007874015748"/>
    <s v="music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0540540540547"/>
    <s v="music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0212765957444"/>
    <s v="music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322081575246"/>
    <s v="music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89361702127653"/>
    <s v="music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697247706422019"/>
    <s v="music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0831024930734"/>
    <s v="music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02272727272734"/>
    <s v="music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75462686567165"/>
    <s v="music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45833333333332"/>
    <s v="music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89189189189186"/>
    <s v="music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2307692307693"/>
    <s v="music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38095238095232"/>
    <s v="music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3529411764707"/>
    <s v="music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4393939393942"/>
    <s v="music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5534591194968"/>
    <s v="music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307692307692"/>
    <s v="music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5533980582525"/>
    <s v="music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1656804733723"/>
    <s v="music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032258064515"/>
    <s v="music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66666666666671"/>
    <s v="music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3254817987149"/>
    <s v="music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2107969151669"/>
    <s v="music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6808823529412"/>
    <s v="music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3946731234868"/>
    <s v="music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05263157894738"/>
    <s v="music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55396825396824"/>
    <s v="music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7523076923076"/>
    <s v="music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2972972972973"/>
    <s v="music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1532846715323"/>
    <s v="music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1818181818187"/>
    <s v="music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69841269841272"/>
    <s v="theater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68852459016395"/>
    <s v="theater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7692307692308"/>
    <s v="theater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86046511627907"/>
    <s v="theater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142857142857"/>
    <s v="theater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s v="theater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166666666667"/>
    <s v="theater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28125"/>
    <s v="theater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3913043478258"/>
    <s v="theater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37815126050418"/>
    <s v="theater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4242424242422"/>
    <s v="theater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2068965517238"/>
    <s v="theater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4166666666671"/>
    <s v="theater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346153846155"/>
    <s v="technology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16279069767444"/>
    <s v="technology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0393258426967"/>
    <s v="technology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333333333334"/>
    <s v="technology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4736842105264"/>
    <s v="technology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142857142859"/>
    <s v="technology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666666666666"/>
    <s v="technology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1639344262296"/>
    <s v="technology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363636363637"/>
    <s v="technology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35483870967"/>
    <s v="technology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2631578947364"/>
    <s v="technology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07407407407405"/>
    <s v="technology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3333333333329"/>
    <s v="technology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6666666666666"/>
    <s v="technology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5714285714289"/>
    <s v="technology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2727272727273"/>
    <s v="technology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66666666666664"/>
    <s v="technology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2727272727273"/>
    <s v="technology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85365853658537"/>
    <s v="technology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333333333333"/>
    <s v="technology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3333333333336"/>
    <s v="technology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2463768115945"/>
    <s v="technology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2767857142856"/>
    <s v="technology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428571428573"/>
    <s v="technology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6666666666663"/>
    <s v="technology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48648648648646"/>
    <s v="technology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130434782606"/>
    <s v="technology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5603715170279"/>
    <s v="technology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2589928057551"/>
    <s v="publishing"/>
    <s v="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49664429530202"/>
    <s v="publishing"/>
    <s v="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1935483870968"/>
    <s v="publishing"/>
    <s v="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230769230768"/>
    <s v="publishing"/>
    <s v="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0465116279073"/>
    <s v="publishing"/>
    <s v="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698717948717942"/>
    <s v="publishing"/>
    <s v="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7500000000001"/>
    <s v="publishing"/>
    <s v="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3568281938327"/>
    <s v="publishing"/>
    <s v="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0952380952381"/>
    <s v="publishing"/>
    <s v="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1875"/>
    <s v="publishing"/>
    <s v="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47107438016529"/>
    <s v="publishing"/>
    <s v="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3218390804603"/>
    <s v="publishing"/>
    <s v="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53846153846152"/>
    <s v="publishing"/>
    <s v="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67346938775512"/>
    <s v="publishing"/>
    <s v="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0526315789473"/>
    <s v="publishing"/>
    <s v="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4074074074076"/>
    <s v="publishing"/>
    <s v="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2575757575758"/>
    <s v="publishing"/>
    <s v="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166666666669"/>
    <s v="music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130434782609"/>
    <s v="music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35306122448986"/>
    <s v="music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77777777777774"/>
    <s v="music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0689655172413"/>
    <s v="music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67068965517228"/>
    <s v="music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142857142857"/>
    <s v="music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230769230768"/>
    <s v="music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0606060606062"/>
    <s v="music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1559633027523"/>
    <s v="music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07142857142854"/>
    <s v="music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0967741935484"/>
    <s v="music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78947368421051"/>
    <s v="music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07284768211923"/>
    <s v="music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56164383561648"/>
    <s v="music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2162162162161"/>
    <s v="music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47311827956992"/>
    <s v="music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36507936507937"/>
    <s v="music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4104477611943"/>
    <s v="music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4102564102569"/>
    <s v="music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1874999999998"/>
    <s v="music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2352941176471"/>
    <s v="music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8947368421052"/>
    <s v="music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4615384615387"/>
    <s v="music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17307692307693"/>
    <s v="music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2692307692307"/>
    <s v="music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2352941176471"/>
    <s v="music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56097560975611"/>
    <s v="music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1780821917803"/>
    <s v="music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56962025316452"/>
    <s v="music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46153846153845"/>
    <s v="music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01086956521742"/>
    <s v="music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5294117647058"/>
    <s v="music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0833333333331"/>
    <s v="music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0442477876105"/>
    <s v="music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66666666666664"/>
    <s v="music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764705882352944"/>
    <s v="publishing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33333333333335"/>
    <s v="publishing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15384615384617"/>
    <s v="publishing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88888888888886"/>
    <s v="publishing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142857142857"/>
    <s v="publishing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319148936171"/>
    <s v="publishing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454545454545"/>
    <s v="publishing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181818181818"/>
    <s v="publishing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333333333337"/>
    <s v="publishing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3333333333336"/>
    <s v="publishing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6673529411765"/>
    <s v="publishing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37999999999999"/>
    <s v="publishing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71794871794869"/>
    <s v="publishing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2732513451197"/>
    <s v="publishing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8266129032254"/>
    <s v="publishing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1126279863482"/>
    <s v="publishing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417445482865"/>
    <s v="publishing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2839506172838"/>
    <s v="publishing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77551020408163"/>
    <s v="publishing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0238095238095"/>
    <s v="publishing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2553191489363"/>
    <s v="publishing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15789473684212"/>
    <s v="publishing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3356009070289"/>
    <s v="publishing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3275109170302"/>
    <s v="publishing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495934959349597"/>
    <s v="publishing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87190495010373"/>
    <s v="publishing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5774647887324"/>
    <s v="publishing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57795275590544"/>
    <s v="publishing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0526315789474"/>
    <s v="publishing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4545454545453"/>
    <s v="publishing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3333333333334"/>
    <s v="publishing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1073446327684"/>
    <s v="photography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35866261398181"/>
    <s v="photography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492957746479"/>
    <s v="photography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59851301115239"/>
    <s v="photography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37681159420288"/>
    <s v="photography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0465116279073"/>
    <s v="photography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3744075829388"/>
    <s v="photography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397959183674"/>
    <s v="photography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1506172839506"/>
    <s v="photography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75728155339809"/>
    <s v="photography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79104477611939"/>
    <s v="photography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093023255814"/>
    <s v="photography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431818181819"/>
    <s v="photography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027027027029"/>
    <s v="photography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137931034483"/>
    <s v="photography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07317073170732"/>
    <s v="photography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2966101694915"/>
    <s v="photography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56896551724131"/>
    <s v="photography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2694610778443"/>
    <s v="photography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4680851063831"/>
    <s v="photography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391592920354"/>
    <s v="photography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4024896265561"/>
    <s v="photography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s v="photography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15357142857138"/>
    <s v="photography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39285714285708"/>
    <s v="photography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2142857142863"/>
    <s v="photography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3750000000003"/>
    <s v="photography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666666666666"/>
    <s v="photography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1990846681922"/>
    <s v="photography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3835616438359"/>
    <s v="photography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16326530612244"/>
    <s v="photography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081081081081"/>
    <s v="photography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05149051490511"/>
    <s v="photography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4545454545456"/>
    <s v="photography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15406593406595"/>
    <s v="photography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75"/>
    <s v="photography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7391304347825"/>
    <s v="photography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4859154929582"/>
    <s v="photography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0816326530611"/>
    <s v="photography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2727272727273"/>
    <s v="photography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28571428571429"/>
    <s v="photography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875"/>
    <s v="photography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16666666666664"/>
    <s v="photography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66666666666666"/>
    <s v="photography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084745762711"/>
    <s v="publishing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3076923076923"/>
    <s v="publishing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69230769230766"/>
    <s v="publishing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3333333333329"/>
    <s v="publishing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3333333333329"/>
    <s v="publishing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7142857142856"/>
    <s v="publishing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78260869565219"/>
    <s v="photography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77777777777779"/>
    <s v="photography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25535714285714"/>
    <s v="music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3125"/>
    <s v="music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88666666666663"/>
    <s v="music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2857142857142"/>
    <s v="music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0909090909091"/>
    <s v="music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29673913043479"/>
    <s v="music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85365853658533"/>
    <s v="music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26086956521742"/>
    <s v="music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4642857142854"/>
    <s v="music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4074074074076"/>
    <s v="music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3846153846154"/>
    <s v="music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88311688311686"/>
    <s v="music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2352941176464"/>
    <s v="music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69426751592357"/>
    <s v="music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0253164556956"/>
    <s v="music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0370370370374"/>
    <s v="music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56521739130437"/>
    <s v="music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s v="music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378378378378"/>
    <s v="music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461538461538"/>
    <s v="music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1111111111114"/>
    <s v="music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1923076923077"/>
    <s v="music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3703703703709"/>
    <s v="music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75"/>
    <s v="music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53658536585371"/>
    <s v="music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06349206349202"/>
    <s v="music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2556390977444"/>
    <s v="music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89361702127653"/>
    <s v="music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25"/>
    <s v="music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29729729729726"/>
    <s v="music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32183908046"/>
    <s v="music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67058823529413"/>
    <s v="music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351351351352"/>
    <s v="music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46875"/>
    <s v="music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4216867469879"/>
    <s v="music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2608695652173"/>
    <s v="music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1111111111113"/>
    <s v="music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89259259259259"/>
    <s v="music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6875"/>
    <s v="music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14285714285708"/>
    <s v="music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4285714285716"/>
    <s v="music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4117647058826"/>
    <s v="music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45833333333336"/>
    <s v="music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333333333334"/>
    <s v="music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0339366515837"/>
    <s v="music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49532710280369"/>
    <s v="music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3333333333333"/>
    <s v="music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1111111111111"/>
    <s v="music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78217821782184"/>
    <s v="music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3548387096774"/>
    <s v="music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4494382022467"/>
    <s v="music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56989247311824"/>
    <s v="music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081632653061"/>
    <s v="music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597560975609753"/>
    <s v="music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4482758620683"/>
    <s v="music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08695652173914"/>
    <s v="music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48961038961041"/>
    <s v="music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3673469387756"/>
    <s v="music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3220338983052"/>
    <s v="music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47787610619469"/>
    <s v="music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16470588235299"/>
    <s v="music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095238095238"/>
    <s v="music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380952380952"/>
    <s v="music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4897959183675"/>
    <s v="music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75090497737563"/>
    <s v="music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3564356435644"/>
    <s v="music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28205128205124"/>
    <s v="music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285714285714"/>
    <s v="music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27272727272727"/>
    <s v="music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315789473682"/>
    <s v="music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333333333334"/>
    <s v="music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86956521739133"/>
    <s v="music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1818181818181"/>
    <s v="music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4683544303801"/>
    <s v="music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363636363636"/>
    <s v="music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1111111111114"/>
    <s v="music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0588235294117"/>
    <s v="music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4390243902438"/>
    <s v="music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66666666666666"/>
    <s v="music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25"/>
    <s v="music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6666666666666"/>
    <s v="music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2222222222221"/>
    <s v="music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285714285714"/>
    <s v="music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66666666666664"/>
    <s v="music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76923076923077"/>
    <s v="photography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0588235294116"/>
    <s v="photography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25373134328353"/>
    <s v="photography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1428571428569"/>
    <s v="photography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4157303370791"/>
    <s v="photography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1682242990653"/>
    <s v="photography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08805031446541"/>
    <s v="photography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237569060775"/>
    <s v="photography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36641221374043"/>
    <s v="photography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47999999999996"/>
    <s v="photography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8852459016392"/>
    <s v="photography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8888888888889"/>
    <s v="photography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8888888888889"/>
    <s v="photography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s v="photography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1481481481481"/>
    <s v="photography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7551020408163"/>
    <s v="photography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8039215686271"/>
    <s v="photography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3559322033899"/>
    <s v="photography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2051282051285"/>
    <s v="photography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6970873786407"/>
    <s v="photography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15384615384613"/>
    <s v="photography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66666666666667"/>
    <s v="photography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36363636363633"/>
    <s v="photography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57894736842103"/>
    <s v="photography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8947368421052"/>
    <s v="photography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07692307692307"/>
    <s v="photography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2903225806451"/>
    <s v="photography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3333333333329"/>
    <s v="photography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473684210526"/>
    <s v="photography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0789473684205"/>
    <s v="photography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1666666666664"/>
    <s v="photography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210526315789"/>
    <s v="photography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27027027027027"/>
    <s v="photography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2424242424242"/>
    <s v="photography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35185185185183"/>
    <s v="photography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06896551724139"/>
    <s v="photography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75"/>
    <s v="photography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6666666666666"/>
    <s v="photography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3525179856115"/>
    <s v="photography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88888888888886"/>
    <s v="photography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0123456790124"/>
    <s v="photography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0930232558139"/>
    <s v="photography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2972972972975"/>
    <s v="photography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38333333333334"/>
    <s v="photography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16814159292042"/>
    <s v="photography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48648648648646"/>
    <s v="photography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77777777777771"/>
    <s v="photography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6666666666666"/>
    <s v="photography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4615384615384"/>
    <s v="photography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39344262295083"/>
    <s v="photography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75"/>
    <s v="photography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25"/>
    <s v="photography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083333333333"/>
    <s v="photography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2222222222221"/>
    <s v="photography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384615384615385"/>
    <s v="photography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08695652173914"/>
    <s v="photography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57142857142858"/>
    <s v="photography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3333333333329"/>
    <s v="photography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75"/>
    <s v="photography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2280701754383"/>
    <s v="music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75757575757574"/>
    <s v="music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85416666666671"/>
    <s v="music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333333333331"/>
    <s v="music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65151515151516"/>
    <s v="music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89380530973455"/>
    <s v="music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666666666666"/>
    <s v="music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2727272727273"/>
    <s v="music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66666666666667"/>
    <s v="music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67499999999998"/>
    <s v="music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222222222222"/>
    <s v="music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4615384615387"/>
    <s v="music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75"/>
    <s v="music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8571428571429"/>
    <s v="music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1865671641801"/>
    <s v="music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0430622009569"/>
    <s v="music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26315789473685"/>
    <s v="music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0833333333334"/>
    <s v="music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25"/>
    <s v="music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4692737430168"/>
    <s v="music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3846153846154"/>
    <s v="music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129770992365"/>
    <s v="music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4285714285715"/>
    <s v="music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37643678160919"/>
    <s v="music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76753926701571"/>
    <s v="music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89473684210527"/>
    <s v="music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7315436241611"/>
    <s v="music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25"/>
    <s v="music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4210526315788"/>
    <s v="music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375"/>
    <s v="games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3333333333336"/>
    <s v="games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88235294117652"/>
    <s v="games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1818181818182"/>
    <s v="games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1578947368421"/>
    <s v="games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7692307692307"/>
    <s v="games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3333333333336"/>
    <s v="games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38428571428572"/>
    <s v="music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28395061728392"/>
    <s v="music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1875"/>
    <s v="music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153846153846"/>
    <s v="music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85714285714283"/>
    <s v="music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1379310344826"/>
    <s v="music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75"/>
    <s v="music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1685393258425"/>
    <s v="music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4545454545453"/>
    <s v="music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289837398374"/>
    <s v="music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58333333333329"/>
    <s v="music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6923076923077"/>
    <s v="music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042553191489"/>
    <s v="music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51912568306008"/>
    <s v="music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0952380952381"/>
    <s v="music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1428571428573"/>
    <s v="music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1666666666668"/>
    <s v="music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097560975609753"/>
    <s v="technology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5959595959596"/>
    <s v="technology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368421052633"/>
    <s v="technology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473684210527"/>
    <s v="technology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5238095238102"/>
    <s v="technology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285714285716"/>
    <s v="technology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88888888888889"/>
    <s v="technology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25"/>
    <s v="technology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0952380952381"/>
    <s v="technology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09375"/>
    <s v="music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3846153846153"/>
    <s v="music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26923076923077"/>
    <s v="music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896261682243"/>
    <s v="music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3636363636367"/>
    <s v="music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52941176470594"/>
    <s v="music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0400000000001"/>
    <s v="music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12500000000006"/>
    <s v="music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4545454545448"/>
    <s v="music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2727272727266"/>
    <s v="music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6903448275862"/>
    <s v="music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0344827586206"/>
    <s v="music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385964912279"/>
    <s v="music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25"/>
    <s v="music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38709677419352"/>
    <s v="music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70118779438872"/>
    <s v="technology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36000000000007"/>
    <s v="technology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5577078288939"/>
    <s v="technology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00223588597"/>
    <s v="technology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117647058825"/>
    <s v="technology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285714285715"/>
    <s v="technology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.003043478260871"/>
    <s v="technology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0671378091872"/>
    <s v="technology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04984093319197"/>
    <s v="technology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054157782516"/>
    <s v="technology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450839328538"/>
    <s v="technology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5532258064516"/>
    <s v="technology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5782312925169"/>
    <s v="technology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0602409638557"/>
    <s v="technology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7593103448271"/>
    <s v="technology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246575342468"/>
    <s v="technology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38500000000008"/>
    <s v="technology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07684365781708"/>
    <s v="technology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65660377358489"/>
    <s v="technology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696969697"/>
    <s v="technology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0214329454989"/>
    <s v="technology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4738562091503"/>
    <s v="technology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185011709601"/>
    <s v="technology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038834951456"/>
    <s v="technology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444745538665"/>
    <s v="technology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024691358024"/>
    <s v="technology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7843137254902"/>
    <s v="technology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75728669846318"/>
    <s v="technology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27532097004286"/>
    <s v="technology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5590732591254"/>
    <s v="technology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8739495798313"/>
    <s v="technology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003412969283"/>
    <s v="technology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393034825871"/>
    <s v="technology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8948616600788"/>
    <s v="technology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0782241014799"/>
    <s v="technology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436053593178"/>
    <s v="technology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40463917526"/>
    <s v="technology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5966789667897"/>
    <s v="technology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4401028277635"/>
    <s v="technology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875"/>
    <s v="photography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285714285717"/>
    <s v="photography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28571428571431"/>
    <s v="photography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s v="photography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333333333334"/>
    <s v="photography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4285714285715"/>
    <s v="photography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790470372632"/>
    <s v="technology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4261818181815"/>
    <s v="technology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0237288135596"/>
    <s v="technology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193717277485"/>
    <s v="technology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7689768976898"/>
    <s v="technology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59270072992695"/>
    <s v="technology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3658536585364"/>
    <s v="technology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43216080402"/>
    <s v="technology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76856649395505"/>
    <s v="technology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059732234807"/>
    <s v="technology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327868852459"/>
    <s v="technology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7781674704077"/>
    <s v="technology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01680840609291"/>
    <s v="technology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2283950617282"/>
    <s v="technology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8876826722338"/>
    <s v="technology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16901408450698"/>
    <s v="technology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495555555555"/>
    <s v="technology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6848314606741"/>
    <s v="technology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47540983606557"/>
    <s v="technology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736842105263"/>
    <s v="technology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3692307692307"/>
    <s v="technology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093484419266"/>
    <s v="technology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047619047619"/>
    <s v="technology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074074074073"/>
    <s v="technology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03898678414089"/>
    <s v="technology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09647495361781"/>
    <s v="technology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1392405063289"/>
    <s v="technology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3829787234042"/>
    <s v="technology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44"/>
    <s v="technology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472440944881"/>
    <s v="technology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468926553672"/>
    <s v="technology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1518987341773"/>
    <s v="technology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3620078740162"/>
    <s v="technology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5704968944101"/>
    <s v="technology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0778301886795"/>
    <s v="technology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1118881118877"/>
    <s v="technology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0686274509804"/>
    <s v="technology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385224274406"/>
    <s v="technology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2841328413285"/>
    <s v="technology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499999999999"/>
    <s v="technology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3571428571428"/>
    <s v="technology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26424870466319"/>
    <s v="technology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77777777777777"/>
    <s v="technology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361216730039"/>
    <s v="technology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06451612903224"/>
    <s v="technology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327313769753"/>
    <s v="technology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2989803350327"/>
    <s v="technology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91037735849048"/>
    <s v="technology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411764705881"/>
    <s v="technology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095041322314053"/>
    <s v="technology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205175600737"/>
    <s v="technology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3801652892564"/>
    <s v="technology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0933977455712"/>
    <s v="technology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55445544554451"/>
    <s v="technology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458483754512"/>
    <s v="technology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47792792792798"/>
    <s v="technology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07317073170732"/>
    <s v="technology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6533333333333"/>
    <s v="technology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5.997067448680355"/>
    <s v="technology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7142857142858"/>
    <s v="technology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8916256157631"/>
    <s v="technology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5714285714286"/>
    <s v="technology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3845492085343"/>
    <s v="technology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2114395886893"/>
    <s v="technology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1538461538464"/>
    <s v="technology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118421052633"/>
    <s v="technology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1912547528519"/>
    <s v="technology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424836601309"/>
    <s v="technology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402877697841"/>
    <s v="technology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0857142857142"/>
    <s v="technology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65926829268295"/>
    <s v="technology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303146309367"/>
    <s v="technology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0212765957444"/>
    <s v="technology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875"/>
    <s v="technology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4464579901152"/>
    <s v="technology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09090909090907"/>
    <s v="music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0526315789473"/>
    <s v="music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2173913043484"/>
    <s v="music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01204819277103"/>
    <s v="music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8571428571429"/>
    <s v="music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04266666666669"/>
    <s v="music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4854838709678"/>
    <s v="music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0187499999999"/>
    <s v="music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47154471544724"/>
    <s v="music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090909090908"/>
    <s v="music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26086956521735"/>
    <s v="music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597222222222221"/>
    <s v="music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1428571428569"/>
    <s v="music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25"/>
    <s v="music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1746031746032"/>
    <s v="music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037037037037"/>
    <s v="music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77272727272727"/>
    <s v="music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17391304347822"/>
    <s v="music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2727272727273"/>
    <s v="music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49310344827583"/>
    <s v="music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895287958115176"/>
    <s v="music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2500000000001"/>
    <s v="music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15789473684212"/>
    <s v="music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15384615384613"/>
    <s v="music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8130841121488"/>
    <s v="music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2244897959187"/>
    <s v="music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27777777777771"/>
    <s v="music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5652173913038"/>
    <s v="music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57142857142858"/>
    <s v="music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2941176470578"/>
    <s v="music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0909090909093"/>
    <s v="music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275362318841"/>
    <s v="music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333333333333"/>
    <s v="games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55555555555557"/>
    <s v="games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0338983050844"/>
    <s v="games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66666666666668"/>
    <s v="games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333333333333"/>
    <s v="games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3333333333333"/>
    <s v="games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66666666666664"/>
    <s v="games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27272727272727"/>
    <s v="games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2499999999999"/>
    <s v="games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59737827715356"/>
    <s v="games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66666666666666"/>
    <s v="games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35714285714285"/>
    <s v="games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09090909090907"/>
    <s v="games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3333333333336"/>
    <s v="games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1666666666668"/>
    <s v="games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2134831460672"/>
    <s v="games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1818181818183"/>
    <s v="games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66666666666668"/>
    <s v="games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7951807228917"/>
    <s v="games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4736842105266"/>
    <s v="games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69485530546629"/>
    <s v="games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25"/>
    <s v="games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5384615384613"/>
    <s v="music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03448275862064"/>
    <s v="music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363636363636"/>
    <s v="music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204819277109"/>
    <s v="music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3931623931625"/>
    <s v="music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25"/>
    <s v="music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66735294117646"/>
    <s v="music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15789473684212"/>
    <s v="music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76595744680847"/>
    <s v="music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3333333333334"/>
    <s v="music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095238095238"/>
    <s v="music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4647887323944"/>
    <s v="music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68421052631575"/>
    <s v="music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49243306169967"/>
    <s v="music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57142857142861"/>
    <s v="music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7820512820518"/>
    <s v="music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3584905660378"/>
    <s v="games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1348314606739"/>
    <s v="games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66308243727597"/>
    <s v="games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4511278195488"/>
    <s v="games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451043338683"/>
    <s v="games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56632653061227"/>
    <s v="games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0381807973048"/>
    <s v="games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56420233463037"/>
    <s v="games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25"/>
    <s v="games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8435754189949"/>
    <s v="games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0667078443485"/>
    <s v="games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47714604236342"/>
    <s v="games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03872437357631"/>
    <s v="games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0434782608695"/>
    <s v="games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06837606837601"/>
    <s v="games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1300230946882"/>
    <s v="games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4377880184327"/>
    <s v="games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01195219123505"/>
    <s v="games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28136882129277"/>
    <s v="games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35357142857142"/>
    <s v="music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66920943134534"/>
    <s v="music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01369863013697"/>
    <s v="music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35294117647058"/>
    <s v="music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3333333333336"/>
    <s v="music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66666666666666"/>
    <s v="music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02777777777779"/>
    <s v="music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796747967479675"/>
    <s v="music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25416666666666"/>
    <s v="music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0606060606062"/>
    <s v="music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2857142857142"/>
    <s v="music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2222222222221"/>
    <s v="music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4473684210524"/>
    <s v="music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1052631578945"/>
    <s v="music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04347826086953"/>
    <s v="music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197247706422019"/>
    <s v="games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45270270270274"/>
    <s v="games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79651993355483"/>
    <s v="games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0280373831778"/>
    <s v="games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0099667774093"/>
    <s v="games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1805555555551"/>
    <s v="games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2547309833024"/>
    <s v="games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497991967871485"/>
    <s v="games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26630727762803"/>
    <s v="games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1093117408906"/>
    <s v="games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0179028132991"/>
    <s v="games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8503401360545"/>
    <s v="games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16176470588236"/>
    <s v="games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25635808748726"/>
    <s v="games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620253164558"/>
    <s v="games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3028169014082"/>
    <s v="games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16666666666"/>
    <s v="games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2392638036808"/>
    <s v="games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65251485148519"/>
    <s v="games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.00344827586207"/>
    <s v="games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75252525252522"/>
    <s v="games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2280701754383"/>
    <s v="games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2631578947367"/>
    <s v="games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28125"/>
    <s v="games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1666666666667"/>
    <s v="games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169877408059"/>
    <s v="games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08729166666669"/>
    <s v="games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3654618473899"/>
    <s v="games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142857142857"/>
    <s v="games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005076142132"/>
    <s v="games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2287822878232"/>
    <s v="games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03550295857985"/>
    <s v="games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1951219512196"/>
    <s v="games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35922330097088"/>
    <s v="games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297619047619051"/>
    <s v="games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04761904762"/>
    <s v="games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04972375690608"/>
    <s v="games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333333333334"/>
    <s v="games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4157303370785"/>
    <s v="games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7647058823529"/>
    <s v="games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2886597938145"/>
    <s v="games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7871287128712"/>
    <s v="games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247422680412"/>
    <s v="games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4589800443462"/>
    <s v="games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155688622754"/>
    <s v="games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403614457831"/>
    <s v="games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0762711864407"/>
    <s v="games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6190476190474"/>
    <s v="games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02020202020201"/>
    <s v="games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50632911392405"/>
    <s v="games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4666666666667"/>
    <s v="games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2367149758456"/>
    <s v="games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78431372549019"/>
    <s v="games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25"/>
    <s v="games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396874999999994"/>
    <s v="games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333333333333"/>
    <s v="music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458333333333"/>
    <s v="music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152542372882"/>
    <s v="music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88607594936711"/>
    <s v="music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428571428571"/>
    <s v="music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38679245283"/>
    <s v="music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27586206896555"/>
    <s v="music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6511627906976"/>
    <s v="music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0652173913049"/>
    <s v="music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4074074074076"/>
    <s v="music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14642857142863"/>
    <s v="music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05882352941174"/>
    <s v="music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65517241379317"/>
    <s v="music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4736842105263"/>
    <s v="music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138888888889"/>
    <s v="music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35714285714292"/>
    <s v="music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428571428571"/>
    <s v="music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59810426540286"/>
    <s v="music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76470588235297"/>
    <s v="music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1650485436887"/>
    <s v="music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69203539823013"/>
    <s v="music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0778443113773"/>
    <s v="music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85616438356163"/>
    <s v="music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36800000000002"/>
    <s v="music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496921824104234"/>
    <s v="music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17476635514019"/>
    <s v="music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6470588235291"/>
    <s v="music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09615384615384"/>
    <s v="music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2025316455694"/>
    <s v="music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.000127388535034"/>
    <s v="music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2800000000002"/>
    <s v="music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78125"/>
    <s v="music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1999999999996"/>
    <s v="music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4969325153371"/>
    <s v="music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1038961038959"/>
    <s v="music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4943820224717"/>
    <s v="music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125"/>
    <s v="food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1803278688526"/>
    <s v="food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3162444113267"/>
    <s v="food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3612662942269"/>
    <s v="food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2638036809817"/>
    <s v="food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5406360424032"/>
    <s v="food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02840909090907"/>
    <s v="food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2553191489361"/>
    <s v="food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65671641791046"/>
    <s v="food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230769230769"/>
    <s v="food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04623556581984"/>
    <s v="food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4357541899445"/>
    <s v="food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4552845528455"/>
    <s v="food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3188405797094"/>
    <s v="food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007444168734"/>
    <s v="food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28571428571429"/>
    <s v="technology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07407407407405"/>
    <s v="technology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57142857142854"/>
    <s v="technology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2499999999996"/>
    <s v="technology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33333333333332"/>
    <s v="technology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2857142857142"/>
    <s v="technology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142857142857"/>
    <s v="technology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75"/>
    <s v="technology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3333333333332"/>
    <s v="food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33333333333332"/>
    <s v="food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25"/>
    <s v="food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393939393941"/>
    <s v="food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66666666666671"/>
    <s v="food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3333333333336"/>
    <s v="food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33333333333339"/>
    <s v="food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4615384615387"/>
    <s v="food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3333333333336"/>
    <s v="food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2222222222229"/>
    <s v="food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4444444444443"/>
    <s v="food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2935779816514"/>
    <s v="food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2688172043008"/>
    <s v="food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3469453376205"/>
    <s v="food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09836065573771"/>
    <s v="food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0434782608702"/>
    <s v="food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66666666666671"/>
    <s v="food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1394658753708"/>
    <s v="food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77777777777779"/>
    <s v="food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401960784314"/>
    <s v="food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6989247311828"/>
    <s v="food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68656716417908"/>
    <s v="food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0769230769231"/>
    <s v="food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2537313432834"/>
    <s v="food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5806451612902"/>
    <s v="food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2499999999997"/>
    <s v="food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7659574468085"/>
    <s v="food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8529411764706"/>
    <s v="food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3255813953483"/>
    <s v="music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0434782608695"/>
    <s v="music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4418604651166"/>
    <s v="music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0833333333332"/>
    <s v="music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58139534883722"/>
    <s v="music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137931034483"/>
    <s v="music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1276595744681"/>
    <s v="music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5666666666667"/>
    <s v="music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04038461538462"/>
    <s v="music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368421052631"/>
    <s v="music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0987654320987"/>
    <s v="music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03999999999999"/>
    <s v="music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1463414634145"/>
    <s v="music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39240506329"/>
    <s v="music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0624999999999"/>
    <s v="music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1473684210523"/>
    <s v="music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210526315789"/>
    <s v="music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01222222222216"/>
    <s v="music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65853658536587"/>
    <s v="music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66666666666666"/>
    <s v="music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3684210526318"/>
    <s v="music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46153846153845"/>
    <s v="music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375"/>
    <s v="music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2239382239376"/>
    <s v="music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48205128205123"/>
    <s v="music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48809523809524"/>
    <s v="music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1071428571419"/>
    <s v="music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76470588235297"/>
    <s v="music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48275862068964"/>
    <s v="music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2857142857146"/>
    <s v="food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4285714285715"/>
    <s v="food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45454545454547"/>
    <s v="food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174242424243"/>
    <s v="music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3846153846153"/>
    <s v="music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093023255814"/>
    <s v="music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25"/>
    <s v="music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0909090909091"/>
    <s v="music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35211267605632"/>
    <s v="music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2839506172834"/>
    <s v="music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28947368421055"/>
    <s v="music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557377049181"/>
    <s v="music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3333333333329"/>
    <s v="music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29411764705884"/>
    <s v="music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74358974359"/>
    <s v="music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308108108107"/>
    <s v="music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1525423728814"/>
    <s v="music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0740740740748"/>
    <s v="music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0317460317462"/>
    <s v="music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69230769230766"/>
    <s v="music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76923076923077"/>
    <s v="music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38596491228068"/>
    <s v="music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2786885245898"/>
    <s v="music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3846153846153"/>
    <s v="music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4029850746269"/>
    <s v="music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216216216216"/>
    <s v="music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1621621621621"/>
    <s v="music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19642857142861"/>
    <s v="music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3333333333333"/>
    <s v="music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85074626865675"/>
    <s v="music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2857142857142"/>
    <s v="music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17647058823529"/>
    <s v="music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1111111111111"/>
    <s v="music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1111111111114"/>
    <s v="music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3333333333332"/>
    <s v="food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181818181818"/>
    <s v="food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333333333334"/>
    <s v="food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25"/>
    <s v="food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263157894737"/>
    <s v="food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777777777777"/>
    <s v="food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2857142857142"/>
    <s v="food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333333333333"/>
    <s v="food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00662251655628"/>
    <s v="technology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2494887525568"/>
    <s v="technology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3333333333323"/>
    <s v="technology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65703745743475"/>
    <s v="technology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4155844155844"/>
    <s v="technology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49748743718587"/>
    <s v="technology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2763157894737"/>
    <s v="technology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347633136095"/>
    <s v="technology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58509532062391"/>
    <s v="technology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02893802893806"/>
    <s v="technology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2210884353746"/>
    <s v="technology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142857142856"/>
    <s v="technology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0555555555557"/>
    <s v="technology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0882352941177"/>
    <s v="technology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59748427672956"/>
    <s v="technology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2987012987013"/>
    <s v="technology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7169811320757"/>
    <s v="technology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39488409272587"/>
    <s v="technology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58064516129029"/>
    <s v="technology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1351351351353"/>
    <s v="technology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s v="technology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0544982698959"/>
    <s v="technology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55555555555557"/>
    <s v="technology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095238095238095"/>
    <s v="technology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87654320987652"/>
    <s v="technology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85489510489504"/>
    <s v="technology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04761904761905"/>
    <s v="technology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00502512562812"/>
    <s v="technology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153846153846"/>
    <s v="technology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4285714285715"/>
    <s v="technology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202898550725"/>
    <s v="technology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248500999335"/>
    <s v="technology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80769230769234"/>
    <s v="technology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04347826086953"/>
    <s v="technology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66205607476627"/>
    <s v="technology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66666666666668"/>
    <s v="technology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3333333333336"/>
    <s v="technology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35294117647"/>
    <s v="technology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4545454545453"/>
    <s v="technology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2857142857136"/>
    <s v="technology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2093023255815"/>
    <s v="technology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184210526316"/>
    <s v="technology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77627118644077"/>
    <s v="technology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5803571428572"/>
    <s v="technology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3846153846155"/>
    <s v="technology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695652173913047"/>
    <s v="technology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27718446601949"/>
    <s v="technology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2222222222229"/>
    <s v="technology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4285714285715"/>
    <s v="technology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3333333333336"/>
    <s v="technology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1904761904759"/>
    <s v="technology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1702127659575"/>
    <s v="technology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151515151516"/>
    <s v="technology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1988304093566"/>
    <s v="technology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379310344827"/>
    <s v="technology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5555555555556"/>
    <s v="technology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148148148148"/>
    <s v="technology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857142857142856"/>
    <s v="food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2711864406782"/>
    <s v="food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3333333333334"/>
    <s v="food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66666666666668"/>
    <s v="food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052631578948"/>
    <s v="food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5769230769231"/>
    <s v="food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05000000000001"/>
    <s v="food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434782608695"/>
    <s v="theater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4615384615384"/>
    <s v="theater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222222222217"/>
    <s v="theater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142857142858"/>
    <s v="theater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75"/>
    <s v="theater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486692015209"/>
    <s v="theater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7487309644663"/>
    <s v="theater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4318398474738"/>
    <s v="theater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480519480518"/>
    <s v="theater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1516544117654"/>
    <s v="theater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45205479452056"/>
    <s v="theater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1468531468533"/>
    <s v="theater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.00140845070422"/>
    <s v="theater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3770491803285"/>
    <s v="theater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1016333938291"/>
    <s v="theater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0481283422456"/>
    <s v="theater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87692307692305"/>
    <s v="theater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7972972972973"/>
    <s v="theater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37681159420296"/>
    <s v="theater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69942196531792"/>
    <s v="theater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4054054054052"/>
    <s v="technology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8863636363636"/>
    <s v="technology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02649656526005"/>
    <s v="technology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486725663715"/>
    <s v="technology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4504950495049"/>
    <s v="technology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961810466767"/>
    <s v="technology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29591836734699"/>
    <s v="technology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6521739130437"/>
    <s v="technology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17903225806455"/>
    <s v="technology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0270270270271"/>
    <s v="technology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1780821917803"/>
    <s v="technology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033613445376"/>
    <s v="technology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0147492625371"/>
    <s v="technology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1724137931035"/>
    <s v="technology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210526315791"/>
    <s v="technology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333333333333"/>
    <s v="technology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0418848167539"/>
    <s v="technology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5294117647058"/>
    <s v="technology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1111111111114"/>
    <s v="publishing"/>
    <s v="children's book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4545454545453"/>
    <s v="publishing"/>
    <s v="children's book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34693877551024"/>
    <s v="publishing"/>
    <s v="children's book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57894736842103"/>
    <s v="publishing"/>
    <s v="children's book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85714285714285"/>
    <s v="publishing"/>
    <s v="children's book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57575757575758"/>
    <s v="publishing"/>
    <s v="children's book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3333333333334"/>
    <s v="publishing"/>
    <s v="children's book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0588235294116"/>
    <s v="publishing"/>
    <s v="children's book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098484848484851"/>
    <s v="publishing"/>
    <s v="children's book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46153846153847"/>
    <s v="publishing"/>
    <s v="children's book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2222222222221"/>
    <s v="publishing"/>
    <s v="children's book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66666666666671"/>
    <s v="publishing"/>
    <s v="children's book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0491803278688"/>
    <s v="theater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59154929577464"/>
    <s v="theater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0810810810814"/>
    <s v="theater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5833333333333"/>
    <s v="theater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78787878787875"/>
    <s v="theater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14285714285708"/>
    <s v="theater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66666666666671"/>
    <s v="theater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23287671233"/>
    <s v="theater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57553191489373"/>
    <s v="theater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4820143884891"/>
    <s v="theater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59538461538463"/>
    <s v="theater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0769230769234"/>
    <s v="theater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4444444444443"/>
    <s v="theater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4680851063833"/>
    <s v="theater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s v="theater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76811594202906"/>
    <s v="theater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047619047619"/>
    <s v="theater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56140350877192"/>
    <s v="theater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2592592592595"/>
    <s v="theater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3012048192772"/>
    <s v="theater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09583333333335"/>
    <s v="theater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0177514792898"/>
    <s v="theater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098039215686"/>
    <s v="theater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4615384615387"/>
    <s v="theater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66666666666664"/>
    <s v="theater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4313725490193"/>
    <s v="theater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105263157895"/>
    <s v="theater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6521739130434"/>
    <s v="theater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0927835051547"/>
    <s v="theater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39473684210527"/>
    <s v="theater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46153846153847"/>
    <s v="theater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89368421052631"/>
    <s v="theater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428571428572"/>
    <s v="theater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18172043010752"/>
    <s v="theater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0909090909093"/>
    <s v="theater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37037037037038"/>
    <s v="theater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0645161290323"/>
    <s v="theater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66666666666664"/>
    <s v="theater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3333333333332"/>
    <s v="theater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3076923076923"/>
    <s v="theater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3333333333334"/>
    <s v="theater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85714285714285"/>
    <s v="theater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3333333333332"/>
    <s v="theater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55555555555557"/>
    <s v="theater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33333333333332"/>
    <s v="theater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3333333333334"/>
    <s v="theater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2933333333334"/>
    <s v="theater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307692307692"/>
    <s v="theater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25"/>
    <s v="theater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3333333333329"/>
    <s v="theater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33333333333335"/>
    <s v="theater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333333333333"/>
    <s v="theater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1724137931032"/>
    <s v="theater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71428571428569"/>
    <s v="theater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1764705882351"/>
    <s v="theater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3333333333336"/>
    <s v="theater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333333333334"/>
    <s v="theater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3333333333332"/>
    <s v="theater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2857142857144"/>
    <s v="theater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88235294117645"/>
    <s v="theater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14285714285708"/>
    <s v="theater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28571428571431"/>
    <s v="theater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7692307692308"/>
    <s v="theater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6666666666666"/>
    <s v="theater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4285714285715"/>
    <s v="theater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55555555555557"/>
    <s v="theater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15384615384613"/>
    <s v="theater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music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music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music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020408163265"/>
    <s v="music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175879396985"/>
    <s v="music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music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285714285714"/>
    <s v="music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music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343750000001"/>
    <s v="music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41935483871"/>
    <s v="music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music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36842105263165"/>
    <s v="music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4074074074076"/>
    <s v="music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music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38461538461533"/>
    <s v="music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music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3636363636367"/>
    <s v="music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1875"/>
    <s v="music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music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42424242424249"/>
    <s v="music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2772277227722"/>
    <s v="theater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1538461538467"/>
    <s v="theater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666666666666665"/>
    <s v="theater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6551724137932"/>
    <s v="theater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25"/>
    <s v="theater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6666666666666"/>
    <s v="theater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3333333333329"/>
    <s v="theater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061224489795"/>
    <s v="theater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2295918367346"/>
    <s v="theater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s v="theater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34375"/>
    <s v="theater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25352112676063"/>
    <s v="theater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88235294117652"/>
    <s v="theater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4883720930239"/>
    <s v="theater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117647058823"/>
    <s v="theater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4848484848487"/>
    <s v="theater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4955752212392"/>
    <s v="theater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14285714285712"/>
    <s v="theater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6666666666666"/>
    <s v="theater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875"/>
    <s v="theater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1739130434783"/>
    <s v="theater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5833333333334"/>
    <s v="theater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4948453608247"/>
    <s v="theater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1525423728817"/>
    <s v="theater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3827397260274"/>
    <s v="theater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256880733946"/>
    <s v="theater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45945945946"/>
    <s v="theater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4285714285715"/>
    <s v="theater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169811320754"/>
    <s v="theater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6.997252747252745"/>
    <s v="theater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08602150537632"/>
    <s v="theater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4375"/>
    <s v="theater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0909090909093"/>
    <s v="theater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75254237288134"/>
    <s v="theater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289156626506"/>
    <s v="theater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4081632653"/>
    <s v="theater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113163972287"/>
    <s v="theater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7719999999999"/>
    <s v="theater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2980769230775"/>
    <s v="theater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2941176470588"/>
    <s v="theater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0974729241879"/>
    <s v="theater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237288135593"/>
    <s v="theater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65979381443296"/>
    <s v="theater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076923076923"/>
    <s v="theater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8984375"/>
    <s v="theater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1818181818187"/>
    <s v="theater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158878504672"/>
    <s v="theater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4811490125673"/>
    <s v="theater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7777777777777"/>
    <s v="theater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654088050314"/>
    <s v="theater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073170731707"/>
    <s v="theater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64601769911511"/>
    <s v="theater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6666666666666"/>
    <s v="theater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89320388349515"/>
    <s v="theater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0967741935485"/>
    <s v="theater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697802197802204"/>
    <s v="theater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03448275862071"/>
    <s v="theater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58585858585855"/>
    <s v="theater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48850574712645"/>
    <s v="theater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36585365853661"/>
    <s v="theater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043478260869"/>
    <s v="theater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4285714285717"/>
    <s v="theater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88631921824103"/>
    <s v="theater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00911854103347"/>
    <s v="theater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25"/>
    <s v="theater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2222222222221"/>
    <s v="theater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0423728813554"/>
    <s v="theater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85714285714292"/>
    <s v="theater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26315789473685"/>
    <s v="theater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40625"/>
    <s v="theater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08974358974365"/>
    <s v="theater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1562500000003"/>
    <s v="theater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4827586206895"/>
    <s v="theater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127659574469"/>
    <s v="theater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74074074074076"/>
    <s v="theater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2857142857143"/>
    <s v="theater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3333333333334"/>
    <s v="theater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3333333333336"/>
    <s v="theater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1194029850742"/>
    <s v="theater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1739130434781"/>
    <s v="theater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277777777777"/>
    <s v="theater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666666666665"/>
    <s v="theater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2857142857142"/>
    <s v="theater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75"/>
    <s v="theater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07692307692307"/>
    <s v="theater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2857142857139"/>
    <s v="theater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3333333333333"/>
    <s v="theater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66666666666668"/>
    <s v="theater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7777777777777"/>
    <s v="theater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4285714285715"/>
    <s v="theater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66666666666668"/>
    <s v="theater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3333333333329"/>
    <s v="theater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77777777777771"/>
    <s v="theater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66666666666668"/>
    <s v="theater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888888888889"/>
    <s v="theater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22222222222"/>
    <s v="theater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4444444444443"/>
    <s v="theater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2380952380957"/>
    <s v="theater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29411764705884"/>
    <s v="theater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85714285714285"/>
    <s v="theater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3333333333336"/>
    <s v="theater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1111111111114"/>
    <s v="theater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3846153846155"/>
    <s v="theater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3333333333331"/>
    <s v="theater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0967741935488"/>
    <s v="theater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620689655174"/>
    <s v="theater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4210526315788"/>
    <s v="theater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0526315789474"/>
    <s v="theater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88888888888886"/>
    <s v="theater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027027027027"/>
    <s v="theater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0459770114942"/>
    <s v="theater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76470588235297"/>
    <s v="theater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3931623931625"/>
    <s v="theater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2857142857142"/>
    <s v="theater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45454545454547"/>
    <s v="theater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333333333334"/>
    <s v="theater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211267605634"/>
    <s v="theater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1052631578945"/>
    <s v="theater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294117647059"/>
    <s v="theater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1044776119406"/>
    <s v="theater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3858921161825"/>
    <s v="theater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68292682926827"/>
    <s v="theater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09370860927152"/>
    <s v="theater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1348314606739"/>
    <s v="theater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s v="theater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04230769230773"/>
    <s v="theater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5789473684211"/>
    <s v="theater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05405405405407"/>
    <s v="theater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0158730158735"/>
    <s v="theater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444444444446"/>
    <s v="theater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1549295774648"/>
    <s v="theater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095238095238095"/>
    <s v="theater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00892473118282"/>
    <s v="theater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3636363636367"/>
    <s v="theater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01639344262293"/>
    <s v="theater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19718309859156"/>
    <s v="theater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102564102564102"/>
    <s v="theater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s v="theater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304347826087"/>
    <s v="theater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2727272727272"/>
    <s v="theater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49019607843135"/>
    <s v="theater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25641025641029"/>
    <s v="theater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35806451612896"/>
    <s v="theater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3333333333334"/>
    <s v="theater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s v="theater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68211920529801"/>
    <s v="theater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s v="theater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1739130434783"/>
    <s v="theater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4285714285715"/>
    <s v="theater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91803278688522"/>
    <s v="theater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music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210526315792"/>
    <s v="music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music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music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music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58333333333332"/>
    <s v="music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music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7692307692308"/>
    <s v="music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music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music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66666666666664"/>
    <s v="music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0754716981132"/>
    <s v="music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music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music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music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music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music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music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music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3333333333329"/>
    <s v="music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09756097560975"/>
    <s v="theater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57964601769912"/>
    <s v="theater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3333333333333"/>
    <s v="theater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1055900621112"/>
    <s v="theater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3404255319146"/>
    <s v="theater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0851063829788"/>
    <s v="theater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391304347826"/>
    <s v="theater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194029850748"/>
    <s v="theater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1428571428571"/>
    <s v="theater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0192307692308"/>
    <s v="theater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86956521739125"/>
    <s v="theater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210084033614"/>
    <s v="theater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288135593218"/>
    <s v="theater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0619469026545"/>
    <s v="theater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2857142857146"/>
    <s v="theater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78378378378379"/>
    <s v="theater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296296296296"/>
    <s v="theater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87179487179489"/>
    <s v="theater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3809523809526"/>
    <s v="theater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162162162161"/>
    <s v="theater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79702970297029"/>
    <s v="theater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1621621621621"/>
    <s v="theater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153846153846"/>
    <s v="theater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77049180327873"/>
    <s v="theater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1921739130435"/>
    <s v="theater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0386740331494"/>
    <s v="theater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0909090909091"/>
    <s v="theater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620817843866"/>
    <s v="theater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0126582278478"/>
    <s v="theater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01730769230764"/>
    <s v="theater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35294117647058"/>
    <s v="theater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88622754491021"/>
    <s v="theater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513661202186"/>
    <s v="theater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323943661971"/>
    <s v="theater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69565217391305"/>
    <s v="theater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25925925925927"/>
    <s v="theater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26943005181346"/>
    <s v="theater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29824561403507"/>
    <s v="theater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75000000000001"/>
    <s v="theater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79545454545453"/>
    <s v="theater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24882629108"/>
    <s v="theater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8695652173913"/>
    <s v="theater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1505376344081"/>
    <s v="theater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136363636364"/>
    <s v="theater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3414634146333"/>
    <s v="theater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381443298969"/>
    <s v="theater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21917808219183"/>
    <s v="theater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306122448979"/>
    <s v="theater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343283582089"/>
    <s v="theater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37647058823526"/>
    <s v="theater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25153374233132"/>
    <s v="theater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77083333333336"/>
    <s v="theater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0344827586207"/>
    <s v="theater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142857142858"/>
    <s v="theater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2587412587413"/>
    <s v="theater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666666666666"/>
    <s v="theater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29411764705884"/>
    <s v="theater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063492063492"/>
    <s v="theater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170212765958"/>
    <s v="theater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371308016877"/>
    <s v="theater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787234042552"/>
    <s v="theater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8518518518519"/>
    <s v="theater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295081967213"/>
    <s v="theater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37149758454105"/>
    <s v="theater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08400000000003"/>
    <s v="theater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66666666666664"/>
    <s v="theater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s v="theater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66666666666666"/>
    <s v="theater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85714285714292"/>
    <s v="theater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3333333333332"/>
    <s v="theater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67037037037037"/>
    <s v="theater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78723404255319"/>
    <s v="theater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090909090909"/>
    <s v="theater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166666666666"/>
    <s v="theater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3333333333336"/>
    <s v="theater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0454545454547"/>
    <s v="theater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85714285714289"/>
    <s v="theater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03703703703702"/>
    <s v="theater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39999999999996"/>
    <s v="theater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87719298245617"/>
    <s v="theater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3870967741936"/>
    <s v="theater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2222222222226"/>
    <s v="theater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4482758620683"/>
    <s v="theater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68965517241381"/>
    <s v="theater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s v="theater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77440000000001"/>
    <s v="theater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4444444444443"/>
    <s v="theater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217391304347"/>
    <s v="theater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3877551020407"/>
    <s v="theater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070175438597"/>
    <s v="theater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45454545454547"/>
    <s v="theater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777777777777"/>
    <s v="theater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307692307692"/>
    <s v="theater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0144927536232"/>
    <s v="theater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2972972972975"/>
    <s v="theater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217391304348"/>
    <s v="theater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1904761904762"/>
    <s v="theater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29411764705884"/>
    <s v="theater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4821428571428"/>
    <s v="theater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1702127659575"/>
    <s v="theater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7894736842105"/>
    <s v="theater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5128205128204"/>
    <s v="theater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3913043478258"/>
    <s v="theater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25"/>
    <s v="theater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s v="theater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090909090909"/>
    <s v="theater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22784810126578"/>
    <s v="theater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142857142857"/>
    <s v="theater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66666666666671"/>
    <s v="theater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1111111111114"/>
    <s v="theater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333333333334"/>
    <s v="theater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3333333333336"/>
    <s v="theater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4074074074076"/>
    <s v="theater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260869565219"/>
    <s v="theater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222222222223"/>
    <s v="theater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2647058823529"/>
    <s v="theater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0769230769232"/>
    <s v="theater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38888888888886"/>
    <s v="theater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66666666666668"/>
    <s v="theater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78260869565219"/>
    <s v="theater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03703703703709"/>
    <s v="theater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307692307692"/>
    <s v="theater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77777777777779"/>
    <s v="theater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3333333333336"/>
    <s v="theater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3333333333329"/>
    <s v="theater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0769230769226"/>
    <s v="theater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0526315789474"/>
    <s v="theater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8701298701299"/>
    <s v="theater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047619047619"/>
    <s v="theater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263157894737"/>
    <s v="theater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285714285714"/>
    <s v="theater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08333333333329"/>
    <s v="theater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2173913043484"/>
    <s v="theater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66666666666671"/>
    <s v="theater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0312499999998"/>
    <s v="theater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142857142858"/>
    <s v="theater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7741935483872"/>
    <s v="theater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8181818181813"/>
    <s v="theater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6818181818182"/>
    <s v="theater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2857142857146"/>
    <s v="theater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s v="theater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53846153846149"/>
    <s v="theater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65217391304348"/>
    <s v="theater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2941176470588"/>
    <s v="theater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57575757575758"/>
    <s v="theater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87878787878782"/>
    <s v="theater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3529411764707"/>
    <s v="theater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076923076923"/>
    <s v="theater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0149253731343"/>
    <s v="theater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28571428571427"/>
    <s v="theater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75"/>
    <s v="theater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6666666666666"/>
    <s v="theater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8181818181813"/>
    <s v="theater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6666666666667"/>
    <s v="theater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77999999999999"/>
    <s v="theater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3571428571431"/>
    <s v="theater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695652173913047"/>
    <s v="theater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428571428571"/>
    <s v="theater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2173913043484"/>
    <s v="theater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76315789473685"/>
    <s v="theater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80769230766"/>
    <s v="theater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09195402298852"/>
    <s v="theater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4117647058826"/>
    <s v="theater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2638888888887"/>
    <s v="theater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4285714285715"/>
    <s v="theater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49295774648"/>
    <s v="theater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27380952380949"/>
    <s v="theater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s v="theater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081081081081"/>
    <s v="theater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142857142858"/>
    <s v="theater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85555555555561"/>
    <s v="theater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57560975609755"/>
    <s v="theater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1162790697676"/>
    <s v="theater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2222222222221"/>
    <s v="theater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2222222222221"/>
    <s v="theater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25"/>
    <s v="theater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05405405405403"/>
    <s v="theater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1428571428569"/>
    <s v="theater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6956521739131"/>
    <s v="theater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875"/>
    <s v="theater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1818181818184"/>
    <s v="theater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37037037037038"/>
    <s v="theater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27777777777779"/>
    <s v="theater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4210526315795"/>
    <s v="theater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2688172043013"/>
    <s v="theater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0819672131146"/>
    <s v="theater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294117647061"/>
    <s v="theater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396825396825399"/>
    <s v="theater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66666666666666"/>
    <s v="theater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39130434782609"/>
    <s v="theater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0769230769234"/>
    <s v="theater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596491228070178"/>
    <s v="theater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1538461538461"/>
    <s v="theater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263157894737"/>
    <s v="theater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75"/>
    <s v="theater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85714285714285"/>
    <s v="theater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09090909090907"/>
    <s v="theater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3333333333336"/>
    <s v="theater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2857142857139"/>
    <s v="theater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2121212121211"/>
    <s v="theater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7931034482759"/>
    <s v="theater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3888888888886"/>
    <s v="theater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2222222222221"/>
    <s v="theater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199999999999"/>
    <s v="theater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8333333333329"/>
    <s v="theater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46153846153847"/>
    <s v="theater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8163265306122"/>
    <s v="theater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38095238095241"/>
    <s v="theater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85714285714285"/>
    <s v="theater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0952380952381"/>
    <s v="theater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2380952380949"/>
    <s v="theater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3157894736835"/>
    <s v="theater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2820512820511"/>
    <s v="theater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66666666666671"/>
    <s v="theater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3333333333336"/>
    <s v="theater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473684210526"/>
    <s v="theater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0909090909093"/>
    <s v="theater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6521739130437"/>
    <s v="theater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0909090909093"/>
    <s v="theater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2857142857139"/>
    <s v="theater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2380952380949"/>
    <s v="theater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15384615384613"/>
    <s v="theater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25000000000003"/>
    <s v="theater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324324324326"/>
    <s v="theater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767441860463"/>
    <s v="theater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08108108108105"/>
    <s v="theater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296296296296298"/>
    <s v="theater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75"/>
    <s v="theater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4313725490193"/>
    <s v="theater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47826086956523"/>
    <s v="theater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29411764705882"/>
    <s v="theater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1807228915662"/>
    <s v="theater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0769230769234"/>
    <s v="theater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2941176470591"/>
    <s v="theater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37931034482762"/>
    <s v="theater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75"/>
    <s v="theater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0526315789473"/>
    <s v="theater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7633928571429"/>
    <s v="theater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1538461538461"/>
    <s v="theater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375"/>
    <s v="theater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0192307692308"/>
    <s v="theater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.00207547169811"/>
    <s v="theater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7598566308242"/>
    <s v="theater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25"/>
    <s v="theater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1891891891895"/>
    <s v="theater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07407407407405"/>
    <s v="theater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29032258064516"/>
    <s v="theater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098000000000003"/>
    <s v="theater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17647058823529"/>
    <s v="theater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16666666666671"/>
    <s v="theater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1578947368418"/>
    <s v="theater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36585365853657"/>
    <s v="theater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s v="theater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3658536585365"/>
    <s v="theater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1538461538467"/>
    <s v="theater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3846153846154"/>
    <s v="theater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7777777777777"/>
    <s v="theater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3137254901961"/>
    <s v="theater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5945945945945"/>
    <s v="theater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2962962962962"/>
    <s v="theater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25"/>
    <s v="theater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375"/>
    <s v="theater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8695652173913"/>
    <s v="theater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814814814815"/>
    <s v="theater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07142857142858"/>
    <s v="theater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2727272727273"/>
    <s v="theater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58064516129039"/>
    <s v="theater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4246575342465"/>
    <s v="theater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14285714285708"/>
    <s v="theater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86046511627907"/>
    <s v="theater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2222222222221"/>
    <s v="theater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3548387096776"/>
    <s v="theater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27272727272734"/>
    <s v="theater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77777777777779"/>
    <s v="theater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77358490566039"/>
    <s v="theater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3469387755105"/>
    <s v="theater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2280701754383"/>
    <s v="theater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5797101449275"/>
    <s v="theater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25"/>
    <s v="theater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0952380952381"/>
    <s v="theater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4838709677416"/>
    <s v="theater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6666666666667"/>
    <s v="theater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2957746478872"/>
    <s v="theater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3333333333336"/>
    <s v="theater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3333333333329"/>
    <s v="theater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4901960784313"/>
    <s v="theater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s v="theater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65989847715734"/>
    <s v="theater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28571428571432"/>
    <s v="theater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66190476190479"/>
    <s v="theater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17948717948715"/>
    <s v="theater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87179487179489"/>
    <s v="theater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4166666666671"/>
    <s v="theater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music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music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music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135593220338"/>
    <s v="music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music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38709677419352"/>
    <s v="music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444444444446"/>
    <s v="music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music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music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2857142857139"/>
    <s v="music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music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music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33333333333332"/>
    <s v="music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music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music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music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16666666666671"/>
    <s v="music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music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25"/>
    <s v="music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music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109589041093"/>
    <s v="theater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35294117647058"/>
    <s v="theater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09090909090907"/>
    <s v="theater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210526315789"/>
    <s v="theater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2278481012665"/>
    <s v="theater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173913043478"/>
    <s v="theater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153846153845"/>
    <s v="theater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263157894737"/>
    <s v="theater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3965517241382"/>
    <s v="theater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4285714285715"/>
    <s v="theater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4117647058826"/>
    <s v="theater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83333333333332"/>
    <s v="theater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38596491228068"/>
    <s v="theater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8421052631582"/>
    <s v="theater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75"/>
    <s v="theater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2763819095475"/>
    <s v="theater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29032258064512"/>
    <s v="theater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66666666666664"/>
    <s v="theater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28358208955223"/>
    <s v="theater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87878787878789"/>
    <s v="theater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47826086956523"/>
    <s v="theater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4444444444443"/>
    <s v="theater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66666666666664"/>
    <s v="theater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4358974358978"/>
    <s v="theater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58064516129032"/>
    <s v="theater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0291970802921"/>
    <s v="theater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4285714285715"/>
    <s v="theater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66666666666664"/>
    <s v="theater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363636363636"/>
    <s v="theater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2352941176471"/>
    <s v="theater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66666666666664"/>
    <s v="theater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89743589743591"/>
    <s v="theater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5238095238096"/>
    <s v="theater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48518518518518"/>
    <s v="theater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1428571428569"/>
    <s v="theater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28571428571427"/>
    <s v="theater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62962962962962"/>
    <s v="theater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s v="theater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6538461538461"/>
    <s v="theater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210526315789"/>
    <s v="theater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1546391752578"/>
    <s v="theater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296296296296"/>
    <s v="theater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16666666666664"/>
    <s v="theater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1739130434781"/>
    <s v="theater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24999999999994"/>
    <s v="theater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4545454545455"/>
    <s v="theater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57142857142858"/>
    <s v="theater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88888888888886"/>
    <s v="theater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45505617977533"/>
    <s v="theater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86956521739133"/>
    <s v="theater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0606060606062"/>
    <s v="theater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4516129032256"/>
    <s v="theater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66666666666664"/>
    <s v="theater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25"/>
    <s v="theater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1428571428573"/>
    <s v="theater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38461538461533"/>
    <s v="music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music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music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4545454545455"/>
    <s v="music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s v="music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333333333332"/>
    <s v="music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music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4285714285715"/>
    <s v="music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705882352939"/>
    <s v="music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music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3846153846154"/>
    <s v="music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1022727272733"/>
    <s v="music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02967032967035"/>
    <s v="music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music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28571428571431"/>
    <s v="music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music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music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4299065420567"/>
    <s v="music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271875"/>
    <s v="music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696428571428569"/>
    <s v="music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43275862068955"/>
    <s v="music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music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music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music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6969696969697"/>
    <s v="music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2280701754383"/>
    <s v="music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music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428571428572"/>
    <s v="music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19148936170208"/>
    <s v="music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2372881355931"/>
    <s v="music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27777777777771"/>
    <s v="music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2608695652173"/>
    <s v="music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music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0384615384616"/>
    <s v="music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0370370370367"/>
    <s v="music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8333333333329"/>
    <s v="music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music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music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4647887323937"/>
    <s v="music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music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music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music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music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music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music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music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music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music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music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0540540540542"/>
    <s v="music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music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music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25"/>
    <s v="music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3333333333336"/>
    <s v="music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music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music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music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music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music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55555555555557"/>
    <s v="music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89473684210527"/>
    <s v="theater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0769230769226"/>
    <s v="theater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181818181819"/>
    <s v="theater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18148148148143"/>
    <s v="theater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3529411764703"/>
    <s v="theater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.000500000000002"/>
    <s v="theater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39729729729726"/>
    <s v="theater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307692307692"/>
    <s v="theater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3478260869563"/>
    <s v="theater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1578947368425"/>
    <s v="theater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142857142857"/>
    <s v="theater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61538461538467"/>
    <s v="theater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25"/>
    <s v="theater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01111111111113"/>
    <s v="theater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5555555555554"/>
    <s v="theater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85964912280699"/>
    <s v="theater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85714285714292"/>
    <s v="theater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1764705882354"/>
    <s v="theater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125"/>
    <s v="theater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47058823529413"/>
    <s v="theater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695652173913047"/>
    <s v="theater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263157894737"/>
    <s v="theater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66666666666671"/>
    <s v="theater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25"/>
    <s v="theater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5555555555554"/>
    <s v="theater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1627906976742"/>
    <s v="theater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64285714285708"/>
    <s v="theater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38461538461533"/>
    <s v="theater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28571428571431"/>
    <s v="theater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music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3333333333333"/>
    <s v="music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music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3333333333334"/>
    <s v="music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music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music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music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music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0869565217391"/>
    <s v="music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2857142857139"/>
    <s v="music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music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music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47058823529413"/>
    <s v="music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music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music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music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music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music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music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music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4285714285715"/>
    <s v="theater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1111111111111"/>
    <s v="theater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2857142857146"/>
    <s v="theater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380952380952"/>
    <s v="theater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2727272727273"/>
    <s v="theater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75"/>
    <s v="theater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58064516129032"/>
    <s v="theater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4285714285715"/>
    <s v="theater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25"/>
    <s v="theater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66666666666664"/>
    <s v="theater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38888888888886"/>
    <s v="theater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66666666666664"/>
    <s v="theater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66666666666666"/>
    <s v="theater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1764705882348"/>
    <s v="theater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57142857142854"/>
    <s v="theater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3333333333329"/>
    <s v="theater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3913043478258"/>
    <s v="theater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7692307692307"/>
    <s v="theater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125"/>
    <s v="theater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25"/>
    <s v="theater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25"/>
    <s v="theater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3333333333332"/>
    <s v="theater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09090909090907"/>
    <s v="theater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66666666666664"/>
    <s v="theater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66666666666668"/>
    <s v="theater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75"/>
    <s v="theater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054054054055"/>
    <s v="theater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33333333333332"/>
    <s v="theater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2608695652172"/>
    <s v="theater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36842105263158"/>
    <s v="theater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3846153846154"/>
    <s v="theater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15384615384615"/>
    <s v="theater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1111111111114"/>
    <s v="theater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35294117647058"/>
    <s v="theater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3333333333336"/>
    <s v="theater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1428571428569"/>
    <s v="theater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57142857142854"/>
    <s v="theater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2105263157897"/>
    <s v="theater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3333333333336"/>
    <s v="theater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58375634517766"/>
    <s v="theater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4285714285715"/>
    <s v="theater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0319148936175"/>
    <s v="theater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5882352941177"/>
    <s v="theater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3333333333336"/>
    <s v="theater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8021978021978"/>
    <s v="theater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15384615384613"/>
    <s v="theater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2380952380949"/>
    <s v="theater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666666666666"/>
    <s v="theater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4285714285715"/>
    <s v="theater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333333333334"/>
    <s v="theater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66666666666671"/>
    <s v="theater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1764705882354"/>
    <s v="theater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7692307692308"/>
    <s v="theater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07692307692307"/>
    <s v="theater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66666666666668"/>
    <s v="theater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66666666666666"/>
    <s v="theater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3333333333332"/>
    <s v="theater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85714285714285"/>
    <s v="theater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333333333331"/>
    <s v="theater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6969696969697"/>
    <s v="theater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3333333333334"/>
    <s v="theater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66666666666666"/>
    <s v="theater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017D6-F571-446F-8447-D057A7B774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3" hier="-1"/>
    <pageField fld="6" hier="-1"/>
  </pageFields>
  <dataFields count="1">
    <dataField name="Count of Sub-Category" fld="17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96DD0-023B-4F68-AC54-505D16B4EE7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21D54-FC61-4118-B306-6493281A3C2C}">
  <dimension ref="A1:B9"/>
  <sheetViews>
    <sheetView workbookViewId="0">
      <selection activeCell="L17" sqref="L17"/>
    </sheetView>
  </sheetViews>
  <sheetFormatPr defaultRowHeight="15" x14ac:dyDescent="0.25"/>
  <cols>
    <col min="1" max="1" width="25.28515625" bestFit="1" customWidth="1"/>
    <col min="2" max="2" width="21.140625" bestFit="1" customWidth="1"/>
    <col min="3" max="3" width="13.5703125" bestFit="1" customWidth="1"/>
  </cols>
  <sheetData>
    <row r="1" spans="1:2" x14ac:dyDescent="0.25">
      <c r="A1" s="7" t="s">
        <v>8264</v>
      </c>
      <c r="B1" t="s">
        <v>8312</v>
      </c>
    </row>
    <row r="2" spans="1:2" x14ac:dyDescent="0.25">
      <c r="A2" s="7" t="s">
        <v>8223</v>
      </c>
      <c r="B2" t="s">
        <v>8312</v>
      </c>
    </row>
    <row r="4" spans="1:2" x14ac:dyDescent="0.25">
      <c r="A4" s="7" t="s">
        <v>8310</v>
      </c>
      <c r="B4" t="s">
        <v>8313</v>
      </c>
    </row>
    <row r="5" spans="1:2" x14ac:dyDescent="0.25">
      <c r="A5" s="8" t="s">
        <v>8220</v>
      </c>
      <c r="B5" s="9">
        <v>349</v>
      </c>
    </row>
    <row r="6" spans="1:2" x14ac:dyDescent="0.25">
      <c r="A6" s="8" t="s">
        <v>8221</v>
      </c>
      <c r="B6" s="9">
        <v>1530</v>
      </c>
    </row>
    <row r="7" spans="1:2" x14ac:dyDescent="0.25">
      <c r="A7" s="8" t="s">
        <v>8222</v>
      </c>
      <c r="B7" s="9">
        <v>50</v>
      </c>
    </row>
    <row r="8" spans="1:2" x14ac:dyDescent="0.25">
      <c r="A8" s="8" t="s">
        <v>8219</v>
      </c>
      <c r="B8" s="9">
        <v>2185</v>
      </c>
    </row>
    <row r="9" spans="1:2" x14ac:dyDescent="0.25">
      <c r="A9" s="8" t="s">
        <v>8311</v>
      </c>
      <c r="B9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7BE5A-E2B5-4C56-8CE6-D778FED8C868}">
  <dimension ref="A1:F18"/>
  <sheetViews>
    <sheetView workbookViewId="0">
      <selection activeCell="P21" sqref="P21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8264</v>
      </c>
      <c r="B1" t="s">
        <v>8312</v>
      </c>
    </row>
    <row r="2" spans="1:6" x14ac:dyDescent="0.25">
      <c r="A2" s="7" t="s">
        <v>8329</v>
      </c>
      <c r="B2" t="s">
        <v>8312</v>
      </c>
    </row>
    <row r="4" spans="1:6" x14ac:dyDescent="0.25">
      <c r="A4" s="7" t="s">
        <v>8330</v>
      </c>
      <c r="B4" s="7" t="s">
        <v>8328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8322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5">
      <c r="A7" s="12" t="s">
        <v>8323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8324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8325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8316</v>
      </c>
      <c r="B10" s="9">
        <v>27</v>
      </c>
      <c r="C10" s="9">
        <v>126</v>
      </c>
      <c r="D10" s="9"/>
      <c r="E10" s="9">
        <v>233</v>
      </c>
      <c r="F10" s="9">
        <v>386</v>
      </c>
    </row>
    <row r="11" spans="1:6" x14ac:dyDescent="0.25">
      <c r="A11" s="12" t="s">
        <v>8326</v>
      </c>
      <c r="B11" s="9">
        <v>27</v>
      </c>
      <c r="C11" s="9">
        <v>148</v>
      </c>
      <c r="D11" s="9"/>
      <c r="E11" s="9">
        <v>212</v>
      </c>
      <c r="F11" s="9">
        <v>387</v>
      </c>
    </row>
    <row r="12" spans="1:6" x14ac:dyDescent="0.25">
      <c r="A12" s="12" t="s">
        <v>8317</v>
      </c>
      <c r="B12" s="9">
        <v>43</v>
      </c>
      <c r="C12" s="9">
        <v>148</v>
      </c>
      <c r="D12" s="9"/>
      <c r="E12" s="9">
        <v>192</v>
      </c>
      <c r="F12" s="9">
        <v>383</v>
      </c>
    </row>
    <row r="13" spans="1:6" x14ac:dyDescent="0.25">
      <c r="A13" s="12" t="s">
        <v>8318</v>
      </c>
      <c r="B13" s="9">
        <v>32</v>
      </c>
      <c r="C13" s="9">
        <v>135</v>
      </c>
      <c r="D13" s="9"/>
      <c r="E13" s="9">
        <v>167</v>
      </c>
      <c r="F13" s="9">
        <v>334</v>
      </c>
    </row>
    <row r="14" spans="1:6" x14ac:dyDescent="0.25">
      <c r="A14" s="12" t="s">
        <v>8319</v>
      </c>
      <c r="B14" s="9">
        <v>24</v>
      </c>
      <c r="C14" s="9">
        <v>126</v>
      </c>
      <c r="D14" s="9"/>
      <c r="E14" s="9">
        <v>148</v>
      </c>
      <c r="F14" s="9">
        <v>298</v>
      </c>
    </row>
    <row r="15" spans="1:6" x14ac:dyDescent="0.25">
      <c r="A15" s="12" t="s">
        <v>8320</v>
      </c>
      <c r="B15" s="9">
        <v>20</v>
      </c>
      <c r="C15" s="9">
        <v>151</v>
      </c>
      <c r="D15" s="9"/>
      <c r="E15" s="9">
        <v>184</v>
      </c>
      <c r="F15" s="9">
        <v>355</v>
      </c>
    </row>
    <row r="16" spans="1:6" x14ac:dyDescent="0.25">
      <c r="A16" s="12" t="s">
        <v>8321</v>
      </c>
      <c r="B16" s="9">
        <v>37</v>
      </c>
      <c r="C16" s="9">
        <v>113</v>
      </c>
      <c r="D16" s="9"/>
      <c r="E16" s="9">
        <v>181</v>
      </c>
      <c r="F16" s="9">
        <v>331</v>
      </c>
    </row>
    <row r="17" spans="1:6" x14ac:dyDescent="0.25">
      <c r="A17" s="12" t="s">
        <v>8327</v>
      </c>
      <c r="B17" s="9">
        <v>23</v>
      </c>
      <c r="C17" s="9">
        <v>119</v>
      </c>
      <c r="D17" s="9"/>
      <c r="E17" s="9">
        <v>110</v>
      </c>
      <c r="F17" s="9">
        <v>252</v>
      </c>
    </row>
    <row r="18" spans="1:6" x14ac:dyDescent="0.25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9C349-AF15-42D5-A7F7-6D8241D075C9}">
  <dimension ref="A1:H13"/>
  <sheetViews>
    <sheetView tabSelected="1" workbookViewId="0">
      <selection activeCell="H24" sqref="H24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8331</v>
      </c>
      <c r="B1" t="s">
        <v>8332</v>
      </c>
      <c r="C1" t="s">
        <v>8333</v>
      </c>
      <c r="D1" t="s">
        <v>8334</v>
      </c>
      <c r="E1" t="s">
        <v>8335</v>
      </c>
      <c r="F1" t="s">
        <v>8336</v>
      </c>
      <c r="G1" t="s">
        <v>8337</v>
      </c>
      <c r="H1" t="s">
        <v>8338</v>
      </c>
    </row>
    <row r="2" spans="1:8" x14ac:dyDescent="0.25">
      <c r="A2" s="1" t="s">
        <v>8339</v>
      </c>
      <c r="B2">
        <f>COUNTIFS(Sheet1!D:D,"&lt;1000", Sheet1!F:F,"successful")</f>
        <v>322</v>
      </c>
      <c r="C2">
        <f>COUNTIFS(Sheet1!D:D,"&lt;1000", Sheet1!F:F,"failed")</f>
        <v>113</v>
      </c>
      <c r="D2">
        <f>COUNTIFS(Sheet1!D:D,"&lt;1000", Sheet1!F:F,"canceled")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8340</v>
      </c>
      <c r="B3">
        <f>COUNTIFS(Sheet1!D:D, "&gt;=1000", Sheet1!D:D,"&lt;=4999",Sheet1!F:F,"successful")</f>
        <v>932</v>
      </c>
      <c r="C3">
        <f>COUNTIFS(Sheet1!D:D, "&gt;=1000", Sheet1!D:D,"&lt;=4999",Sheet1!F:F,"failed")</f>
        <v>420</v>
      </c>
      <c r="D3">
        <f>COUNTIFS(Sheet1!D:D, "&gt;=1000", Sheet1!D:D,"&lt;=4999",Sheet1!F:F,"canceled")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8341</v>
      </c>
      <c r="B4">
        <f>COUNTIFS(Sheet1!D:D, "&gt;=5000", Sheet1!D:D,"&lt;=9999",Sheet1!F:F,"successful")</f>
        <v>381</v>
      </c>
      <c r="C4">
        <f>COUNTIFS(Sheet1!D:D, "&gt;=5000", Sheet1!D:D,"&lt;=9999",Sheet1!F:F,"failed")</f>
        <v>283</v>
      </c>
      <c r="D4">
        <f>COUNTIFS(Sheet1!D:D, "&gt;=5000", Sheet1!D:D,"&lt;=9999",Sheet1!F:F,"canceled")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8342</v>
      </c>
      <c r="B5">
        <f>COUNTIFS(Sheet1!D:D, "&gt;=10000", Sheet1!D:D,"&lt;=14999",Sheet1!F:F,"successful")</f>
        <v>168</v>
      </c>
      <c r="C5">
        <f>COUNTIFS(Sheet1!D:D, "&gt;=10000", Sheet1!D:D,"&lt;=14999",Sheet1!F:F,"failed")</f>
        <v>144</v>
      </c>
      <c r="D5">
        <f>COUNTIFS(Sheet1!D:D, "&gt;=10000", Sheet1!D:D,"&lt;=14999",Sheet1!F:F,"canceled")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1" t="s">
        <v>8344</v>
      </c>
      <c r="B6">
        <f>COUNTIFS(Sheet1!D:D, "&gt;=15000", Sheet1!D:D,"&lt;=19999",Sheet1!F:F,"successful")</f>
        <v>94</v>
      </c>
      <c r="C6">
        <f>COUNTIFS(Sheet1!D:D, "&gt;=15000", Sheet1!D:D,"&lt;=19999",Sheet1!F:F,"failed")</f>
        <v>90</v>
      </c>
      <c r="D6">
        <f>COUNTIFS(Sheet1!D:D, "&gt;=15000", Sheet1!D:D,"&lt;=19999",Sheet1!F:F,"canceled")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8343</v>
      </c>
      <c r="B7">
        <f>COUNTIFS(Sheet1!D:D, "&gt;=20000", Sheet1!D:D,"&lt;=24999",Sheet1!F:F,"successful")</f>
        <v>62</v>
      </c>
      <c r="C7">
        <f>COUNTIFS(Sheet1!D:D, "&gt;=20000", Sheet1!D:D,"&lt;=24999",Sheet1!F:F,"failed")</f>
        <v>72</v>
      </c>
      <c r="D7">
        <f>COUNTIFS(Sheet1!D:D, "&gt;=20000", Sheet1!D:D,"&lt;=24999",Sheet1!F:F,"canceled")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8345</v>
      </c>
      <c r="B8">
        <f>COUNTIFS(Sheet1!D:D, "&gt;=25000", Sheet1!D:D,"&lt;=29999",Sheet1!F:F,"successful")</f>
        <v>55</v>
      </c>
      <c r="C8">
        <f>COUNTIFS(Sheet1!D:D, "&gt;=25000", Sheet1!D:D,"&lt;=29999",Sheet1!F:F,"failed")</f>
        <v>64</v>
      </c>
      <c r="D8">
        <f>COUNTIFS(Sheet1!D:D, "&gt;=25000", Sheet1!D:D,"&lt;=29999",Sheet1!F:F,"canceled")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8346</v>
      </c>
      <c r="B9">
        <f>COUNTIFS(Sheet1!D:D, "&gt;=30000", Sheet1!D:D,"&lt;=34999",Sheet1!F:F,"successful")</f>
        <v>32</v>
      </c>
      <c r="C9">
        <f>COUNTIFS(Sheet1!D:D, "&gt;=30000", Sheet1!D:D,"&lt;=34999",Sheet1!F:F,"failed")</f>
        <v>37</v>
      </c>
      <c r="D9">
        <f>COUNTIFS(Sheet1!D:D, "&gt;=30000", Sheet1!D:D,"&lt;=34999",Sheet1!F:F,"canceled")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8347</v>
      </c>
      <c r="B10">
        <f>COUNTIFS(Sheet1!D:D, "&gt;=35000", Sheet1!D:D,"&lt;=39999",Sheet1!F:F,"successful")</f>
        <v>26</v>
      </c>
      <c r="C10">
        <f>COUNTIFS(Sheet1!D:D, "&gt;=35000", Sheet1!D:D,"&lt;=39999",Sheet1!F:F,"failed")</f>
        <v>22</v>
      </c>
      <c r="D10">
        <f>COUNTIFS(Sheet1!D:D, "&gt;=35000", Sheet1!D:D,"&lt;=39999",Sheet1!F:F,"canceled")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8348</v>
      </c>
      <c r="B11">
        <f>COUNTIFS(Sheet1!D:D, "&gt;=40000", Sheet1!D:D,"&lt;=44999",Sheet1!F:F,"successful")</f>
        <v>21</v>
      </c>
      <c r="C11">
        <f>COUNTIFS(Sheet1!D:D, "&gt;=40000", Sheet1!D:D,"&lt;=44999",Sheet1!F:F,"failed")</f>
        <v>16</v>
      </c>
      <c r="D11">
        <f>COUNTIFS(Sheet1!D:D, "&gt;=40000", Sheet1!D:D,"&lt;=44999",Sheet1!F:F,"canceled")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8349</v>
      </c>
      <c r="B12">
        <f>COUNTIFS(Sheet1!D:D, "&gt;=45000", Sheet1!D:D,"&lt;=49999",Sheet1!F:F,"successful")</f>
        <v>6</v>
      </c>
      <c r="C12">
        <f>COUNTIFS(Sheet1!D:D, "&gt;=45000", Sheet1!D:D,"&lt;=49999",Sheet1!F:F,"failed")</f>
        <v>11</v>
      </c>
      <c r="D12">
        <f>COUNTIFS(Sheet1!D:D, "&gt;=45000", Sheet1!D:D,"&lt;=49999",Sheet1!F:F,"canceled")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8350</v>
      </c>
      <c r="B13">
        <f>COUNTIFS(Sheet1!D:D,"&gt;=50000",Sheet1!F:F,"successful")</f>
        <v>86</v>
      </c>
      <c r="C13">
        <f>COUNTIFS(Sheet1!D:D, "&gt;=50000",Sheet1!F:F,"failed")</f>
        <v>258</v>
      </c>
      <c r="D13">
        <f>COUNTIFS(Sheet1!D:D, "&gt;=50000",Sheet1!F:F,"canceled")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P3" sqref="P3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9.28515625" bestFit="1" customWidth="1"/>
    <col min="11" max="11" width="15.5703125" bestFit="1" customWidth="1"/>
    <col min="12" max="12" width="24.5703125" customWidth="1"/>
    <col min="13" max="13" width="36.42578125" customWidth="1"/>
    <col min="14" max="14" width="41.140625" customWidth="1"/>
    <col min="15" max="15" width="23.5703125" bestFit="1" customWidth="1"/>
    <col min="16" max="16" width="27.42578125" bestFit="1" customWidth="1"/>
    <col min="17" max="17" width="14.140625" bestFit="1" customWidth="1"/>
    <col min="18" max="18" width="20.7109375" bestFit="1" customWidth="1"/>
    <col min="19" max="19" width="37.85546875" bestFit="1" customWidth="1"/>
    <col min="20" max="20" width="35.7109375" bestFit="1" customWidth="1"/>
  </cols>
  <sheetData>
    <row r="1" spans="1:20" s="5" customFormat="1" ht="23.25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8314</v>
      </c>
      <c r="T1" s="6" t="s">
        <v>8315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11">
        <f>E2/L2</f>
        <v>63.917582417582416</v>
      </c>
      <c r="Q2" t="str">
        <f>IF(N2="","",IF(ISNUMBER(SEARCH("film &amp; video",N2)),"film &amp; video",IF(ISNUMBER(SEARCH("food",N2)),"food",IF(ISNUMBER(SEARCH("games",N2)),"games",IF(ISNUMBER(SEARCH("journalism",N2)),"journalism",IF(ISNUMBER(SEARCH("music",N2)),"music",IF(ISNUMBER(SEARCH("photography",N2)),"photography",IF(ISNUMBER(SEARCH("publishing",N2)),"publishing",IF(ISNUMBER(SEARCH("technology",N2)),"technology",IF(ISNUMBER(SEARCH("theater",N2)),"theater"))))))))))</f>
        <v>film &amp; video</v>
      </c>
      <c r="R2" t="str">
        <f>IF(N2="","",IF(ISNUMBER(SEARCH("animation",N2)),"animation",IF(ISNUMBER(SEARCH("art books",N2)),"art books",IF(ISNUMBER(SEARCH("audio",N2)),"audio",IF(ISNUMBER(SEARCH("children's books",N2)),"children's book",IF(ISNUMBER(SEARCH("classical music",N2)),"classical music",IF(ISNUMBER(SEARCH("documentary",N2)),"documentary",IF(ISNUMBER(SEARCH("drama",N2)),"drama",IF(ISNUMBER(SEARCH("electronic music",N2)),"electronic music",IF(ISNUMBER(SEARCH("faith",N2)),"faith",IF(ISNUMBER(SEARCH("fiction",N2)),"fiction",IF(ISNUMBER(SEARCH("food trucks",N2)),"food trucks",IF(ISNUMBER(SEARCH("gadgets",N2)),"gadgets",IF(ISNUMBER(SEARCH("hardware",N2)),"hardware",IF(ISNUMBER(SEARCH("indie rock",N2)),"indie rock",IF(ISNUMBER(SEARCH("jazz",N2)),"jazz",IF(ISNUMBER(SEARCH("makerspaces",N2)),"makerspaces",IF(ISNUMBER(SEARCH("metal",N2)),"metal",IF(ISNUMBER(SEARCH("mobile games",N2)),"mobile games",IF(ISNUMBER(SEARCH("musical",N2)),"musical",IF(ISNUMBER(SEARCH("nature",N2)),"nature",IF(ISNUMBER(SEARCH("nonfiction",N2)),"nonfiction",IF(ISNUMBER(SEARCH("people",N2)),"people",IF(ISNUMBER(SEARCH("photobooks",N2)),"photobooks",IF(ISNUMBER(SEARCH("places",N2)),"places",IF(ISNUMBER(SEARCH("plays",N2)),"plays",IF(ISNUMBER(SEARCH("pop",N2)),"pop",IF(ISNUMBER(SEARCH("radio &amp; podcasts",N2)),"radio &amp; podcasts",IF(ISNUMBER(SEARCH("restaurants",N2)),"restaurants",IF(ISNUMBER(SEARCH("rock",N2)),"rock",IF(ISNUMBER(SEARCH("science fiction",N2)),"science fiction",IF(ISNUMBER(SEARCH("shorts",N2)),"shorts",IF(ISNUMBER(SEARCH("small batch",N2)),"small batch",IF(ISNUMBER(SEARCH("space exploration",N2)),"space exploration",IF(ISNUMBER(SEARCH("spaces",N2)),"spaces",IF(ISNUMBER(SEARCH("tabletop games",N2)),"tabletop games",IF(ISNUMBER(SEARCH("television",N2)),"television",IF(ISNUMBER(SEARCH("translations",N2)),"translations",IF(ISNUMBER(SEARCH("video games",N2)),"video games",IF(ISNUMBER(SEARCH("wearables",N2)),"wearables",IF(ISNUMBER(SEARCH("web",N2)),"web",IF(ISNUMBER(SEARCH("world music",N2)),"world music"))))))))))))))))))))))))))))))))))))))))))</f>
        <v>television</v>
      </c>
      <c r="S2" s="10">
        <f>(((J2/60)/60)/24)+DATE(1970,1,1)+(-7/24)</f>
        <v>42176.715405092596</v>
      </c>
      <c r="T2" s="10">
        <f>(((I2/60)/60)/24)+DATE(1970,1,1)+(-7/24)</f>
        <v>42207.833333333336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11">
        <f t="shared" ref="P3:P66" si="1">E3/L3</f>
        <v>185.48101265822785</v>
      </c>
      <c r="Q3" t="str">
        <f t="shared" ref="Q3:Q66" si="2">IF(N3="","",IF(ISNUMBER(SEARCH("film &amp; video",N3)),"film &amp; video",IF(ISNUMBER(SEARCH("food",N3)),"food",IF(ISNUMBER(SEARCH("games",N3)),"games",IF(ISNUMBER(SEARCH("journalism",N3)),"journalism",IF(ISNUMBER(SEARCH("music",N3)),"music",IF(ISNUMBER(SEARCH("photography",N3)),"photography",IF(ISNUMBER(SEARCH("publishing",N3)),"publishing",IF(ISNUMBER(SEARCH("technology",N3)),"technology",IF(ISNUMBER(SEARCH("theater",N3)),"theater"))))))))))</f>
        <v>film &amp; video</v>
      </c>
      <c r="R3" t="str">
        <f t="shared" ref="R3:R66" si="3">IF(N3="","",IF(ISNUMBER(SEARCH("animation",N3)),"animation",IF(ISNUMBER(SEARCH("art books",N3)),"art books",IF(ISNUMBER(SEARCH("audio",N3)),"audio",IF(ISNUMBER(SEARCH("children's books",N3)),"children's book",IF(ISNUMBER(SEARCH("classical music",N3)),"classical music",IF(ISNUMBER(SEARCH("documentary",N3)),"documentary",IF(ISNUMBER(SEARCH("drama",N3)),"drama",IF(ISNUMBER(SEARCH("electronic music",N3)),"electronic music",IF(ISNUMBER(SEARCH("faith",N3)),"faith",IF(ISNUMBER(SEARCH("fiction",N3)),"fiction",IF(ISNUMBER(SEARCH("food trucks",N3)),"food trucks",IF(ISNUMBER(SEARCH("gadgets",N3)),"gadgets",IF(ISNUMBER(SEARCH("hardware",N3)),"hardware",IF(ISNUMBER(SEARCH("indie rock",N3)),"indie rock",IF(ISNUMBER(SEARCH("jazz",N3)),"jazz",IF(ISNUMBER(SEARCH("makerspaces",N3)),"makerspaces",IF(ISNUMBER(SEARCH("metal",N3)),"metal",IF(ISNUMBER(SEARCH("mobile games",N3)),"mobile games",IF(ISNUMBER(SEARCH("musical",N3)),"musical",IF(ISNUMBER(SEARCH("nature",N3)),"nature",IF(ISNUMBER(SEARCH("nonfiction",N3)),"nonfiction",IF(ISNUMBER(SEARCH("people",N3)),"people",IF(ISNUMBER(SEARCH("photobooks",N3)),"photobooks",IF(ISNUMBER(SEARCH("places",N3)),"places",IF(ISNUMBER(SEARCH("plays",N3)),"plays",IF(ISNUMBER(SEARCH("pop",N3)),"pop",IF(ISNUMBER(SEARCH("radio &amp; podcasts",N3)),"radio &amp; podcasts",IF(ISNUMBER(SEARCH("restaurants",N3)),"restaurants",IF(ISNUMBER(SEARCH("rock",N3)),"rock",IF(ISNUMBER(SEARCH("science fiction",N3)),"science fiction",IF(ISNUMBER(SEARCH("shorts",N3)),"shorts",IF(ISNUMBER(SEARCH("small batch",N3)),"small batch",IF(ISNUMBER(SEARCH("space exploration",N3)),"space exploration",IF(ISNUMBER(SEARCH("spaces",N3)),"spaces",IF(ISNUMBER(SEARCH("tabletop games",N3)),"tabletop games",IF(ISNUMBER(SEARCH("television",N3)),"television",IF(ISNUMBER(SEARCH("translations",N3)),"translations",IF(ISNUMBER(SEARCH("video games",N3)),"video games",IF(ISNUMBER(SEARCH("wearables",N3)),"wearables",IF(ISNUMBER(SEARCH("web",N3)),"web",IF(ISNUMBER(SEARCH("world music",N3)),"world music"))))))))))))))))))))))))))))))))))))))))))</f>
        <v>television</v>
      </c>
      <c r="S3" s="10">
        <f t="shared" ref="S3:S66" si="4">(((J3/60)/60)/24)+DATE(1970,1,1)+(-7/24)</f>
        <v>42766.308831018519</v>
      </c>
      <c r="T3" s="10">
        <f t="shared" ref="T3:T66" si="5">(((I3/60)/60)/24)+DATE(1970,1,1)+(-7/24)</f>
        <v>42796.308831018519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42405.410682870373</v>
      </c>
      <c r="T4" s="10">
        <f t="shared" si="5"/>
        <v>42415.410682870373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41828.223460648151</v>
      </c>
      <c r="T5" s="10">
        <f t="shared" si="5"/>
        <v>41858.223460648151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42327.542581018519</v>
      </c>
      <c r="T6" s="10">
        <f t="shared" si="5"/>
        <v>42357.542581018519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42563.641284722224</v>
      </c>
      <c r="T7" s="10">
        <f t="shared" si="5"/>
        <v>42579.940972222226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41793.780671296299</v>
      </c>
      <c r="T8" s="10">
        <f t="shared" si="5"/>
        <v>41803.780671296299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42515.755405092597</v>
      </c>
      <c r="T9" s="10">
        <f t="shared" si="5"/>
        <v>42555.755405092597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42468.652916666666</v>
      </c>
      <c r="T10" s="10">
        <f t="shared" si="5"/>
        <v>42475.583333333336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42446.811851851853</v>
      </c>
      <c r="T11" s="10">
        <f t="shared" si="5"/>
        <v>42476.811851851853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41779.776377314818</v>
      </c>
      <c r="T12" s="10">
        <f t="shared" si="5"/>
        <v>41814.776377314818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42572.486828703702</v>
      </c>
      <c r="T13" s="10">
        <f t="shared" si="5"/>
        <v>42603.833333333336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41791.421585648153</v>
      </c>
      <c r="T14" s="10">
        <f t="shared" si="5"/>
        <v>41835.833333333336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42508.385520833333</v>
      </c>
      <c r="T15" s="10">
        <f t="shared" si="5"/>
        <v>42544.560416666667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41807.734814814816</v>
      </c>
      <c r="T16" s="10">
        <f t="shared" si="5"/>
        <v>41833.290972222225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42256.100208333337</v>
      </c>
      <c r="T17" s="10">
        <f t="shared" si="5"/>
        <v>42274.551388888889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41760.50475694445</v>
      </c>
      <c r="T18" s="10">
        <f t="shared" si="5"/>
        <v>41805.9375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41917.440069444448</v>
      </c>
      <c r="T19" s="10">
        <f t="shared" si="5"/>
        <v>41947.481736111113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41869.250648148154</v>
      </c>
      <c r="T20" s="10">
        <f t="shared" si="5"/>
        <v>41899.250648148154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42175.524699074078</v>
      </c>
      <c r="T21" s="10">
        <f t="shared" si="5"/>
        <v>42205.524699074078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42200.466574074082</v>
      </c>
      <c r="T22" s="10">
        <f t="shared" si="5"/>
        <v>42260.466574074082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41878.335520833338</v>
      </c>
      <c r="T23" s="10">
        <f t="shared" si="5"/>
        <v>41908.335520833338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41989.619675925926</v>
      </c>
      <c r="T24" s="10">
        <f t="shared" si="5"/>
        <v>42005.040972222225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42097.487280092595</v>
      </c>
      <c r="T25" s="10">
        <f t="shared" si="5"/>
        <v>42124.347222222226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42229.528506944444</v>
      </c>
      <c r="T26" s="10">
        <f t="shared" si="5"/>
        <v>42262.527083333342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42317.733344907414</v>
      </c>
      <c r="T27" s="10">
        <f t="shared" si="5"/>
        <v>42377.733344907414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41828.22388888889</v>
      </c>
      <c r="T28" s="10">
        <f t="shared" si="5"/>
        <v>41868.22388888889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41928.873067129629</v>
      </c>
      <c r="T29" s="10">
        <f t="shared" si="5"/>
        <v>41958.9147337963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42324.672268518516</v>
      </c>
      <c r="T30" s="10">
        <f t="shared" si="5"/>
        <v>42354.672268518516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41812.381574074076</v>
      </c>
      <c r="T31" s="10">
        <f t="shared" si="5"/>
        <v>41842.381574074076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41842.001331018524</v>
      </c>
      <c r="T32" s="10">
        <f t="shared" si="5"/>
        <v>41872.001331018524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42376.500393518516</v>
      </c>
      <c r="T33" s="10">
        <f t="shared" si="5"/>
        <v>42394.500393518516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42461.335844907408</v>
      </c>
      <c r="T34" s="10">
        <f t="shared" si="5"/>
        <v>42502.874305555561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42286.36922453704</v>
      </c>
      <c r="T35" s="10">
        <f t="shared" si="5"/>
        <v>42316.410891203712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41841.030104166668</v>
      </c>
      <c r="T36" s="10">
        <f t="shared" si="5"/>
        <v>41856.030104166668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42098.000162037039</v>
      </c>
      <c r="T37" s="10">
        <f t="shared" si="5"/>
        <v>42121.708333333336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42068.015335648153</v>
      </c>
      <c r="T38" s="10">
        <f t="shared" si="5"/>
        <v>42097.973668981482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42032.401377314818</v>
      </c>
      <c r="T39" s="10">
        <f t="shared" si="5"/>
        <v>42062.401377314818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41374.765555555554</v>
      </c>
      <c r="T40" s="10">
        <f t="shared" si="5"/>
        <v>41404.765555555554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41753.755416666667</v>
      </c>
      <c r="T41" s="10">
        <f t="shared" si="5"/>
        <v>41784.665972222225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41788.922314814816</v>
      </c>
      <c r="T42" s="10">
        <f t="shared" si="5"/>
        <v>41808.875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41887.277245370373</v>
      </c>
      <c r="T43" s="10">
        <f t="shared" si="5"/>
        <v>41917.277245370373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41971.34752314815</v>
      </c>
      <c r="T44" s="10">
        <f t="shared" si="5"/>
        <v>42001.34752314815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41802.49868055556</v>
      </c>
      <c r="T45" s="10">
        <f t="shared" si="5"/>
        <v>41832.708333333336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41873.80714120371</v>
      </c>
      <c r="T46" s="10">
        <f t="shared" si="5"/>
        <v>41918.80714120371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42457.33225694445</v>
      </c>
      <c r="T47" s="10">
        <f t="shared" si="5"/>
        <v>42487.33225694445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42323.673310185193</v>
      </c>
      <c r="T48" s="10">
        <f t="shared" si="5"/>
        <v>42353.673310185193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41932.527858796297</v>
      </c>
      <c r="T49" s="10">
        <f t="shared" si="5"/>
        <v>41992.569525462961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42033.225231481483</v>
      </c>
      <c r="T50" s="10">
        <f t="shared" si="5"/>
        <v>42064.208333333336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42270.884780092594</v>
      </c>
      <c r="T51" s="10">
        <f t="shared" si="5"/>
        <v>42300.884780092594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41995.461319444446</v>
      </c>
      <c r="T52" s="10">
        <f t="shared" si="5"/>
        <v>42034.416666666664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42196.637002314819</v>
      </c>
      <c r="T53" s="10">
        <f t="shared" si="5"/>
        <v>42226.637002314819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41807.410254629634</v>
      </c>
      <c r="T54" s="10">
        <f t="shared" si="5"/>
        <v>41837.410254629634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41719.257465277777</v>
      </c>
      <c r="T55" s="10">
        <f t="shared" si="5"/>
        <v>41733.625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42333.421539351853</v>
      </c>
      <c r="T56" s="10">
        <f t="shared" si="5"/>
        <v>42363.421539351853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42496.677268518521</v>
      </c>
      <c r="T57" s="10">
        <f t="shared" si="5"/>
        <v>42517.677268518521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42149.257222222222</v>
      </c>
      <c r="T58" s="10">
        <f t="shared" si="5"/>
        <v>42163.375000000007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42089.541226851856</v>
      </c>
      <c r="T59" s="10">
        <f t="shared" si="5"/>
        <v>42119.541226851856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41932.453379629631</v>
      </c>
      <c r="T60" s="10">
        <f t="shared" si="5"/>
        <v>41962.495046296295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42229.944166666675</v>
      </c>
      <c r="T61" s="10">
        <f t="shared" si="5"/>
        <v>42261.583333333336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41701.610150462962</v>
      </c>
      <c r="T62" s="10">
        <f t="shared" si="5"/>
        <v>41720.708333333336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41409.522650462968</v>
      </c>
      <c r="T63" s="10">
        <f t="shared" si="5"/>
        <v>41431.522650462968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41311.507847222223</v>
      </c>
      <c r="T64" s="10">
        <f t="shared" si="5"/>
        <v>41336.507847222223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41612.620520833334</v>
      </c>
      <c r="T65" s="10">
        <f t="shared" si="5"/>
        <v>41635.915972222225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41432.726631944446</v>
      </c>
      <c r="T66" s="10">
        <f t="shared" si="5"/>
        <v>41462.726631944446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11">
        <f t="shared" ref="P67:P130" si="7">E67/L67</f>
        <v>132.05263157894737</v>
      </c>
      <c r="Q67" t="str">
        <f t="shared" ref="Q67:Q130" si="8">IF(N67="","",IF(ISNUMBER(SEARCH("film &amp; video",N67)),"film &amp; video",IF(ISNUMBER(SEARCH("food",N67)),"food",IF(ISNUMBER(SEARCH("games",N67)),"games",IF(ISNUMBER(SEARCH("journalism",N67)),"journalism",IF(ISNUMBER(SEARCH("music",N67)),"music",IF(ISNUMBER(SEARCH("photography",N67)),"photography",IF(ISNUMBER(SEARCH("publishing",N67)),"publishing",IF(ISNUMBER(SEARCH("technology",N67)),"technology",IF(ISNUMBER(SEARCH("theater",N67)),"theater"))))))))))</f>
        <v>film &amp; video</v>
      </c>
      <c r="R67" t="str">
        <f t="shared" ref="R67:R130" si="9">IF(N67="","",IF(ISNUMBER(SEARCH("animation",N67)),"animation",IF(ISNUMBER(SEARCH("art books",N67)),"art books",IF(ISNUMBER(SEARCH("audio",N67)),"audio",IF(ISNUMBER(SEARCH("children's books",N67)),"children's book",IF(ISNUMBER(SEARCH("classical music",N67)),"classical music",IF(ISNUMBER(SEARCH("documentary",N67)),"documentary",IF(ISNUMBER(SEARCH("drama",N67)),"drama",IF(ISNUMBER(SEARCH("electronic music",N67)),"electronic music",IF(ISNUMBER(SEARCH("faith",N67)),"faith",IF(ISNUMBER(SEARCH("fiction",N67)),"fiction",IF(ISNUMBER(SEARCH("food trucks",N67)),"food trucks",IF(ISNUMBER(SEARCH("gadgets",N67)),"gadgets",IF(ISNUMBER(SEARCH("hardware",N67)),"hardware",IF(ISNUMBER(SEARCH("indie rock",N67)),"indie rock",IF(ISNUMBER(SEARCH("jazz",N67)),"jazz",IF(ISNUMBER(SEARCH("makerspaces",N67)),"makerspaces",IF(ISNUMBER(SEARCH("metal",N67)),"metal",IF(ISNUMBER(SEARCH("mobile games",N67)),"mobile games",IF(ISNUMBER(SEARCH("musical",N67)),"musical",IF(ISNUMBER(SEARCH("nature",N67)),"nature",IF(ISNUMBER(SEARCH("nonfiction",N67)),"nonfiction",IF(ISNUMBER(SEARCH("people",N67)),"people",IF(ISNUMBER(SEARCH("photobooks",N67)),"photobooks",IF(ISNUMBER(SEARCH("places",N67)),"places",IF(ISNUMBER(SEARCH("plays",N67)),"plays",IF(ISNUMBER(SEARCH("pop",N67)),"pop",IF(ISNUMBER(SEARCH("radio &amp; podcasts",N67)),"radio &amp; podcasts",IF(ISNUMBER(SEARCH("restaurants",N67)),"restaurants",IF(ISNUMBER(SEARCH("rock",N67)),"rock",IF(ISNUMBER(SEARCH("science fiction",N67)),"science fiction",IF(ISNUMBER(SEARCH("shorts",N67)),"shorts",IF(ISNUMBER(SEARCH("small batch",N67)),"small batch",IF(ISNUMBER(SEARCH("space exploration",N67)),"space exploration",IF(ISNUMBER(SEARCH("spaces",N67)),"spaces",IF(ISNUMBER(SEARCH("tabletop games",N67)),"tabletop games",IF(ISNUMBER(SEARCH("television",N67)),"television",IF(ISNUMBER(SEARCH("translations",N67)),"translations",IF(ISNUMBER(SEARCH("video games",N67)),"video games",IF(ISNUMBER(SEARCH("wearables",N67)),"wearables",IF(ISNUMBER(SEARCH("web",N67)),"web",IF(ISNUMBER(SEARCH("world music",N67)),"world music"))))))))))))))))))))))))))))))))))))))))))</f>
        <v>shorts</v>
      </c>
      <c r="S67" s="10">
        <f t="shared" ref="S67:S130" si="10">(((J67/60)/60)/24)+DATE(1970,1,1)+(-7/24)</f>
        <v>41835.52956018519</v>
      </c>
      <c r="T67" s="10">
        <f t="shared" ref="T67:T130" si="11">(((I67/60)/60)/24)+DATE(1970,1,1)+(-7/24)</f>
        <v>41861.957638888889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1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42539.55810185185</v>
      </c>
      <c r="T68" s="10">
        <f t="shared" si="11"/>
        <v>42569.55810185185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41075.291712962964</v>
      </c>
      <c r="T69" s="10">
        <f t="shared" si="11"/>
        <v>41105.291712962964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1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41663.277673611112</v>
      </c>
      <c r="T70" s="10">
        <f t="shared" si="11"/>
        <v>41693.277673611112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1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40785.89612268519</v>
      </c>
      <c r="T71" s="10">
        <f t="shared" si="11"/>
        <v>40817.999305555561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1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40730.604687500003</v>
      </c>
      <c r="T72" s="10">
        <f t="shared" si="11"/>
        <v>40790.604687500003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1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40996.979826388888</v>
      </c>
      <c r="T73" s="10">
        <f t="shared" si="11"/>
        <v>41056.979826388888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1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41207.718530092592</v>
      </c>
      <c r="T74" s="10">
        <f t="shared" si="11"/>
        <v>41227.708333333336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40587.465092592596</v>
      </c>
      <c r="T75" s="10">
        <f t="shared" si="11"/>
        <v>40665.874305555561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1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42360.195543981485</v>
      </c>
      <c r="T76" s="10">
        <f t="shared" si="11"/>
        <v>42390.195543981485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1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41356.917500000003</v>
      </c>
      <c r="T77" s="10">
        <f t="shared" si="11"/>
        <v>41386.917500000003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1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40844.399976851855</v>
      </c>
      <c r="T78" s="10">
        <f t="shared" si="11"/>
        <v>40904.441643518519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1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40996.853206018524</v>
      </c>
      <c r="T79" s="10">
        <f t="shared" si="11"/>
        <v>41049.832638888889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42604.43890046297</v>
      </c>
      <c r="T80" s="10">
        <f t="shared" si="11"/>
        <v>42614.43890046297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1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41724.484872685185</v>
      </c>
      <c r="T81" s="10">
        <f t="shared" si="11"/>
        <v>41754.484872685185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1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41582.792314814818</v>
      </c>
      <c r="T82" s="10">
        <f t="shared" si="11"/>
        <v>41617.792314814818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1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41099.867210648154</v>
      </c>
      <c r="T83" s="10">
        <f t="shared" si="11"/>
        <v>41103.834722222222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1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40795.528483796297</v>
      </c>
      <c r="T84" s="10">
        <f t="shared" si="11"/>
        <v>40825.528483796297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1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42042.323946759258</v>
      </c>
      <c r="T85" s="10">
        <f t="shared" si="11"/>
        <v>42057.187500000007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1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40648.466273148151</v>
      </c>
      <c r="T86" s="10">
        <f t="shared" si="11"/>
        <v>40678.466273148151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1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40778.833761574075</v>
      </c>
      <c r="T87" s="10">
        <f t="shared" si="11"/>
        <v>40808.833761574075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1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42291.264409722229</v>
      </c>
      <c r="T88" s="10">
        <f t="shared" si="11"/>
        <v>42365.306076388886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40322.247719907406</v>
      </c>
      <c r="T89" s="10">
        <f t="shared" si="11"/>
        <v>40331.778472222228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41786.367256944446</v>
      </c>
      <c r="T90" s="10">
        <f t="shared" si="11"/>
        <v>41812.367256944446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1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41402.460555555561</v>
      </c>
      <c r="T91" s="10">
        <f t="shared" si="11"/>
        <v>41427.460555555561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11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40706.005775462967</v>
      </c>
      <c r="T92" s="10">
        <f t="shared" si="11"/>
        <v>40736.005775462967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1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40619.110694444447</v>
      </c>
      <c r="T93" s="10">
        <f t="shared" si="11"/>
        <v>40680.110694444447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1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42720.907210648154</v>
      </c>
      <c r="T94" s="10">
        <f t="shared" si="11"/>
        <v>42767.041666666664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1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41065.566400462965</v>
      </c>
      <c r="T95" s="10">
        <f t="shared" si="11"/>
        <v>41093.583333333336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1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41716.426180555558</v>
      </c>
      <c r="T96" s="10">
        <f t="shared" si="11"/>
        <v>41736.426180555558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1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40934.713437500002</v>
      </c>
      <c r="T97" s="10">
        <f t="shared" si="11"/>
        <v>40964.713437500002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1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40324.370844907411</v>
      </c>
      <c r="T98" s="10">
        <f t="shared" si="11"/>
        <v>40390.833333333336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11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40705.843541666669</v>
      </c>
      <c r="T99" s="10">
        <f t="shared" si="11"/>
        <v>40735.843541666669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1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41214.503171296295</v>
      </c>
      <c r="T100" s="10">
        <f t="shared" si="11"/>
        <v>41250.6875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1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41631.61109953704</v>
      </c>
      <c r="T101" s="10">
        <f t="shared" si="11"/>
        <v>41661.61109953704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1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41197.461643518523</v>
      </c>
      <c r="T102" s="10">
        <f t="shared" si="11"/>
        <v>41217.503310185188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41274.485069444447</v>
      </c>
      <c r="T103" s="10">
        <f t="shared" si="11"/>
        <v>41298.485069444447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1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40504.839502314819</v>
      </c>
      <c r="T104" s="10">
        <f t="shared" si="11"/>
        <v>40534.839502314819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1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41682.514236111114</v>
      </c>
      <c r="T105" s="10">
        <f t="shared" si="11"/>
        <v>41705.514236111114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40612.403541666667</v>
      </c>
      <c r="T106" s="10">
        <f t="shared" si="11"/>
        <v>40635.75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1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42485.43310185185</v>
      </c>
      <c r="T107" s="10">
        <f t="shared" si="11"/>
        <v>42503.708333333336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1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40987.484965277785</v>
      </c>
      <c r="T108" s="10">
        <f t="shared" si="11"/>
        <v>41001.484965277785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1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40635.690821759265</v>
      </c>
      <c r="T109" s="10">
        <f t="shared" si="11"/>
        <v>40657.690821759265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1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41365.321412037039</v>
      </c>
      <c r="T110" s="10">
        <f t="shared" si="11"/>
        <v>41425.321412037039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40569.734143518523</v>
      </c>
      <c r="T111" s="10">
        <f t="shared" si="11"/>
        <v>40599.734143518523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1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41557.65802083334</v>
      </c>
      <c r="T112" s="10">
        <f t="shared" si="11"/>
        <v>41591.957638888889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1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42125.041516203702</v>
      </c>
      <c r="T113" s="10">
        <f t="shared" si="11"/>
        <v>42155.041516203702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1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41717.75136574074</v>
      </c>
      <c r="T114" s="10">
        <f t="shared" si="11"/>
        <v>41741.791666666672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1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40753.46675925926</v>
      </c>
      <c r="T115" s="10">
        <f t="shared" si="11"/>
        <v>40761.333333333336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1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40860.982500000006</v>
      </c>
      <c r="T116" s="10">
        <f t="shared" si="11"/>
        <v>40920.982500000006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1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40918.447268518517</v>
      </c>
      <c r="T117" s="10">
        <f t="shared" si="11"/>
        <v>40943.447268518517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1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40595.205497685187</v>
      </c>
      <c r="T118" s="10">
        <f t="shared" si="11"/>
        <v>40641.163831018523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1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40248.543333333335</v>
      </c>
      <c r="T119" s="10">
        <f t="shared" si="11"/>
        <v>40338.5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1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40722.761990740742</v>
      </c>
      <c r="T120" s="10">
        <f t="shared" si="11"/>
        <v>40752.761990740742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1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40738.777615740742</v>
      </c>
      <c r="T121" s="10">
        <f t="shared" si="11"/>
        <v>40768.666666666672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11">
        <f t="shared" si="7"/>
        <v>10</v>
      </c>
      <c r="Q122" t="str">
        <f t="shared" si="8"/>
        <v>film &amp; video</v>
      </c>
      <c r="R122" t="str">
        <f t="shared" si="9"/>
        <v>fiction</v>
      </c>
      <c r="S122" s="10">
        <f t="shared" si="10"/>
        <v>42615.758182870377</v>
      </c>
      <c r="T122" s="10">
        <f t="shared" si="11"/>
        <v>42645.758182870377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11">
        <f t="shared" si="7"/>
        <v>1</v>
      </c>
      <c r="Q123" t="str">
        <f t="shared" si="8"/>
        <v>film &amp; video</v>
      </c>
      <c r="R123" t="str">
        <f t="shared" si="9"/>
        <v>fiction</v>
      </c>
      <c r="S123" s="10">
        <f t="shared" si="10"/>
        <v>42096.413310185184</v>
      </c>
      <c r="T123" s="10">
        <f t="shared" si="11"/>
        <v>42112.136111111111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11" t="e">
        <f t="shared" si="7"/>
        <v>#DIV/0!</v>
      </c>
      <c r="Q124" t="str">
        <f t="shared" si="8"/>
        <v>film &amp; video</v>
      </c>
      <c r="R124" t="str">
        <f t="shared" si="9"/>
        <v>fiction</v>
      </c>
      <c r="S124" s="10">
        <f t="shared" si="10"/>
        <v>42593.140127314815</v>
      </c>
      <c r="T124" s="10">
        <f t="shared" si="11"/>
        <v>42653.140127314815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11">
        <f t="shared" si="7"/>
        <v>25.166666666666668</v>
      </c>
      <c r="Q125" t="str">
        <f t="shared" si="8"/>
        <v>film &amp; video</v>
      </c>
      <c r="R125" t="str">
        <f t="shared" si="9"/>
        <v>fiction</v>
      </c>
      <c r="S125" s="10">
        <f t="shared" si="10"/>
        <v>41904.490324074075</v>
      </c>
      <c r="T125" s="10">
        <f t="shared" si="11"/>
        <v>41940.625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11" t="e">
        <f t="shared" si="7"/>
        <v>#DIV/0!</v>
      </c>
      <c r="Q126" t="str">
        <f t="shared" si="8"/>
        <v>film &amp; video</v>
      </c>
      <c r="R126" t="str">
        <f t="shared" si="9"/>
        <v>fiction</v>
      </c>
      <c r="S126" s="10">
        <f t="shared" si="10"/>
        <v>42114.637060185189</v>
      </c>
      <c r="T126" s="10">
        <f t="shared" si="11"/>
        <v>42139.637060185189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11">
        <f t="shared" si="7"/>
        <v>11.666666666666666</v>
      </c>
      <c r="Q127" t="str">
        <f t="shared" si="8"/>
        <v>film &amp; video</v>
      </c>
      <c r="R127" t="str">
        <f t="shared" si="9"/>
        <v>fiction</v>
      </c>
      <c r="S127" s="10">
        <f t="shared" si="10"/>
        <v>42709.702314814822</v>
      </c>
      <c r="T127" s="10">
        <f t="shared" si="11"/>
        <v>42769.702314814822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11">
        <f t="shared" si="7"/>
        <v>106.69230769230769</v>
      </c>
      <c r="Q128" t="str">
        <f t="shared" si="8"/>
        <v>film &amp; video</v>
      </c>
      <c r="R128" t="str">
        <f t="shared" si="9"/>
        <v>fiction</v>
      </c>
      <c r="S128" s="10">
        <f t="shared" si="10"/>
        <v>42135.297881944447</v>
      </c>
      <c r="T128" s="10">
        <f t="shared" si="11"/>
        <v>42165.791666666664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11">
        <f t="shared" si="7"/>
        <v>47.5</v>
      </c>
      <c r="Q129" t="str">
        <f t="shared" si="8"/>
        <v>film &amp; video</v>
      </c>
      <c r="R129" t="str">
        <f t="shared" si="9"/>
        <v>fiction</v>
      </c>
      <c r="S129" s="10">
        <f t="shared" si="10"/>
        <v>42067.332650462966</v>
      </c>
      <c r="T129" s="10">
        <f t="shared" si="11"/>
        <v>42097.290983796302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11">
        <f t="shared" si="7"/>
        <v>311.16666666666669</v>
      </c>
      <c r="Q130" t="str">
        <f t="shared" si="8"/>
        <v>film &amp; video</v>
      </c>
      <c r="R130" t="str">
        <f t="shared" si="9"/>
        <v>fiction</v>
      </c>
      <c r="S130" s="10">
        <f t="shared" si="10"/>
        <v>42627.936261574076</v>
      </c>
      <c r="T130" s="10">
        <f t="shared" si="11"/>
        <v>42662.936261574076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11" t="e">
        <f t="shared" ref="P131:P194" si="13">E131/L131</f>
        <v>#DIV/0!</v>
      </c>
      <c r="Q131" t="str">
        <f t="shared" ref="Q131:Q194" si="14">IF(N131="","",IF(ISNUMBER(SEARCH("film &amp; video",N131)),"film &amp; video",IF(ISNUMBER(SEARCH("food",N131)),"food",IF(ISNUMBER(SEARCH("games",N131)),"games",IF(ISNUMBER(SEARCH("journalism",N131)),"journalism",IF(ISNUMBER(SEARCH("music",N131)),"music",IF(ISNUMBER(SEARCH("photography",N131)),"photography",IF(ISNUMBER(SEARCH("publishing",N131)),"publishing",IF(ISNUMBER(SEARCH("technology",N131)),"technology",IF(ISNUMBER(SEARCH("theater",N131)),"theater"))))))))))</f>
        <v>film &amp; video</v>
      </c>
      <c r="R131" t="str">
        <f t="shared" ref="R131:R194" si="15">IF(N131="","",IF(ISNUMBER(SEARCH("animation",N131)),"animation",IF(ISNUMBER(SEARCH("art books",N131)),"art books",IF(ISNUMBER(SEARCH("audio",N131)),"audio",IF(ISNUMBER(SEARCH("children's books",N131)),"children's book",IF(ISNUMBER(SEARCH("classical music",N131)),"classical music",IF(ISNUMBER(SEARCH("documentary",N131)),"documentary",IF(ISNUMBER(SEARCH("drama",N131)),"drama",IF(ISNUMBER(SEARCH("electronic music",N131)),"electronic music",IF(ISNUMBER(SEARCH("faith",N131)),"faith",IF(ISNUMBER(SEARCH("fiction",N131)),"fiction",IF(ISNUMBER(SEARCH("food trucks",N131)),"food trucks",IF(ISNUMBER(SEARCH("gadgets",N131)),"gadgets",IF(ISNUMBER(SEARCH("hardware",N131)),"hardware",IF(ISNUMBER(SEARCH("indie rock",N131)),"indie rock",IF(ISNUMBER(SEARCH("jazz",N131)),"jazz",IF(ISNUMBER(SEARCH("makerspaces",N131)),"makerspaces",IF(ISNUMBER(SEARCH("metal",N131)),"metal",IF(ISNUMBER(SEARCH("mobile games",N131)),"mobile games",IF(ISNUMBER(SEARCH("musical",N131)),"musical",IF(ISNUMBER(SEARCH("nature",N131)),"nature",IF(ISNUMBER(SEARCH("nonfiction",N131)),"nonfiction",IF(ISNUMBER(SEARCH("people",N131)),"people",IF(ISNUMBER(SEARCH("photobooks",N131)),"photobooks",IF(ISNUMBER(SEARCH("places",N131)),"places",IF(ISNUMBER(SEARCH("plays",N131)),"plays",IF(ISNUMBER(SEARCH("pop",N131)),"pop",IF(ISNUMBER(SEARCH("radio &amp; podcasts",N131)),"radio &amp; podcasts",IF(ISNUMBER(SEARCH("restaurants",N131)),"restaurants",IF(ISNUMBER(SEARCH("rock",N131)),"rock",IF(ISNUMBER(SEARCH("science fiction",N131)),"science fiction",IF(ISNUMBER(SEARCH("shorts",N131)),"shorts",IF(ISNUMBER(SEARCH("small batch",N131)),"small batch",IF(ISNUMBER(SEARCH("space exploration",N131)),"space exploration",IF(ISNUMBER(SEARCH("spaces",N131)),"spaces",IF(ISNUMBER(SEARCH("tabletop games",N131)),"tabletop games",IF(ISNUMBER(SEARCH("television",N131)),"television",IF(ISNUMBER(SEARCH("translations",N131)),"translations",IF(ISNUMBER(SEARCH("video games",N131)),"video games",IF(ISNUMBER(SEARCH("wearables",N131)),"wearables",IF(ISNUMBER(SEARCH("web",N131)),"web",IF(ISNUMBER(SEARCH("world music",N131)),"world music"))))))))))))))))))))))))))))))))))))))))))</f>
        <v>fiction</v>
      </c>
      <c r="S131" s="10">
        <f t="shared" ref="S131:S194" si="16">(((J131/60)/60)/24)+DATE(1970,1,1)+(-7/24)</f>
        <v>41882.645636574074</v>
      </c>
      <c r="T131" s="10">
        <f t="shared" ref="T131:T194" si="17">(((I131/60)/60)/24)+DATE(1970,1,1)+(-7/24)</f>
        <v>41942.645636574074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11" t="e">
        <f t="shared" si="13"/>
        <v>#DIV/0!</v>
      </c>
      <c r="Q132" t="str">
        <f t="shared" si="14"/>
        <v>film &amp; video</v>
      </c>
      <c r="R132" t="str">
        <f t="shared" si="15"/>
        <v>fiction</v>
      </c>
      <c r="S132" s="10">
        <f t="shared" si="16"/>
        <v>41778.623749999999</v>
      </c>
      <c r="T132" s="10">
        <f t="shared" si="17"/>
        <v>41806.552777777782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11" t="e">
        <f t="shared" si="13"/>
        <v>#DIV/0!</v>
      </c>
      <c r="Q133" t="str">
        <f t="shared" si="14"/>
        <v>film &amp; video</v>
      </c>
      <c r="R133" t="str">
        <f t="shared" si="15"/>
        <v>fiction</v>
      </c>
      <c r="S133" s="10">
        <f t="shared" si="16"/>
        <v>42541.545844907414</v>
      </c>
      <c r="T133" s="10">
        <f t="shared" si="17"/>
        <v>42556.708333333336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11">
        <f t="shared" si="13"/>
        <v>94.506172839506178</v>
      </c>
      <c r="Q134" t="str">
        <f t="shared" si="14"/>
        <v>film &amp; video</v>
      </c>
      <c r="R134" t="str">
        <f t="shared" si="15"/>
        <v>fiction</v>
      </c>
      <c r="S134" s="10">
        <f t="shared" si="16"/>
        <v>41905.520914351851</v>
      </c>
      <c r="T134" s="10">
        <f t="shared" si="17"/>
        <v>41950.562581018523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11" t="e">
        <f t="shared" si="13"/>
        <v>#DIV/0!</v>
      </c>
      <c r="Q135" t="str">
        <f t="shared" si="14"/>
        <v>film &amp; video</v>
      </c>
      <c r="R135" t="str">
        <f t="shared" si="15"/>
        <v>fiction</v>
      </c>
      <c r="S135" s="10">
        <f t="shared" si="16"/>
        <v>42491.516018518516</v>
      </c>
      <c r="T135" s="10">
        <f t="shared" si="17"/>
        <v>42521.438194444447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11" t="e">
        <f t="shared" si="13"/>
        <v>#DIV/0!</v>
      </c>
      <c r="Q136" t="str">
        <f t="shared" si="14"/>
        <v>film &amp; video</v>
      </c>
      <c r="R136" t="str">
        <f t="shared" si="15"/>
        <v>fiction</v>
      </c>
      <c r="S136" s="10">
        <f t="shared" si="16"/>
        <v>42221.618263888893</v>
      </c>
      <c r="T136" s="10">
        <f t="shared" si="17"/>
        <v>42251.416666666664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fiction</v>
      </c>
      <c r="S137" s="10">
        <f t="shared" si="16"/>
        <v>41788.090243055558</v>
      </c>
      <c r="T137" s="10">
        <f t="shared" si="17"/>
        <v>41821.5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11" t="e">
        <f t="shared" si="13"/>
        <v>#DIV/0!</v>
      </c>
      <c r="Q138" t="str">
        <f t="shared" si="14"/>
        <v>film &amp; video</v>
      </c>
      <c r="R138" t="str">
        <f t="shared" si="15"/>
        <v>fiction</v>
      </c>
      <c r="S138" s="10">
        <f t="shared" si="16"/>
        <v>42096.118449074078</v>
      </c>
      <c r="T138" s="10">
        <f t="shared" si="17"/>
        <v>42140.136111111111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11" t="e">
        <f t="shared" si="13"/>
        <v>#DIV/0!</v>
      </c>
      <c r="Q139" t="str">
        <f t="shared" si="14"/>
        <v>film &amp; video</v>
      </c>
      <c r="R139" t="str">
        <f t="shared" si="15"/>
        <v>fiction</v>
      </c>
      <c r="S139" s="10">
        <f t="shared" si="16"/>
        <v>42239.282326388893</v>
      </c>
      <c r="T139" s="10">
        <f t="shared" si="17"/>
        <v>42289.282326388893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11">
        <f t="shared" si="13"/>
        <v>81.241379310344826</v>
      </c>
      <c r="Q140" t="str">
        <f t="shared" si="14"/>
        <v>film &amp; video</v>
      </c>
      <c r="R140" t="str">
        <f t="shared" si="15"/>
        <v>fiction</v>
      </c>
      <c r="S140" s="10">
        <f t="shared" si="16"/>
        <v>42185.965752314813</v>
      </c>
      <c r="T140" s="10">
        <f t="shared" si="17"/>
        <v>42216.915972222225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11">
        <f t="shared" si="13"/>
        <v>500</v>
      </c>
      <c r="Q141" t="str">
        <f t="shared" si="14"/>
        <v>film &amp; video</v>
      </c>
      <c r="R141" t="str">
        <f t="shared" si="15"/>
        <v>fiction</v>
      </c>
      <c r="S141" s="10">
        <f t="shared" si="16"/>
        <v>42187.629305555558</v>
      </c>
      <c r="T141" s="10">
        <f t="shared" si="17"/>
        <v>42197.629305555558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11" t="e">
        <f t="shared" si="13"/>
        <v>#DIV/0!</v>
      </c>
      <c r="Q142" t="str">
        <f t="shared" si="14"/>
        <v>film &amp; video</v>
      </c>
      <c r="R142" t="str">
        <f t="shared" si="15"/>
        <v>fiction</v>
      </c>
      <c r="S142" s="10">
        <f t="shared" si="16"/>
        <v>42052.906620370377</v>
      </c>
      <c r="T142" s="10">
        <f t="shared" si="17"/>
        <v>42082.864953703705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11">
        <f t="shared" si="13"/>
        <v>46.178571428571431</v>
      </c>
      <c r="Q143" t="str">
        <f t="shared" si="14"/>
        <v>film &amp; video</v>
      </c>
      <c r="R143" t="str">
        <f t="shared" si="15"/>
        <v>fiction</v>
      </c>
      <c r="S143" s="10">
        <f t="shared" si="16"/>
        <v>42109.861377314817</v>
      </c>
      <c r="T143" s="10">
        <f t="shared" si="17"/>
        <v>42154.861377314817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11">
        <f t="shared" si="13"/>
        <v>10</v>
      </c>
      <c r="Q144" t="str">
        <f t="shared" si="14"/>
        <v>film &amp; video</v>
      </c>
      <c r="R144" t="str">
        <f t="shared" si="15"/>
        <v>fiction</v>
      </c>
      <c r="S144" s="10">
        <f t="shared" si="16"/>
        <v>41938.601597222223</v>
      </c>
      <c r="T144" s="10">
        <f t="shared" si="17"/>
        <v>41959.643263888887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11" t="e">
        <f t="shared" si="13"/>
        <v>#DIV/0!</v>
      </c>
      <c r="Q145" t="str">
        <f t="shared" si="14"/>
        <v>film &amp; video</v>
      </c>
      <c r="R145" t="str">
        <f t="shared" si="15"/>
        <v>fiction</v>
      </c>
      <c r="S145" s="10">
        <f t="shared" si="16"/>
        <v>42558.77247685186</v>
      </c>
      <c r="T145" s="10">
        <f t="shared" si="17"/>
        <v>42615.954861111117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11">
        <f t="shared" si="13"/>
        <v>55.945945945945944</v>
      </c>
      <c r="Q146" t="str">
        <f t="shared" si="14"/>
        <v>film &amp; video</v>
      </c>
      <c r="R146" t="str">
        <f t="shared" si="15"/>
        <v>fiction</v>
      </c>
      <c r="S146" s="10">
        <f t="shared" si="16"/>
        <v>42047.470740740748</v>
      </c>
      <c r="T146" s="10">
        <f t="shared" si="17"/>
        <v>42107.429074074076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11">
        <f t="shared" si="13"/>
        <v>37.555555555555557</v>
      </c>
      <c r="Q147" t="str">
        <f t="shared" si="14"/>
        <v>film &amp; video</v>
      </c>
      <c r="R147" t="str">
        <f t="shared" si="15"/>
        <v>fiction</v>
      </c>
      <c r="S147" s="10">
        <f t="shared" si="16"/>
        <v>42200.250601851854</v>
      </c>
      <c r="T147" s="10">
        <f t="shared" si="17"/>
        <v>42227.250601851854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11">
        <f t="shared" si="13"/>
        <v>38.333333333333336</v>
      </c>
      <c r="Q148" t="str">
        <f t="shared" si="14"/>
        <v>film &amp; video</v>
      </c>
      <c r="R148" t="str">
        <f t="shared" si="15"/>
        <v>fiction</v>
      </c>
      <c r="S148" s="10">
        <f t="shared" si="16"/>
        <v>42692.72451388889</v>
      </c>
      <c r="T148" s="10">
        <f t="shared" si="17"/>
        <v>42752.72451388889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11" t="e">
        <f t="shared" si="13"/>
        <v>#DIV/0!</v>
      </c>
      <c r="Q149" t="str">
        <f t="shared" si="14"/>
        <v>film &amp; video</v>
      </c>
      <c r="R149" t="str">
        <f t="shared" si="15"/>
        <v>fiction</v>
      </c>
      <c r="S149" s="10">
        <f t="shared" si="16"/>
        <v>41969.476157407415</v>
      </c>
      <c r="T149" s="10">
        <f t="shared" si="17"/>
        <v>42012.470833333333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11">
        <f t="shared" si="13"/>
        <v>20</v>
      </c>
      <c r="Q150" t="str">
        <f t="shared" si="14"/>
        <v>film &amp; video</v>
      </c>
      <c r="R150" t="str">
        <f t="shared" si="15"/>
        <v>fiction</v>
      </c>
      <c r="S150" s="10">
        <f t="shared" si="16"/>
        <v>42396.99</v>
      </c>
      <c r="T150" s="10">
        <f t="shared" si="17"/>
        <v>42426.99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11">
        <f t="shared" si="13"/>
        <v>15.333333333333334</v>
      </c>
      <c r="Q151" t="str">
        <f t="shared" si="14"/>
        <v>film &amp; video</v>
      </c>
      <c r="R151" t="str">
        <f t="shared" si="15"/>
        <v>fiction</v>
      </c>
      <c r="S151" s="10">
        <f t="shared" si="16"/>
        <v>41967.880439814813</v>
      </c>
      <c r="T151" s="10">
        <f t="shared" si="17"/>
        <v>41998.041666666664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11">
        <f t="shared" si="13"/>
        <v>449.43283582089555</v>
      </c>
      <c r="Q152" t="str">
        <f t="shared" si="14"/>
        <v>film &amp; video</v>
      </c>
      <c r="R152" t="str">
        <f t="shared" si="15"/>
        <v>fiction</v>
      </c>
      <c r="S152" s="10">
        <f t="shared" si="16"/>
        <v>42089.870162037041</v>
      </c>
      <c r="T152" s="10">
        <f t="shared" si="17"/>
        <v>42149.870162037041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11">
        <f t="shared" si="13"/>
        <v>28</v>
      </c>
      <c r="Q153" t="str">
        <f t="shared" si="14"/>
        <v>film &amp; video</v>
      </c>
      <c r="R153" t="str">
        <f t="shared" si="15"/>
        <v>fiction</v>
      </c>
      <c r="S153" s="10">
        <f t="shared" si="16"/>
        <v>42113.259155092594</v>
      </c>
      <c r="T153" s="10">
        <f t="shared" si="17"/>
        <v>42173.259155092594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11">
        <f t="shared" si="13"/>
        <v>15</v>
      </c>
      <c r="Q154" t="str">
        <f t="shared" si="14"/>
        <v>film &amp; video</v>
      </c>
      <c r="R154" t="str">
        <f t="shared" si="15"/>
        <v>fiction</v>
      </c>
      <c r="S154" s="10">
        <f t="shared" si="16"/>
        <v>41874.785879629635</v>
      </c>
      <c r="T154" s="10">
        <f t="shared" si="17"/>
        <v>41904.785879629635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11">
        <f t="shared" si="13"/>
        <v>35.9</v>
      </c>
      <c r="Q155" t="str">
        <f t="shared" si="14"/>
        <v>film &amp; video</v>
      </c>
      <c r="R155" t="str">
        <f t="shared" si="15"/>
        <v>fiction</v>
      </c>
      <c r="S155" s="10">
        <f t="shared" si="16"/>
        <v>41933.294490740744</v>
      </c>
      <c r="T155" s="10">
        <f t="shared" si="17"/>
        <v>41975.336157407415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11">
        <f t="shared" si="13"/>
        <v>13.333333333333334</v>
      </c>
      <c r="Q156" t="str">
        <f t="shared" si="14"/>
        <v>film &amp; video</v>
      </c>
      <c r="R156" t="str">
        <f t="shared" si="15"/>
        <v>fiction</v>
      </c>
      <c r="S156" s="10">
        <f t="shared" si="16"/>
        <v>42115.255729166667</v>
      </c>
      <c r="T156" s="10">
        <f t="shared" si="17"/>
        <v>42158.255729166667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11">
        <f t="shared" si="13"/>
        <v>20.25</v>
      </c>
      <c r="Q157" t="str">
        <f t="shared" si="14"/>
        <v>film &amp; video</v>
      </c>
      <c r="R157" t="str">
        <f t="shared" si="15"/>
        <v>fiction</v>
      </c>
      <c r="S157" s="10">
        <f t="shared" si="16"/>
        <v>42168.267766203709</v>
      </c>
      <c r="T157" s="10">
        <f t="shared" si="17"/>
        <v>42208.267766203709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11">
        <f t="shared" si="13"/>
        <v>119</v>
      </c>
      <c r="Q158" t="str">
        <f t="shared" si="14"/>
        <v>film &amp; video</v>
      </c>
      <c r="R158" t="str">
        <f t="shared" si="15"/>
        <v>fiction</v>
      </c>
      <c r="S158" s="10">
        <f t="shared" si="16"/>
        <v>41793.833287037043</v>
      </c>
      <c r="T158" s="10">
        <f t="shared" si="17"/>
        <v>41853.833287037043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11">
        <f t="shared" si="13"/>
        <v>4</v>
      </c>
      <c r="Q159" t="str">
        <f t="shared" si="14"/>
        <v>film &amp; video</v>
      </c>
      <c r="R159" t="str">
        <f t="shared" si="15"/>
        <v>fiction</v>
      </c>
      <c r="S159" s="10">
        <f t="shared" si="16"/>
        <v>42396.620046296295</v>
      </c>
      <c r="T159" s="10">
        <f t="shared" si="17"/>
        <v>42426.620046296295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11" t="e">
        <f t="shared" si="13"/>
        <v>#DIV/0!</v>
      </c>
      <c r="Q160" t="str">
        <f t="shared" si="14"/>
        <v>film &amp; video</v>
      </c>
      <c r="R160" t="str">
        <f t="shared" si="15"/>
        <v>fiction</v>
      </c>
      <c r="S160" s="10">
        <f t="shared" si="16"/>
        <v>41903.785046296296</v>
      </c>
      <c r="T160" s="10">
        <f t="shared" si="17"/>
        <v>41933.785046296296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11">
        <f t="shared" si="13"/>
        <v>10</v>
      </c>
      <c r="Q161" t="str">
        <f t="shared" si="14"/>
        <v>film &amp; video</v>
      </c>
      <c r="R161" t="str">
        <f t="shared" si="15"/>
        <v>fiction</v>
      </c>
      <c r="S161" s="10">
        <f t="shared" si="16"/>
        <v>42514.142881944448</v>
      </c>
      <c r="T161" s="10">
        <f t="shared" si="17"/>
        <v>42554.142881944448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11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42171.621423611119</v>
      </c>
      <c r="T162" s="10">
        <f t="shared" si="17"/>
        <v>42231.621423611119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41792.395775462966</v>
      </c>
      <c r="T163" s="10">
        <f t="shared" si="17"/>
        <v>41822.395775462966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41834.835138888891</v>
      </c>
      <c r="T164" s="10">
        <f t="shared" si="17"/>
        <v>41867.695833333339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11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42243.669606481482</v>
      </c>
      <c r="T165" s="10">
        <f t="shared" si="17"/>
        <v>42277.708333333336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1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41841.471076388894</v>
      </c>
      <c r="T166" s="10">
        <f t="shared" si="17"/>
        <v>41901.471076388894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11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42351.367175925923</v>
      </c>
      <c r="T167" s="10">
        <f t="shared" si="17"/>
        <v>42381.367175925923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42720.784282407411</v>
      </c>
      <c r="T168" s="10">
        <f t="shared" si="17"/>
        <v>42750.784282407411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42160.635821759257</v>
      </c>
      <c r="T169" s="10">
        <f t="shared" si="17"/>
        <v>42220.635821759257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1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42052.543634259266</v>
      </c>
      <c r="T170" s="10">
        <f t="shared" si="17"/>
        <v>42082.501967592594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41900.213645833333</v>
      </c>
      <c r="T171" s="10">
        <f t="shared" si="17"/>
        <v>41930.213645833333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42216.686145833337</v>
      </c>
      <c r="T172" s="10">
        <f t="shared" si="17"/>
        <v>42245.936111111114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42533.889050925929</v>
      </c>
      <c r="T173" s="10">
        <f t="shared" si="17"/>
        <v>42593.889050925929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11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42047.103275462963</v>
      </c>
      <c r="T174" s="10">
        <f t="shared" si="17"/>
        <v>42082.061608796292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11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42033.281342592592</v>
      </c>
      <c r="T175" s="10">
        <f t="shared" si="17"/>
        <v>42063.281342592592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11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42072.467314814821</v>
      </c>
      <c r="T176" s="10">
        <f t="shared" si="17"/>
        <v>42132.467314814821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1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41855.486238425925</v>
      </c>
      <c r="T177" s="10">
        <f t="shared" si="17"/>
        <v>41880.486238425925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11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42191.532395833339</v>
      </c>
      <c r="T178" s="10">
        <f t="shared" si="17"/>
        <v>42221.532395833339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1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42069.756087962967</v>
      </c>
      <c r="T179" s="10">
        <f t="shared" si="17"/>
        <v>42086.714421296296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11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42304.663715277777</v>
      </c>
      <c r="T180" s="10">
        <f t="shared" si="17"/>
        <v>42334.705381944448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42402.788831018523</v>
      </c>
      <c r="T181" s="10">
        <f t="shared" si="17"/>
        <v>42432.788831018523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1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42067.699571759258</v>
      </c>
      <c r="T182" s="10">
        <f t="shared" si="17"/>
        <v>42107.500000000007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42147.450173611112</v>
      </c>
      <c r="T183" s="10">
        <f t="shared" si="17"/>
        <v>42177.450173611112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11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42711.720277777778</v>
      </c>
      <c r="T184" s="10">
        <f t="shared" si="17"/>
        <v>42741.720277777778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41939.518634259264</v>
      </c>
      <c r="T185" s="10">
        <f t="shared" si="17"/>
        <v>41969.560300925928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41825.499560185192</v>
      </c>
      <c r="T186" s="10">
        <f t="shared" si="17"/>
        <v>41882.874305555561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42570.619664351856</v>
      </c>
      <c r="T187" s="10">
        <f t="shared" si="17"/>
        <v>42600.619664351856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11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42767.521226851859</v>
      </c>
      <c r="T188" s="10">
        <f t="shared" si="17"/>
        <v>42797.541666666664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42181.942789351851</v>
      </c>
      <c r="T189" s="10">
        <f t="shared" si="17"/>
        <v>42205.999305555561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11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41856.891377314816</v>
      </c>
      <c r="T190" s="10">
        <f t="shared" si="17"/>
        <v>41886.891377314816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42556.399039351854</v>
      </c>
      <c r="T191" s="10">
        <f t="shared" si="17"/>
        <v>42616.399039351854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42527.359328703707</v>
      </c>
      <c r="T192" s="10">
        <f t="shared" si="17"/>
        <v>42537.359328703707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1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42239.149745370371</v>
      </c>
      <c r="T193" s="10">
        <f t="shared" si="17"/>
        <v>42279.149745370371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11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41899.500370370377</v>
      </c>
      <c r="T194" s="10">
        <f t="shared" si="17"/>
        <v>41929.500370370377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11" t="e">
        <f t="shared" ref="P195:P258" si="19">E195/L195</f>
        <v>#DIV/0!</v>
      </c>
      <c r="Q195" t="str">
        <f t="shared" ref="Q195:Q258" si="20">IF(N195="","",IF(ISNUMBER(SEARCH("film &amp; video",N195)),"film &amp; video",IF(ISNUMBER(SEARCH("food",N195)),"food",IF(ISNUMBER(SEARCH("games",N195)),"games",IF(ISNUMBER(SEARCH("journalism",N195)),"journalism",IF(ISNUMBER(SEARCH("music",N195)),"music",IF(ISNUMBER(SEARCH("photography",N195)),"photography",IF(ISNUMBER(SEARCH("publishing",N195)),"publishing",IF(ISNUMBER(SEARCH("technology",N195)),"technology",IF(ISNUMBER(SEARCH("theater",N195)),"theater"))))))))))</f>
        <v>film &amp; video</v>
      </c>
      <c r="R195" t="str">
        <f t="shared" ref="R195:R258" si="21">IF(N195="","",IF(ISNUMBER(SEARCH("animation",N195)),"animation",IF(ISNUMBER(SEARCH("art books",N195)),"art books",IF(ISNUMBER(SEARCH("audio",N195)),"audio",IF(ISNUMBER(SEARCH("children's books",N195)),"children's book",IF(ISNUMBER(SEARCH("classical music",N195)),"classical music",IF(ISNUMBER(SEARCH("documentary",N195)),"documentary",IF(ISNUMBER(SEARCH("drama",N195)),"drama",IF(ISNUMBER(SEARCH("electronic music",N195)),"electronic music",IF(ISNUMBER(SEARCH("faith",N195)),"faith",IF(ISNUMBER(SEARCH("fiction",N195)),"fiction",IF(ISNUMBER(SEARCH("food trucks",N195)),"food trucks",IF(ISNUMBER(SEARCH("gadgets",N195)),"gadgets",IF(ISNUMBER(SEARCH("hardware",N195)),"hardware",IF(ISNUMBER(SEARCH("indie rock",N195)),"indie rock",IF(ISNUMBER(SEARCH("jazz",N195)),"jazz",IF(ISNUMBER(SEARCH("makerspaces",N195)),"makerspaces",IF(ISNUMBER(SEARCH("metal",N195)),"metal",IF(ISNUMBER(SEARCH("mobile games",N195)),"mobile games",IF(ISNUMBER(SEARCH("musical",N195)),"musical",IF(ISNUMBER(SEARCH("nature",N195)),"nature",IF(ISNUMBER(SEARCH("nonfiction",N195)),"nonfiction",IF(ISNUMBER(SEARCH("people",N195)),"people",IF(ISNUMBER(SEARCH("photobooks",N195)),"photobooks",IF(ISNUMBER(SEARCH("places",N195)),"places",IF(ISNUMBER(SEARCH("plays",N195)),"plays",IF(ISNUMBER(SEARCH("pop",N195)),"pop",IF(ISNUMBER(SEARCH("radio &amp; podcasts",N195)),"radio &amp; podcasts",IF(ISNUMBER(SEARCH("restaurants",N195)),"restaurants",IF(ISNUMBER(SEARCH("rock",N195)),"rock",IF(ISNUMBER(SEARCH("science fiction",N195)),"science fiction",IF(ISNUMBER(SEARCH("shorts",N195)),"shorts",IF(ISNUMBER(SEARCH("small batch",N195)),"small batch",IF(ISNUMBER(SEARCH("space exploration",N195)),"space exploration",IF(ISNUMBER(SEARCH("spaces",N195)),"spaces",IF(ISNUMBER(SEARCH("tabletop games",N195)),"tabletop games",IF(ISNUMBER(SEARCH("television",N195)),"television",IF(ISNUMBER(SEARCH("translations",N195)),"translations",IF(ISNUMBER(SEARCH("video games",N195)),"video games",IF(ISNUMBER(SEARCH("wearables",N195)),"wearables",IF(ISNUMBER(SEARCH("web",N195)),"web",IF(ISNUMBER(SEARCH("world music",N195)),"world music"))))))))))))))))))))))))))))))))))))))))))</f>
        <v>drama</v>
      </c>
      <c r="S195" s="10">
        <f t="shared" ref="S195:S258" si="22">(((J195/60)/60)/24)+DATE(1970,1,1)+(-7/24)</f>
        <v>41911.643125000002</v>
      </c>
      <c r="T195" s="10">
        <f t="shared" ref="T195:T258" si="23">(((I195/60)/60)/24)+DATE(1970,1,1)+(-7/24)</f>
        <v>41971.684791666667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42375.70521990741</v>
      </c>
      <c r="T196" s="10">
        <f t="shared" si="23"/>
        <v>42435.70521990741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11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42135.378842592596</v>
      </c>
      <c r="T197" s="10">
        <f t="shared" si="23"/>
        <v>42195.378842592596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1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42259.251134259262</v>
      </c>
      <c r="T198" s="10">
        <f t="shared" si="23"/>
        <v>42287.583333333336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42741.556712962971</v>
      </c>
      <c r="T199" s="10">
        <f t="shared" si="23"/>
        <v>42783.583333333336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41887.091689814821</v>
      </c>
      <c r="T200" s="10">
        <f t="shared" si="23"/>
        <v>41917.091689814821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1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42583.832199074073</v>
      </c>
      <c r="T201" s="10">
        <f t="shared" si="23"/>
        <v>42613.832199074073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1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41866.791701388895</v>
      </c>
      <c r="T202" s="10">
        <f t="shared" si="23"/>
        <v>41896.791701388895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1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42023.526956018519</v>
      </c>
      <c r="T203" s="10">
        <f t="shared" si="23"/>
        <v>42043.526956018519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11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42255.636157407411</v>
      </c>
      <c r="T204" s="10">
        <f t="shared" si="23"/>
        <v>42285.582638888889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41973.556296296294</v>
      </c>
      <c r="T205" s="10">
        <f t="shared" si="23"/>
        <v>42033.556296296294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1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42556.291701388887</v>
      </c>
      <c r="T206" s="10">
        <f t="shared" si="23"/>
        <v>42586.291701388887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1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42248.340532407405</v>
      </c>
      <c r="T207" s="10">
        <f t="shared" si="23"/>
        <v>42283.340532407405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11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42566.712766203702</v>
      </c>
      <c r="T208" s="10">
        <f t="shared" si="23"/>
        <v>42587.712766203702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1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41977.905532407407</v>
      </c>
      <c r="T209" s="10">
        <f t="shared" si="23"/>
        <v>42007.905532407407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11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41959.078321759262</v>
      </c>
      <c r="T210" s="10">
        <f t="shared" si="23"/>
        <v>41989.078321759262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42165.631192129636</v>
      </c>
      <c r="T211" s="10">
        <f t="shared" si="23"/>
        <v>42195.631192129636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1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42248.773055555554</v>
      </c>
      <c r="T212" s="10">
        <f t="shared" si="23"/>
        <v>42277.916666666664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1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42235.868252314824</v>
      </c>
      <c r="T213" s="10">
        <f t="shared" si="23"/>
        <v>42265.868252314824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42416.58935185185</v>
      </c>
      <c r="T214" s="10">
        <f t="shared" si="23"/>
        <v>42476.547685185193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42202.302627314821</v>
      </c>
      <c r="T215" s="10">
        <f t="shared" si="23"/>
        <v>42232.296307870369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42009.348946759266</v>
      </c>
      <c r="T216" s="10">
        <f t="shared" si="23"/>
        <v>42069.348946759266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42374.938449074078</v>
      </c>
      <c r="T217" s="10">
        <f t="shared" si="23"/>
        <v>42417.707638888889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1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42066.667094907411</v>
      </c>
      <c r="T218" s="10">
        <f t="shared" si="23"/>
        <v>42116.625428240739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1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41970.348946759266</v>
      </c>
      <c r="T219" s="10">
        <f t="shared" si="23"/>
        <v>42001.348946759266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42079.336678240747</v>
      </c>
      <c r="T220" s="10">
        <f t="shared" si="23"/>
        <v>42139.336678240747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1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42429.03501157408</v>
      </c>
      <c r="T221" s="10">
        <f t="shared" si="23"/>
        <v>42460.999305555561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42195.352199074077</v>
      </c>
      <c r="T222" s="10">
        <f t="shared" si="23"/>
        <v>42236.54583333333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11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42031.545879629637</v>
      </c>
      <c r="T223" s="10">
        <f t="shared" si="23"/>
        <v>42091.504212962966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42031.478217592594</v>
      </c>
      <c r="T224" s="10">
        <f t="shared" si="23"/>
        <v>42089.818749999999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11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42481.756365740745</v>
      </c>
      <c r="T225" s="10">
        <f t="shared" si="23"/>
        <v>42511.753472222226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11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42134.943587962967</v>
      </c>
      <c r="T226" s="10">
        <f t="shared" si="23"/>
        <v>42194.943587962967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11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42438.669606481482</v>
      </c>
      <c r="T227" s="10">
        <f t="shared" si="23"/>
        <v>42468.627939814818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42106.374351851853</v>
      </c>
      <c r="T228" s="10">
        <f t="shared" si="23"/>
        <v>42155.103472222225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11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42164.602326388893</v>
      </c>
      <c r="T229" s="10">
        <f t="shared" si="23"/>
        <v>42194.602326388893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11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42096.394733796296</v>
      </c>
      <c r="T230" s="10">
        <f t="shared" si="23"/>
        <v>42156.394733796296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1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42383.642326388894</v>
      </c>
      <c r="T231" s="10">
        <f t="shared" si="23"/>
        <v>42413.642326388894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42129.485543981478</v>
      </c>
      <c r="T232" s="10">
        <f t="shared" si="23"/>
        <v>42159.485543981478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11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42341.667256944449</v>
      </c>
      <c r="T233" s="10">
        <f t="shared" si="23"/>
        <v>42371.667256944449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1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42032.534097222226</v>
      </c>
      <c r="T234" s="10">
        <f t="shared" si="23"/>
        <v>42062.534097222226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11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42612.620046296295</v>
      </c>
      <c r="T235" s="10">
        <f t="shared" si="23"/>
        <v>42642.620046296295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42135.743738425932</v>
      </c>
      <c r="T236" s="10">
        <f t="shared" si="23"/>
        <v>42175.743738425932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11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42164.61686342593</v>
      </c>
      <c r="T237" s="10">
        <f t="shared" si="23"/>
        <v>42194.61686342593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11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42320.792812499996</v>
      </c>
      <c r="T238" s="10">
        <f t="shared" si="23"/>
        <v>42373.708333333336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42377.285520833335</v>
      </c>
      <c r="T239" s="10">
        <f t="shared" si="23"/>
        <v>42437.285520833335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11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42713.67083333333</v>
      </c>
      <c r="T240" s="10">
        <f t="shared" si="23"/>
        <v>42734.083333333336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42296.81863425926</v>
      </c>
      <c r="T241" s="10">
        <f t="shared" si="23"/>
        <v>42316.208333333336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1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41354.416793981487</v>
      </c>
      <c r="T242" s="10">
        <f t="shared" si="23"/>
        <v>41399.416793981487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1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41949.4062962963</v>
      </c>
      <c r="T243" s="10">
        <f t="shared" si="23"/>
        <v>41994.4062962963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1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40862.201273148152</v>
      </c>
      <c r="T244" s="10">
        <f t="shared" si="23"/>
        <v>40897.201273148152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1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41661.755833333336</v>
      </c>
      <c r="T245" s="10">
        <f t="shared" si="23"/>
        <v>41691.755833333336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1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40213.03193287037</v>
      </c>
      <c r="T246" s="10">
        <f t="shared" si="23"/>
        <v>40253.004166666666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1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41106.761400462965</v>
      </c>
      <c r="T247" s="10">
        <f t="shared" si="23"/>
        <v>41136.761400462965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1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40480.071817129632</v>
      </c>
      <c r="T248" s="10">
        <f t="shared" si="23"/>
        <v>40530.113483796296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1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40430.312662037039</v>
      </c>
      <c r="T249" s="10">
        <f t="shared" si="23"/>
        <v>40466.86041666667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1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40870.48274305556</v>
      </c>
      <c r="T250" s="10">
        <f t="shared" si="23"/>
        <v>40915.48274305556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1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40332.63217592593</v>
      </c>
      <c r="T251" s="10">
        <f t="shared" si="23"/>
        <v>40412.444444444445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1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41401.274201388893</v>
      </c>
      <c r="T252" s="10">
        <f t="shared" si="23"/>
        <v>41431.274201388893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1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41013.49590277778</v>
      </c>
      <c r="T253" s="10">
        <f t="shared" si="23"/>
        <v>41045.5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1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40266.371041666673</v>
      </c>
      <c r="T254" s="10">
        <f t="shared" si="23"/>
        <v>40329.874305555561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1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40924.359201388892</v>
      </c>
      <c r="T255" s="10">
        <f t="shared" si="23"/>
        <v>40954.359201388892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1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42263.660995370366</v>
      </c>
      <c r="T256" s="10">
        <f t="shared" si="23"/>
        <v>42293.791666666664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1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40588.234745370377</v>
      </c>
      <c r="T257" s="10">
        <f t="shared" si="23"/>
        <v>40618.193078703705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11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41319.477627314816</v>
      </c>
      <c r="T258" s="10">
        <f t="shared" si="23"/>
        <v>41349.477627314816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11">
        <f t="shared" ref="P259:P322" si="25">E259/L259</f>
        <v>66.70405357142856</v>
      </c>
      <c r="Q259" t="str">
        <f t="shared" ref="Q259:Q322" si="26">IF(N259="","",IF(ISNUMBER(SEARCH("film &amp; video",N259)),"film &amp; video",IF(ISNUMBER(SEARCH("food",N259)),"food",IF(ISNUMBER(SEARCH("games",N259)),"games",IF(ISNUMBER(SEARCH("journalism",N259)),"journalism",IF(ISNUMBER(SEARCH("music",N259)),"music",IF(ISNUMBER(SEARCH("photography",N259)),"photography",IF(ISNUMBER(SEARCH("publishing",N259)),"publishing",IF(ISNUMBER(SEARCH("technology",N259)),"technology",IF(ISNUMBER(SEARCH("theater",N259)),"theater"))))))))))</f>
        <v>film &amp; video</v>
      </c>
      <c r="R259" t="str">
        <f t="shared" ref="R259:R322" si="27">IF(N259="","",IF(ISNUMBER(SEARCH("animation",N259)),"animation",IF(ISNUMBER(SEARCH("art books",N259)),"art books",IF(ISNUMBER(SEARCH("audio",N259)),"audio",IF(ISNUMBER(SEARCH("children's books",N259)),"children's book",IF(ISNUMBER(SEARCH("classical music",N259)),"classical music",IF(ISNUMBER(SEARCH("documentary",N259)),"documentary",IF(ISNUMBER(SEARCH("drama",N259)),"drama",IF(ISNUMBER(SEARCH("electronic music",N259)),"electronic music",IF(ISNUMBER(SEARCH("faith",N259)),"faith",IF(ISNUMBER(SEARCH("fiction",N259)),"fiction",IF(ISNUMBER(SEARCH("food trucks",N259)),"food trucks",IF(ISNUMBER(SEARCH("gadgets",N259)),"gadgets",IF(ISNUMBER(SEARCH("hardware",N259)),"hardware",IF(ISNUMBER(SEARCH("indie rock",N259)),"indie rock",IF(ISNUMBER(SEARCH("jazz",N259)),"jazz",IF(ISNUMBER(SEARCH("makerspaces",N259)),"makerspaces",IF(ISNUMBER(SEARCH("metal",N259)),"metal",IF(ISNUMBER(SEARCH("mobile games",N259)),"mobile games",IF(ISNUMBER(SEARCH("musical",N259)),"musical",IF(ISNUMBER(SEARCH("nature",N259)),"nature",IF(ISNUMBER(SEARCH("nonfiction",N259)),"nonfiction",IF(ISNUMBER(SEARCH("people",N259)),"people",IF(ISNUMBER(SEARCH("photobooks",N259)),"photobooks",IF(ISNUMBER(SEARCH("places",N259)),"places",IF(ISNUMBER(SEARCH("plays",N259)),"plays",IF(ISNUMBER(SEARCH("pop",N259)),"pop",IF(ISNUMBER(SEARCH("radio &amp; podcasts",N259)),"radio &amp; podcasts",IF(ISNUMBER(SEARCH("restaurants",N259)),"restaurants",IF(ISNUMBER(SEARCH("rock",N259)),"rock",IF(ISNUMBER(SEARCH("science fiction",N259)),"science fiction",IF(ISNUMBER(SEARCH("shorts",N259)),"shorts",IF(ISNUMBER(SEARCH("small batch",N259)),"small batch",IF(ISNUMBER(SEARCH("space exploration",N259)),"space exploration",IF(ISNUMBER(SEARCH("spaces",N259)),"spaces",IF(ISNUMBER(SEARCH("tabletop games",N259)),"tabletop games",IF(ISNUMBER(SEARCH("television",N259)),"television",IF(ISNUMBER(SEARCH("translations",N259)),"translations",IF(ISNUMBER(SEARCH("video games",N259)),"video games",IF(ISNUMBER(SEARCH("wearables",N259)),"wearables",IF(ISNUMBER(SEARCH("web",N259)),"web",IF(ISNUMBER(SEARCH("world music",N259)),"world music"))))))))))))))))))))))))))))))))))))))))))</f>
        <v>documentary</v>
      </c>
      <c r="S259" s="10">
        <f t="shared" ref="S259:S322" si="28">(((J259/60)/60)/24)+DATE(1970,1,1)+(-7/24)</f>
        <v>42479.335208333338</v>
      </c>
      <c r="T259" s="10">
        <f t="shared" ref="T259:T322" si="29">(((I259/60)/60)/24)+DATE(1970,1,1)+(-7/24)</f>
        <v>42509.335208333338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1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40681.760023148148</v>
      </c>
      <c r="T260" s="10">
        <f t="shared" si="29"/>
        <v>40711.760023148148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1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42072.446400462963</v>
      </c>
      <c r="T261" s="10">
        <f t="shared" si="29"/>
        <v>42102.446400462963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1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40330.463877314818</v>
      </c>
      <c r="T262" s="10">
        <f t="shared" si="29"/>
        <v>40376.124305555561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1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41017.5937962963</v>
      </c>
      <c r="T263" s="10">
        <f t="shared" si="29"/>
        <v>41067.329861111117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1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40554.956342592595</v>
      </c>
      <c r="T264" s="10">
        <f t="shared" si="29"/>
        <v>40599.956342592595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1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41149.663124999999</v>
      </c>
      <c r="T265" s="10">
        <f t="shared" si="29"/>
        <v>41179.663124999999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1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41010.328645833339</v>
      </c>
      <c r="T266" s="10">
        <f t="shared" si="29"/>
        <v>41040.328645833339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1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40266.954050925924</v>
      </c>
      <c r="T267" s="10">
        <f t="shared" si="29"/>
        <v>40308.552777777782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1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40204.883182870377</v>
      </c>
      <c r="T268" s="10">
        <f t="shared" si="29"/>
        <v>40290.868750000001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1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41785.160868055558</v>
      </c>
      <c r="T269" s="10">
        <f t="shared" si="29"/>
        <v>41815.160868055558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1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40808.860856481486</v>
      </c>
      <c r="T270" s="10">
        <f t="shared" si="29"/>
        <v>40853.90252314815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1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42757.905347222222</v>
      </c>
      <c r="T271" s="10">
        <f t="shared" si="29"/>
        <v>42787.905347222222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1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40637.574884259258</v>
      </c>
      <c r="T272" s="10">
        <f t="shared" si="29"/>
        <v>40687.875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1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41611.808576388896</v>
      </c>
      <c r="T273" s="10">
        <f t="shared" si="29"/>
        <v>41641.041666666672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1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40235.60869212963</v>
      </c>
      <c r="T274" s="10">
        <f t="shared" si="29"/>
        <v>40296.492361111115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1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40697.206782407411</v>
      </c>
      <c r="T275" s="10">
        <f t="shared" si="29"/>
        <v>40727.206782407411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1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40969.620706018519</v>
      </c>
      <c r="T276" s="10">
        <f t="shared" si="29"/>
        <v>41003.999305555561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1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41192.740347222229</v>
      </c>
      <c r="T277" s="10">
        <f t="shared" si="29"/>
        <v>41222.782013888893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1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40966.790208333332</v>
      </c>
      <c r="T278" s="10">
        <f t="shared" si="29"/>
        <v>41026.748541666668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1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42117.599756944452</v>
      </c>
      <c r="T279" s="10">
        <f t="shared" si="29"/>
        <v>42147.599756944452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1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41163.749293981484</v>
      </c>
      <c r="T280" s="10">
        <f t="shared" si="29"/>
        <v>41193.749293981484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1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42758.952500000007</v>
      </c>
      <c r="T281" s="10">
        <f t="shared" si="29"/>
        <v>42792.792361111111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1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41744.299016203702</v>
      </c>
      <c r="T282" s="10">
        <f t="shared" si="29"/>
        <v>41789.299016203702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1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39949.871678240743</v>
      </c>
      <c r="T283" s="10">
        <f t="shared" si="29"/>
        <v>40035.518055555556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1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40194.628379629634</v>
      </c>
      <c r="T284" s="10">
        <f t="shared" si="29"/>
        <v>40231.625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1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40675.418333333335</v>
      </c>
      <c r="T285" s="10">
        <f t="shared" si="29"/>
        <v>40694.915972222225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1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40904.446527777778</v>
      </c>
      <c r="T286" s="10">
        <f t="shared" si="29"/>
        <v>40929.446527777778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1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41506.464444444449</v>
      </c>
      <c r="T287" s="10">
        <f t="shared" si="29"/>
        <v>41536.464444444449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1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41313.524583333332</v>
      </c>
      <c r="T288" s="10">
        <f t="shared" si="29"/>
        <v>41358.482916666668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1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41183.986319444448</v>
      </c>
      <c r="T289" s="10">
        <f t="shared" si="29"/>
        <v>41214.875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1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41050.877233796295</v>
      </c>
      <c r="T290" s="10">
        <f t="shared" si="29"/>
        <v>41085.877233796295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1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41550.16474537037</v>
      </c>
      <c r="T291" s="10">
        <f t="shared" si="29"/>
        <v>41580.16474537037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1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40526.077511574076</v>
      </c>
      <c r="T292" s="10">
        <f t="shared" si="29"/>
        <v>40576.040972222225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1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41376.477384259262</v>
      </c>
      <c r="T293" s="10">
        <f t="shared" si="29"/>
        <v>41394.709027777782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1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40812.511562500003</v>
      </c>
      <c r="T294" s="10">
        <f t="shared" si="29"/>
        <v>40844.874305555561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1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41719.376319444447</v>
      </c>
      <c r="T295" s="10">
        <f t="shared" si="29"/>
        <v>41749.376319444447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40342.792754629634</v>
      </c>
      <c r="T296" s="10">
        <f t="shared" si="29"/>
        <v>40378.375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1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41518.713067129633</v>
      </c>
      <c r="T297" s="10">
        <f t="shared" si="29"/>
        <v>41578.708333333336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1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41134.183831018519</v>
      </c>
      <c r="T298" s="10">
        <f t="shared" si="29"/>
        <v>41159.183831018519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1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42089.436354166675</v>
      </c>
      <c r="T299" s="10">
        <f t="shared" si="29"/>
        <v>42124.874305555561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1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41709.171851851854</v>
      </c>
      <c r="T300" s="10">
        <f t="shared" si="29"/>
        <v>41768.583333333336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1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40468.933564814819</v>
      </c>
      <c r="T301" s="10">
        <f t="shared" si="29"/>
        <v>40498.975231481483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1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40626.668263888889</v>
      </c>
      <c r="T302" s="10">
        <f t="shared" si="29"/>
        <v>40657.668263888889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1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41312.446006944447</v>
      </c>
      <c r="T303" s="10">
        <f t="shared" si="29"/>
        <v>41352.404340277782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1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40933.565254629633</v>
      </c>
      <c r="T304" s="10">
        <f t="shared" si="29"/>
        <v>40963.565254629633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1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41031.779467592598</v>
      </c>
      <c r="T305" s="10">
        <f t="shared" si="29"/>
        <v>41061.779467592598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1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41113.803206018521</v>
      </c>
      <c r="T306" s="10">
        <f t="shared" si="29"/>
        <v>41152.791666666672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1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40948.338530092595</v>
      </c>
      <c r="T307" s="10">
        <f t="shared" si="29"/>
        <v>40978.338530092595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1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41333.545520833337</v>
      </c>
      <c r="T308" s="10">
        <f t="shared" si="29"/>
        <v>41353.503854166673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1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41282.652789351851</v>
      </c>
      <c r="T309" s="10">
        <f t="shared" si="29"/>
        <v>41312.652789351851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1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40567.40289351852</v>
      </c>
      <c r="T310" s="10">
        <f t="shared" si="29"/>
        <v>40612.40289351852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41134.45988425926</v>
      </c>
      <c r="T311" s="10">
        <f t="shared" si="29"/>
        <v>41155.45988425926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1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40820.891469907408</v>
      </c>
      <c r="T312" s="10">
        <f t="shared" si="29"/>
        <v>40835.791666666672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1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40867.928148148152</v>
      </c>
      <c r="T313" s="10">
        <f t="shared" si="29"/>
        <v>40909.040972222225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1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41348.586018518523</v>
      </c>
      <c r="T314" s="10">
        <f t="shared" si="29"/>
        <v>41378.586018518523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1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40356.936273148152</v>
      </c>
      <c r="T315" s="10">
        <f t="shared" si="29"/>
        <v>40401.374305555561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1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41304.541527777779</v>
      </c>
      <c r="T316" s="10">
        <f t="shared" si="29"/>
        <v>41334.541527777779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1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41113.480717592596</v>
      </c>
      <c r="T317" s="10">
        <f t="shared" si="29"/>
        <v>41143.480717592596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1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41950.631909722222</v>
      </c>
      <c r="T318" s="10">
        <f t="shared" si="29"/>
        <v>41983.915972222225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1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41589.38521990741</v>
      </c>
      <c r="T319" s="10">
        <f t="shared" si="29"/>
        <v>41619.38521990741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1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41329.747118055559</v>
      </c>
      <c r="T320" s="10">
        <f t="shared" si="29"/>
        <v>41359.705451388894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1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40123.546631944446</v>
      </c>
      <c r="T321" s="10">
        <f t="shared" si="29"/>
        <v>40211.040972222225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11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42331.259641203702</v>
      </c>
      <c r="T322" s="10">
        <f t="shared" si="29"/>
        <v>42360.666666666664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11">
        <f t="shared" ref="P323:P386" si="31">E323/L323</f>
        <v>106.62314540059347</v>
      </c>
      <c r="Q323" t="str">
        <f t="shared" ref="Q323:Q386" si="32">IF(N323="","",IF(ISNUMBER(SEARCH("film &amp; video",N323)),"film &amp; video",IF(ISNUMBER(SEARCH("food",N323)),"food",IF(ISNUMBER(SEARCH("games",N323)),"games",IF(ISNUMBER(SEARCH("journalism",N323)),"journalism",IF(ISNUMBER(SEARCH("music",N323)),"music",IF(ISNUMBER(SEARCH("photography",N323)),"photography",IF(ISNUMBER(SEARCH("publishing",N323)),"publishing",IF(ISNUMBER(SEARCH("technology",N323)),"technology",IF(ISNUMBER(SEARCH("theater",N323)),"theater"))))))))))</f>
        <v>film &amp; video</v>
      </c>
      <c r="R323" t="str">
        <f t="shared" ref="R323:R386" si="33">IF(N323="","",IF(ISNUMBER(SEARCH("animation",N323)),"animation",IF(ISNUMBER(SEARCH("art books",N323)),"art books",IF(ISNUMBER(SEARCH("audio",N323)),"audio",IF(ISNUMBER(SEARCH("children's books",N323)),"children's book",IF(ISNUMBER(SEARCH("classical music",N323)),"classical music",IF(ISNUMBER(SEARCH("documentary",N323)),"documentary",IF(ISNUMBER(SEARCH("drama",N323)),"drama",IF(ISNUMBER(SEARCH("electronic music",N323)),"electronic music",IF(ISNUMBER(SEARCH("faith",N323)),"faith",IF(ISNUMBER(SEARCH("fiction",N323)),"fiction",IF(ISNUMBER(SEARCH("food trucks",N323)),"food trucks",IF(ISNUMBER(SEARCH("gadgets",N323)),"gadgets",IF(ISNUMBER(SEARCH("hardware",N323)),"hardware",IF(ISNUMBER(SEARCH("indie rock",N323)),"indie rock",IF(ISNUMBER(SEARCH("jazz",N323)),"jazz",IF(ISNUMBER(SEARCH("makerspaces",N323)),"makerspaces",IF(ISNUMBER(SEARCH("metal",N323)),"metal",IF(ISNUMBER(SEARCH("mobile games",N323)),"mobile games",IF(ISNUMBER(SEARCH("musical",N323)),"musical",IF(ISNUMBER(SEARCH("nature",N323)),"nature",IF(ISNUMBER(SEARCH("nonfiction",N323)),"nonfiction",IF(ISNUMBER(SEARCH("people",N323)),"people",IF(ISNUMBER(SEARCH("photobooks",N323)),"photobooks",IF(ISNUMBER(SEARCH("places",N323)),"places",IF(ISNUMBER(SEARCH("plays",N323)),"plays",IF(ISNUMBER(SEARCH("pop",N323)),"pop",IF(ISNUMBER(SEARCH("radio &amp; podcasts",N323)),"radio &amp; podcasts",IF(ISNUMBER(SEARCH("restaurants",N323)),"restaurants",IF(ISNUMBER(SEARCH("rock",N323)),"rock",IF(ISNUMBER(SEARCH("science fiction",N323)),"science fiction",IF(ISNUMBER(SEARCH("shorts",N323)),"shorts",IF(ISNUMBER(SEARCH("small batch",N323)),"small batch",IF(ISNUMBER(SEARCH("space exploration",N323)),"space exploration",IF(ISNUMBER(SEARCH("spaces",N323)),"spaces",IF(ISNUMBER(SEARCH("tabletop games",N323)),"tabletop games",IF(ISNUMBER(SEARCH("television",N323)),"television",IF(ISNUMBER(SEARCH("translations",N323)),"translations",IF(ISNUMBER(SEARCH("video games",N323)),"video games",IF(ISNUMBER(SEARCH("wearables",N323)),"wearables",IF(ISNUMBER(SEARCH("web",N323)),"web",IF(ISNUMBER(SEARCH("world music",N323)),"world music"))))))))))))))))))))))))))))))))))))))))))</f>
        <v>documentary</v>
      </c>
      <c r="S323" s="10">
        <f t="shared" ref="S323:S386" si="34">(((J323/60)/60)/24)+DATE(1970,1,1)+(-7/24)</f>
        <v>42647.15493055556</v>
      </c>
      <c r="T323" s="10">
        <f t="shared" ref="T323:T386" si="35">(((I323/60)/60)/24)+DATE(1970,1,1)+(-7/24)</f>
        <v>42682.196597222232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1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42473.278333333335</v>
      </c>
      <c r="T324" s="10">
        <f t="shared" si="35"/>
        <v>42503.278333333335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1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42697.029699074075</v>
      </c>
      <c r="T325" s="10">
        <f t="shared" si="35"/>
        <v>42725.040972222225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1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42184.334583333337</v>
      </c>
      <c r="T326" s="10">
        <f t="shared" si="35"/>
        <v>42217.334583333337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1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42688.896215277775</v>
      </c>
      <c r="T327" s="10">
        <f t="shared" si="35"/>
        <v>42723.896215277775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1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42775.023217592599</v>
      </c>
      <c r="T328" s="10">
        <f t="shared" si="35"/>
        <v>42808.664583333339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1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42057.94362268519</v>
      </c>
      <c r="T329" s="10">
        <f t="shared" si="35"/>
        <v>42085.041666666664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1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42278.654953703706</v>
      </c>
      <c r="T330" s="10">
        <f t="shared" si="35"/>
        <v>42308.875000000007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1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42291.175081018526</v>
      </c>
      <c r="T331" s="10">
        <f t="shared" si="35"/>
        <v>42314.875000000007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1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41379.224108796298</v>
      </c>
      <c r="T332" s="10">
        <f t="shared" si="35"/>
        <v>41410.874305555561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1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42507.28974537037</v>
      </c>
      <c r="T333" s="10">
        <f t="shared" si="35"/>
        <v>42538.28974537037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1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42263.388622685183</v>
      </c>
      <c r="T334" s="10">
        <f t="shared" si="35"/>
        <v>42305.041666666664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1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42437.34480324074</v>
      </c>
      <c r="T335" s="10">
        <f t="shared" si="35"/>
        <v>42467.303136574075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1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42101.390706018523</v>
      </c>
      <c r="T336" s="10">
        <f t="shared" si="35"/>
        <v>42139.500000000007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1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42101.445775462962</v>
      </c>
      <c r="T337" s="10">
        <f t="shared" si="35"/>
        <v>42132.625000000007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1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42291.304606481484</v>
      </c>
      <c r="T338" s="10">
        <f t="shared" si="35"/>
        <v>42321.346273148149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1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42046.836898148154</v>
      </c>
      <c r="T339" s="10">
        <f t="shared" si="35"/>
        <v>42076.795231481483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1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42559.464004629634</v>
      </c>
      <c r="T340" s="10">
        <f t="shared" si="35"/>
        <v>42615.750000000007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1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42093.46837962963</v>
      </c>
      <c r="T341" s="10">
        <f t="shared" si="35"/>
        <v>42123.46837962963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1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42772.37739583334</v>
      </c>
      <c r="T342" s="10">
        <f t="shared" si="35"/>
        <v>42802.583333333336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1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41894.587939814817</v>
      </c>
      <c r="T343" s="10">
        <f t="shared" si="35"/>
        <v>41912.874305555561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1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42459.489178240743</v>
      </c>
      <c r="T344" s="10">
        <f t="shared" si="35"/>
        <v>42489.489178240743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1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41926.446122685185</v>
      </c>
      <c r="T345" s="10">
        <f t="shared" si="35"/>
        <v>41956.833333333336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1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42111.679328703707</v>
      </c>
      <c r="T346" s="10">
        <f t="shared" si="35"/>
        <v>42155.805555555555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1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42114.652662037035</v>
      </c>
      <c r="T347" s="10">
        <f t="shared" si="35"/>
        <v>42144.652662037035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1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42261.208576388897</v>
      </c>
      <c r="T348" s="10">
        <f t="shared" si="35"/>
        <v>42291.208576388897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1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42292.20380787037</v>
      </c>
      <c r="T349" s="10">
        <f t="shared" si="35"/>
        <v>42322.245474537041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1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42207.295324074075</v>
      </c>
      <c r="T350" s="10">
        <f t="shared" si="35"/>
        <v>42237.295324074075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1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42760.207268518519</v>
      </c>
      <c r="T351" s="10">
        <f t="shared" si="35"/>
        <v>42790.207268518519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1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42585.774409722224</v>
      </c>
      <c r="T352" s="10">
        <f t="shared" si="35"/>
        <v>42623.874305555561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1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42427.673078703701</v>
      </c>
      <c r="T353" s="10">
        <f t="shared" si="35"/>
        <v>42467.631412037044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1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41889.875787037039</v>
      </c>
      <c r="T354" s="10">
        <f t="shared" si="35"/>
        <v>41919.875787037039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1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42297.500219907415</v>
      </c>
      <c r="T355" s="10">
        <f t="shared" si="35"/>
        <v>42327.541886574072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1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42438.536122685189</v>
      </c>
      <c r="T356" s="10">
        <f t="shared" si="35"/>
        <v>42468.494456018518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1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41943.002245370371</v>
      </c>
      <c r="T357" s="10">
        <f t="shared" si="35"/>
        <v>41974.043912037036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1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42415.511493055557</v>
      </c>
      <c r="T358" s="10">
        <f t="shared" si="35"/>
        <v>42445.469826388893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1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42077.930520833332</v>
      </c>
      <c r="T359" s="10">
        <f t="shared" si="35"/>
        <v>42117.930520833332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1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42507.568530092591</v>
      </c>
      <c r="T360" s="10">
        <f t="shared" si="35"/>
        <v>42536.333333333336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1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41934.778819444444</v>
      </c>
      <c r="T361" s="10">
        <f t="shared" si="35"/>
        <v>41956.925000000003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1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42163.606250000004</v>
      </c>
      <c r="T362" s="10">
        <f t="shared" si="35"/>
        <v>42207.84097222222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1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41935.709560185183</v>
      </c>
      <c r="T363" s="10">
        <f t="shared" si="35"/>
        <v>41965.751226851855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1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41836.91887731482</v>
      </c>
      <c r="T364" s="10">
        <f t="shared" si="35"/>
        <v>41858.708333333336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1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40255.452962962961</v>
      </c>
      <c r="T365" s="10">
        <f t="shared" si="35"/>
        <v>40300.515277777777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1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41780.567962962967</v>
      </c>
      <c r="T366" s="10">
        <f t="shared" si="35"/>
        <v>41810.874305555561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1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41668.314803240741</v>
      </c>
      <c r="T367" s="10">
        <f t="shared" si="35"/>
        <v>41698.314803240741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1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41019.50136574074</v>
      </c>
      <c r="T368" s="10">
        <f t="shared" si="35"/>
        <v>41049.50136574074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1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41355.285625000004</v>
      </c>
      <c r="T369" s="10">
        <f t="shared" si="35"/>
        <v>41394.915972222225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1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42043.31391203704</v>
      </c>
      <c r="T370" s="10">
        <f t="shared" si="35"/>
        <v>42078.272245370368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1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40893.260057870371</v>
      </c>
      <c r="T371" s="10">
        <f t="shared" si="35"/>
        <v>40923.260057870371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1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42711.503472222226</v>
      </c>
      <c r="T372" s="10">
        <f t="shared" si="35"/>
        <v>42741.503472222226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1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41261.476145833338</v>
      </c>
      <c r="T373" s="10">
        <f t="shared" si="35"/>
        <v>41306.476145833338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1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42425.285231481488</v>
      </c>
      <c r="T374" s="10">
        <f t="shared" si="35"/>
        <v>42465.375000000007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1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41078.620347222226</v>
      </c>
      <c r="T375" s="10">
        <f t="shared" si="35"/>
        <v>41108.620347222226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1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40757.597581018519</v>
      </c>
      <c r="T376" s="10">
        <f t="shared" si="35"/>
        <v>40802.597581018519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1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41657.693414351852</v>
      </c>
      <c r="T377" s="10">
        <f t="shared" si="35"/>
        <v>41699.429166666669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1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42576.161064814813</v>
      </c>
      <c r="T378" s="10">
        <f t="shared" si="35"/>
        <v>42607.161064814813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1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42291.959120370368</v>
      </c>
      <c r="T379" s="10">
        <f t="shared" si="35"/>
        <v>42322.000694444447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1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42370.280185185191</v>
      </c>
      <c r="T380" s="10">
        <f t="shared" si="35"/>
        <v>42394.702777777777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1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40987.396666666667</v>
      </c>
      <c r="T381" s="10">
        <f t="shared" si="35"/>
        <v>41032.396666666667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1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42367.428148148152</v>
      </c>
      <c r="T382" s="10">
        <f t="shared" si="35"/>
        <v>42392.428148148152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1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41085.406446759262</v>
      </c>
      <c r="T383" s="10">
        <f t="shared" si="35"/>
        <v>41119.916666666672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1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41144.41782407408</v>
      </c>
      <c r="T384" s="10">
        <f t="shared" si="35"/>
        <v>41158.41782407408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1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41754.825914351852</v>
      </c>
      <c r="T385" s="10">
        <f t="shared" si="35"/>
        <v>41777.825914351852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11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41980.490127314821</v>
      </c>
      <c r="T386" s="10">
        <f t="shared" si="35"/>
        <v>42010.490127314821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11">
        <f t="shared" ref="P387:P450" si="37">E387/L387</f>
        <v>111.79535864978902</v>
      </c>
      <c r="Q387" t="str">
        <f t="shared" ref="Q387:Q450" si="38">IF(N387="","",IF(ISNUMBER(SEARCH("film &amp; video",N387)),"film &amp; video",IF(ISNUMBER(SEARCH("food",N387)),"food",IF(ISNUMBER(SEARCH("games",N387)),"games",IF(ISNUMBER(SEARCH("journalism",N387)),"journalism",IF(ISNUMBER(SEARCH("music",N387)),"music",IF(ISNUMBER(SEARCH("photography",N387)),"photography",IF(ISNUMBER(SEARCH("publishing",N387)),"publishing",IF(ISNUMBER(SEARCH("technology",N387)),"technology",IF(ISNUMBER(SEARCH("theater",N387)),"theater"))))))))))</f>
        <v>film &amp; video</v>
      </c>
      <c r="R387" t="str">
        <f t="shared" ref="R387:R450" si="39">IF(N387="","",IF(ISNUMBER(SEARCH("animation",N387)),"animation",IF(ISNUMBER(SEARCH("art books",N387)),"art books",IF(ISNUMBER(SEARCH("audio",N387)),"audio",IF(ISNUMBER(SEARCH("children's books",N387)),"children's book",IF(ISNUMBER(SEARCH("classical music",N387)),"classical music",IF(ISNUMBER(SEARCH("documentary",N387)),"documentary",IF(ISNUMBER(SEARCH("drama",N387)),"drama",IF(ISNUMBER(SEARCH("electronic music",N387)),"electronic music",IF(ISNUMBER(SEARCH("faith",N387)),"faith",IF(ISNUMBER(SEARCH("fiction",N387)),"fiction",IF(ISNUMBER(SEARCH("food trucks",N387)),"food trucks",IF(ISNUMBER(SEARCH("gadgets",N387)),"gadgets",IF(ISNUMBER(SEARCH("hardware",N387)),"hardware",IF(ISNUMBER(SEARCH("indie rock",N387)),"indie rock",IF(ISNUMBER(SEARCH("jazz",N387)),"jazz",IF(ISNUMBER(SEARCH("makerspaces",N387)),"makerspaces",IF(ISNUMBER(SEARCH("metal",N387)),"metal",IF(ISNUMBER(SEARCH("mobile games",N387)),"mobile games",IF(ISNUMBER(SEARCH("musical",N387)),"musical",IF(ISNUMBER(SEARCH("nature",N387)),"nature",IF(ISNUMBER(SEARCH("nonfiction",N387)),"nonfiction",IF(ISNUMBER(SEARCH("people",N387)),"people",IF(ISNUMBER(SEARCH("photobooks",N387)),"photobooks",IF(ISNUMBER(SEARCH("places",N387)),"places",IF(ISNUMBER(SEARCH("plays",N387)),"plays",IF(ISNUMBER(SEARCH("pop",N387)),"pop",IF(ISNUMBER(SEARCH("radio &amp; podcasts",N387)),"radio &amp; podcasts",IF(ISNUMBER(SEARCH("restaurants",N387)),"restaurants",IF(ISNUMBER(SEARCH("rock",N387)),"rock",IF(ISNUMBER(SEARCH("science fiction",N387)),"science fiction",IF(ISNUMBER(SEARCH("shorts",N387)),"shorts",IF(ISNUMBER(SEARCH("small batch",N387)),"small batch",IF(ISNUMBER(SEARCH("space exploration",N387)),"space exploration",IF(ISNUMBER(SEARCH("spaces",N387)),"spaces",IF(ISNUMBER(SEARCH("tabletop games",N387)),"tabletop games",IF(ISNUMBER(SEARCH("television",N387)),"television",IF(ISNUMBER(SEARCH("translations",N387)),"translations",IF(ISNUMBER(SEARCH("video games",N387)),"video games",IF(ISNUMBER(SEARCH("wearables",N387)),"wearables",IF(ISNUMBER(SEARCH("web",N387)),"web",IF(ISNUMBER(SEARCH("world music",N387)),"world music"))))))))))))))))))))))))))))))))))))))))))</f>
        <v>documentary</v>
      </c>
      <c r="S387" s="10">
        <f t="shared" ref="S387:S450" si="40">(((J387/60)/60)/24)+DATE(1970,1,1)+(-7/24)</f>
        <v>41934.29283564815</v>
      </c>
      <c r="T387" s="10">
        <f t="shared" ref="T387:T450" si="41">(((I387/60)/60)/24)+DATE(1970,1,1)+(-7/24)</f>
        <v>41964.334502314821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1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42211.659618055557</v>
      </c>
      <c r="T388" s="10">
        <f t="shared" si="41"/>
        <v>42226.659618055557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1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42200.384930555556</v>
      </c>
      <c r="T389" s="10">
        <f t="shared" si="41"/>
        <v>42230.958333333336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1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42548.784490740749</v>
      </c>
      <c r="T390" s="10">
        <f t="shared" si="41"/>
        <v>42578.784490740749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1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41673.771412037036</v>
      </c>
      <c r="T391" s="10">
        <f t="shared" si="41"/>
        <v>41705.665972222225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1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42111.745046296295</v>
      </c>
      <c r="T392" s="10">
        <f t="shared" si="41"/>
        <v>42131.745046296295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1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40864.750590277785</v>
      </c>
      <c r="T393" s="10">
        <f t="shared" si="41"/>
        <v>40894.749305555561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1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40763.42559027778</v>
      </c>
      <c r="T394" s="10">
        <f t="shared" si="41"/>
        <v>40793.833333333336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1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41526.417268518519</v>
      </c>
      <c r="T395" s="10">
        <f t="shared" si="41"/>
        <v>41557.417268518519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42417.526412037041</v>
      </c>
      <c r="T396" s="10">
        <f t="shared" si="41"/>
        <v>42477.484745370377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1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40990.617592592593</v>
      </c>
      <c r="T397" s="10">
        <f t="shared" si="41"/>
        <v>41026.605555555558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1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41082.273217592592</v>
      </c>
      <c r="T398" s="10">
        <f t="shared" si="41"/>
        <v>41097.273217592592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1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40379.484768518523</v>
      </c>
      <c r="T399" s="10">
        <f t="shared" si="41"/>
        <v>40421.863888888889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1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42078.501458333332</v>
      </c>
      <c r="T400" s="10">
        <f t="shared" si="41"/>
        <v>42123.501458333332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1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42687.584108796298</v>
      </c>
      <c r="T401" s="10">
        <f t="shared" si="41"/>
        <v>42718.208333333336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1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41745.344293981485</v>
      </c>
      <c r="T402" s="10">
        <f t="shared" si="41"/>
        <v>41775.854166666672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1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40732.550578703704</v>
      </c>
      <c r="T403" s="10">
        <f t="shared" si="41"/>
        <v>40762.550578703704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1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42292.247881944444</v>
      </c>
      <c r="T404" s="10">
        <f t="shared" si="41"/>
        <v>42313.289548611116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1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40718.018993055557</v>
      </c>
      <c r="T405" s="10">
        <f t="shared" si="41"/>
        <v>40765.005555555559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1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41646.336365740746</v>
      </c>
      <c r="T406" s="10">
        <f t="shared" si="41"/>
        <v>41675.669444444444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41673.793275462966</v>
      </c>
      <c r="T407" s="10">
        <f t="shared" si="41"/>
        <v>41703.793275462966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1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40637.870798611111</v>
      </c>
      <c r="T408" s="10">
        <f t="shared" si="41"/>
        <v>40671.957638888889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1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40806.579282407409</v>
      </c>
      <c r="T409" s="10">
        <f t="shared" si="41"/>
        <v>40866.62094907408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1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41543.444328703707</v>
      </c>
      <c r="T410" s="10">
        <f t="shared" si="41"/>
        <v>41583.485995370371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42543.571111111109</v>
      </c>
      <c r="T411" s="10">
        <f t="shared" si="41"/>
        <v>42573.571111111109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1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42113.689780092602</v>
      </c>
      <c r="T412" s="10">
        <f t="shared" si="41"/>
        <v>42173.689780092602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1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41597.884305555555</v>
      </c>
      <c r="T413" s="10">
        <f t="shared" si="41"/>
        <v>41629.916666666672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1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41099.45113425926</v>
      </c>
      <c r="T414" s="10">
        <f t="shared" si="41"/>
        <v>41115.45113425926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1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41079.585775462961</v>
      </c>
      <c r="T415" s="10">
        <f t="shared" si="41"/>
        <v>41109.585775462961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1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41528.771585648152</v>
      </c>
      <c r="T416" s="10">
        <f t="shared" si="41"/>
        <v>41558.771585648152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1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41904.560208333336</v>
      </c>
      <c r="T417" s="10">
        <f t="shared" si="41"/>
        <v>41929.208333333336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1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41648.104525462964</v>
      </c>
      <c r="T418" s="10">
        <f t="shared" si="41"/>
        <v>41678.104525462964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1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41360.678935185191</v>
      </c>
      <c r="T419" s="10">
        <f t="shared" si="41"/>
        <v>41371.897916666669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42177.990706018521</v>
      </c>
      <c r="T420" s="10">
        <f t="shared" si="41"/>
        <v>42207.990706018521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1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41394.550775462965</v>
      </c>
      <c r="T421" s="10">
        <f t="shared" si="41"/>
        <v>41454.550775462965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1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41681.944803240745</v>
      </c>
      <c r="T422" s="10">
        <f t="shared" si="41"/>
        <v>41711.903136574074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1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42177.19972222222</v>
      </c>
      <c r="T423" s="10">
        <f t="shared" si="41"/>
        <v>42237.19972222222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1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41862.968715277777</v>
      </c>
      <c r="T424" s="10">
        <f t="shared" si="41"/>
        <v>41892.968715277777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1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41400.634606481486</v>
      </c>
      <c r="T425" s="10">
        <f t="shared" si="41"/>
        <v>41430.634606481486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40934.084479166668</v>
      </c>
      <c r="T426" s="10">
        <f t="shared" si="41"/>
        <v>40994.042812500003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42275.569490740738</v>
      </c>
      <c r="T427" s="10">
        <f t="shared" si="41"/>
        <v>42335.611157407409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1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42400.420300925929</v>
      </c>
      <c r="T428" s="10">
        <f t="shared" si="41"/>
        <v>42430.420300925929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11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42285.617361111108</v>
      </c>
      <c r="T429" s="10">
        <f t="shared" si="41"/>
        <v>42299.499305555561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41778.475057870375</v>
      </c>
      <c r="T430" s="10">
        <f t="shared" si="41"/>
        <v>41806.625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1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40070.609745370377</v>
      </c>
      <c r="T431" s="10">
        <f t="shared" si="41"/>
        <v>40143.915972222225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41512.81559027778</v>
      </c>
      <c r="T432" s="10">
        <f t="shared" si="41"/>
        <v>41527.81559027778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1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42526.579664351848</v>
      </c>
      <c r="T433" s="10">
        <f t="shared" si="41"/>
        <v>42556.579664351848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42238.434965277782</v>
      </c>
      <c r="T434" s="10">
        <f t="shared" si="41"/>
        <v>42298.434965277782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11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42228.338217592602</v>
      </c>
      <c r="T435" s="10">
        <f t="shared" si="41"/>
        <v>42288.338217592602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41576.542847222227</v>
      </c>
      <c r="T436" s="10">
        <f t="shared" si="41"/>
        <v>41609.584513888891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41500.455787037041</v>
      </c>
      <c r="T437" s="10">
        <f t="shared" si="41"/>
        <v>41530.455787037041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11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41456.070752314816</v>
      </c>
      <c r="T438" s="10">
        <f t="shared" si="41"/>
        <v>41486.070752314816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11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42591.026921296296</v>
      </c>
      <c r="T439" s="10">
        <f t="shared" si="41"/>
        <v>42651.026921296296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1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42295.9694212963</v>
      </c>
      <c r="T440" s="10">
        <f t="shared" si="41"/>
        <v>42326.011087962965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1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41919.47011574074</v>
      </c>
      <c r="T441" s="10">
        <f t="shared" si="41"/>
        <v>41929.47011574074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42423.69390046296</v>
      </c>
      <c r="T442" s="10">
        <f t="shared" si="41"/>
        <v>42453.652233796303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11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41550.502268518518</v>
      </c>
      <c r="T443" s="10">
        <f t="shared" si="41"/>
        <v>41580.502268518518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1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42024.597025462965</v>
      </c>
      <c r="T444" s="10">
        <f t="shared" si="41"/>
        <v>42054.597025462965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41649.723391203705</v>
      </c>
      <c r="T445" s="10">
        <f t="shared" si="41"/>
        <v>41679.723391203705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40894.615289351852</v>
      </c>
      <c r="T446" s="10">
        <f t="shared" si="41"/>
        <v>40954.615289351852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42130.043692129628</v>
      </c>
      <c r="T447" s="10">
        <f t="shared" si="41"/>
        <v>42145.043692129628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1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42036.791898148149</v>
      </c>
      <c r="T448" s="10">
        <f t="shared" si="41"/>
        <v>42066.791898148149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41331.263460648152</v>
      </c>
      <c r="T449" s="10">
        <f t="shared" si="41"/>
        <v>41356.22179398148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11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41753.466377314813</v>
      </c>
      <c r="T450" s="10">
        <f t="shared" si="41"/>
        <v>41773.466377314813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11">
        <f t="shared" ref="P451:P514" si="43">E451/L451</f>
        <v>9</v>
      </c>
      <c r="Q451" t="str">
        <f t="shared" ref="Q451:Q514" si="44">IF(N451="","",IF(ISNUMBER(SEARCH("film &amp; video",N451)),"film &amp; video",IF(ISNUMBER(SEARCH("food",N451)),"food",IF(ISNUMBER(SEARCH("games",N451)),"games",IF(ISNUMBER(SEARCH("journalism",N451)),"journalism",IF(ISNUMBER(SEARCH("music",N451)),"music",IF(ISNUMBER(SEARCH("photography",N451)),"photography",IF(ISNUMBER(SEARCH("publishing",N451)),"publishing",IF(ISNUMBER(SEARCH("technology",N451)),"technology",IF(ISNUMBER(SEARCH("theater",N451)),"theater"))))))))))</f>
        <v>film &amp; video</v>
      </c>
      <c r="R451" t="str">
        <f t="shared" ref="R451:R514" si="45">IF(N451="","",IF(ISNUMBER(SEARCH("animation",N451)),"animation",IF(ISNUMBER(SEARCH("art books",N451)),"art books",IF(ISNUMBER(SEARCH("audio",N451)),"audio",IF(ISNUMBER(SEARCH("children's books",N451)),"children's book",IF(ISNUMBER(SEARCH("classical music",N451)),"classical music",IF(ISNUMBER(SEARCH("documentary",N451)),"documentary",IF(ISNUMBER(SEARCH("drama",N451)),"drama",IF(ISNUMBER(SEARCH("electronic music",N451)),"electronic music",IF(ISNUMBER(SEARCH("faith",N451)),"faith",IF(ISNUMBER(SEARCH("fiction",N451)),"fiction",IF(ISNUMBER(SEARCH("food trucks",N451)),"food trucks",IF(ISNUMBER(SEARCH("gadgets",N451)),"gadgets",IF(ISNUMBER(SEARCH("hardware",N451)),"hardware",IF(ISNUMBER(SEARCH("indie rock",N451)),"indie rock",IF(ISNUMBER(SEARCH("jazz",N451)),"jazz",IF(ISNUMBER(SEARCH("makerspaces",N451)),"makerspaces",IF(ISNUMBER(SEARCH("metal",N451)),"metal",IF(ISNUMBER(SEARCH("mobile games",N451)),"mobile games",IF(ISNUMBER(SEARCH("musical",N451)),"musical",IF(ISNUMBER(SEARCH("nature",N451)),"nature",IF(ISNUMBER(SEARCH("nonfiction",N451)),"nonfiction",IF(ISNUMBER(SEARCH("people",N451)),"people",IF(ISNUMBER(SEARCH("photobooks",N451)),"photobooks",IF(ISNUMBER(SEARCH("places",N451)),"places",IF(ISNUMBER(SEARCH("plays",N451)),"plays",IF(ISNUMBER(SEARCH("pop",N451)),"pop",IF(ISNUMBER(SEARCH("radio &amp; podcasts",N451)),"radio &amp; podcasts",IF(ISNUMBER(SEARCH("restaurants",N451)),"restaurants",IF(ISNUMBER(SEARCH("rock",N451)),"rock",IF(ISNUMBER(SEARCH("science fiction",N451)),"science fiction",IF(ISNUMBER(SEARCH("shorts",N451)),"shorts",IF(ISNUMBER(SEARCH("small batch",N451)),"small batch",IF(ISNUMBER(SEARCH("space exploration",N451)),"space exploration",IF(ISNUMBER(SEARCH("spaces",N451)),"spaces",IF(ISNUMBER(SEARCH("tabletop games",N451)),"tabletop games",IF(ISNUMBER(SEARCH("television",N451)),"television",IF(ISNUMBER(SEARCH("translations",N451)),"translations",IF(ISNUMBER(SEARCH("video games",N451)),"video games",IF(ISNUMBER(SEARCH("wearables",N451)),"wearables",IF(ISNUMBER(SEARCH("web",N451)),"web",IF(ISNUMBER(SEARCH("world music",N451)),"world music"))))))))))))))))))))))))))))))))))))))))))</f>
        <v>animation</v>
      </c>
      <c r="S451" s="10">
        <f t="shared" ref="S451:S514" si="46">(((J451/60)/60)/24)+DATE(1970,1,1)+(-7/24)</f>
        <v>41534.276446759264</v>
      </c>
      <c r="T451" s="10">
        <f t="shared" ref="T451:T514" si="47">(((I451/60)/60)/24)+DATE(1970,1,1)+(-7/24)</f>
        <v>41564.276446759264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1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41654.655092592591</v>
      </c>
      <c r="T452" s="10">
        <f t="shared" si="47"/>
        <v>41684.655092592591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11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41634.423506944448</v>
      </c>
      <c r="T453" s="10">
        <f t="shared" si="47"/>
        <v>41664.423506944448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42107.412210648145</v>
      </c>
      <c r="T454" s="10">
        <f t="shared" si="47"/>
        <v>42137.412210648145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42038.533321759263</v>
      </c>
      <c r="T455" s="10">
        <f t="shared" si="47"/>
        <v>42054.533321759263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41938.42559027778</v>
      </c>
      <c r="T456" s="10">
        <f t="shared" si="47"/>
        <v>41969.259722222225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40970.710902777777</v>
      </c>
      <c r="T457" s="10">
        <f t="shared" si="47"/>
        <v>41015.729861111111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1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41547.402789351851</v>
      </c>
      <c r="T458" s="10">
        <f t="shared" si="47"/>
        <v>41568.874305555561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11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41837.475833333338</v>
      </c>
      <c r="T459" s="10">
        <f t="shared" si="47"/>
        <v>41867.475833333338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1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41378.408101851855</v>
      </c>
      <c r="T460" s="10">
        <f t="shared" si="47"/>
        <v>41408.408101851855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40800.348692129635</v>
      </c>
      <c r="T461" s="10">
        <f t="shared" si="47"/>
        <v>40860.3903587963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41759.250868055555</v>
      </c>
      <c r="T462" s="10">
        <f t="shared" si="47"/>
        <v>41790.875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11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41407.555173611116</v>
      </c>
      <c r="T463" s="10">
        <f t="shared" si="47"/>
        <v>41427.555173611116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11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40704.834965277783</v>
      </c>
      <c r="T464" s="10">
        <f t="shared" si="47"/>
        <v>40764.834965277783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1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40750.418437500004</v>
      </c>
      <c r="T465" s="10">
        <f t="shared" si="47"/>
        <v>40810.418437500004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42488.557118055563</v>
      </c>
      <c r="T466" s="10">
        <f t="shared" si="47"/>
        <v>42508.557118055563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41800.828402777777</v>
      </c>
      <c r="T467" s="10">
        <f t="shared" si="47"/>
        <v>41816.828402777777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41129.65120370371</v>
      </c>
      <c r="T468" s="10">
        <f t="shared" si="47"/>
        <v>41159.65120370371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1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41135.388125000005</v>
      </c>
      <c r="T469" s="10">
        <f t="shared" si="47"/>
        <v>41180.388125000005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11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41040.875960648147</v>
      </c>
      <c r="T470" s="10">
        <f t="shared" si="47"/>
        <v>41100.868807870371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1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41827.698194444449</v>
      </c>
      <c r="T471" s="10">
        <f t="shared" si="47"/>
        <v>41887.698194444449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41604.876030092593</v>
      </c>
      <c r="T472" s="10">
        <f t="shared" si="47"/>
        <v>41654.875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1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41703.430312500001</v>
      </c>
      <c r="T473" s="10">
        <f t="shared" si="47"/>
        <v>41748.388645833336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41844.630995370375</v>
      </c>
      <c r="T474" s="10">
        <f t="shared" si="47"/>
        <v>41874.630995370375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41869.406469907408</v>
      </c>
      <c r="T475" s="10">
        <f t="shared" si="47"/>
        <v>41899.406469907408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42753.03737268519</v>
      </c>
      <c r="T476" s="10">
        <f t="shared" si="47"/>
        <v>42783.03737268519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11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42099.794479166674</v>
      </c>
      <c r="T477" s="10">
        <f t="shared" si="47"/>
        <v>42129.794479166674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1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41757.683344907411</v>
      </c>
      <c r="T478" s="10">
        <f t="shared" si="47"/>
        <v>41792.874305555561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11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40987.543217592596</v>
      </c>
      <c r="T479" s="10">
        <f t="shared" si="47"/>
        <v>41047.543217592596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11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42065.619317129633</v>
      </c>
      <c r="T480" s="10">
        <f t="shared" si="47"/>
        <v>42095.577650462968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41904.116145833337</v>
      </c>
      <c r="T481" s="10">
        <f t="shared" si="47"/>
        <v>41964.157812500001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1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41465.208506944444</v>
      </c>
      <c r="T482" s="10">
        <f t="shared" si="47"/>
        <v>41495.208506944444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1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41162.380659722221</v>
      </c>
      <c r="T483" s="10">
        <f t="shared" si="47"/>
        <v>41192.380659722221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42447.605208333342</v>
      </c>
      <c r="T484" s="10">
        <f t="shared" si="47"/>
        <v>42474.31527777778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1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41242.90592592593</v>
      </c>
      <c r="T485" s="10">
        <f t="shared" si="47"/>
        <v>41302.90592592593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1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42272.647824074076</v>
      </c>
      <c r="T486" s="10">
        <f t="shared" si="47"/>
        <v>42313.689490740748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1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41381.214108796295</v>
      </c>
      <c r="T487" s="10">
        <f t="shared" si="47"/>
        <v>41411.214108796295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41761.650914351856</v>
      </c>
      <c r="T488" s="10">
        <f t="shared" si="47"/>
        <v>41791.650914351856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11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42669.303171296298</v>
      </c>
      <c r="T489" s="10">
        <f t="shared" si="47"/>
        <v>42729.344837962963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11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42713.762731481482</v>
      </c>
      <c r="T490" s="10">
        <f t="shared" si="47"/>
        <v>42743.762731481482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1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40882.19</v>
      </c>
      <c r="T491" s="10">
        <f t="shared" si="47"/>
        <v>40913.189583333333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11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41113.676909722228</v>
      </c>
      <c r="T492" s="10">
        <f t="shared" si="47"/>
        <v>41143.676909722228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11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42366.690960648157</v>
      </c>
      <c r="T493" s="10">
        <f t="shared" si="47"/>
        <v>42396.690960648157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11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42595.743402777785</v>
      </c>
      <c r="T494" s="10">
        <f t="shared" si="47"/>
        <v>42655.743402777785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11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42114.434467592589</v>
      </c>
      <c r="T495" s="10">
        <f t="shared" si="47"/>
        <v>42144.434467592589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1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41799.538946759261</v>
      </c>
      <c r="T496" s="10">
        <f t="shared" si="47"/>
        <v>41822.833333333336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11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42171.535937500004</v>
      </c>
      <c r="T497" s="10">
        <f t="shared" si="47"/>
        <v>42201.535937500004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41620.639745370376</v>
      </c>
      <c r="T498" s="10">
        <f t="shared" si="47"/>
        <v>41680.639745370376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41944.746122685188</v>
      </c>
      <c r="T499" s="10">
        <f t="shared" si="47"/>
        <v>41997.916666666664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1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40858.47047453704</v>
      </c>
      <c r="T500" s="10">
        <f t="shared" si="47"/>
        <v>40900.47047453704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1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40043.603796296295</v>
      </c>
      <c r="T501" s="10">
        <f t="shared" si="47"/>
        <v>40098.582638888889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40247.594340277785</v>
      </c>
      <c r="T502" s="10">
        <f t="shared" si="47"/>
        <v>40306.636111111111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11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40702.942719907413</v>
      </c>
      <c r="T503" s="10">
        <f t="shared" si="47"/>
        <v>40732.942719907413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40956.261863425927</v>
      </c>
      <c r="T504" s="10">
        <f t="shared" si="47"/>
        <v>40986.220196759263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1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41991.234988425924</v>
      </c>
      <c r="T505" s="10">
        <f t="shared" si="47"/>
        <v>42021.234988425924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40949.691979166666</v>
      </c>
      <c r="T506" s="10">
        <f t="shared" si="47"/>
        <v>41009.650312500002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1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42317.806550925925</v>
      </c>
      <c r="T507" s="10">
        <f t="shared" si="47"/>
        <v>42362.806550925925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41466.260648148149</v>
      </c>
      <c r="T508" s="10">
        <f t="shared" si="47"/>
        <v>41496.260648148149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41156.667326388888</v>
      </c>
      <c r="T509" s="10">
        <f t="shared" si="47"/>
        <v>41201.667326388888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1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40994.732650462967</v>
      </c>
      <c r="T510" s="10">
        <f t="shared" si="47"/>
        <v>41054.301388888889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42153.339930555558</v>
      </c>
      <c r="T511" s="10">
        <f t="shared" si="47"/>
        <v>42183.339930555558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11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42399.884710648148</v>
      </c>
      <c r="T512" s="10">
        <f t="shared" si="47"/>
        <v>42429.884710648148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41340.011365740742</v>
      </c>
      <c r="T513" s="10">
        <f t="shared" si="47"/>
        <v>41369.969699074078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11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42649.450543981489</v>
      </c>
      <c r="T514" s="10">
        <f t="shared" si="47"/>
        <v>42694.492210648146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11">
        <f t="shared" ref="P515:P578" si="49">E515/L515</f>
        <v>102.38235294117646</v>
      </c>
      <c r="Q515" t="str">
        <f t="shared" ref="Q515:Q578" si="50">IF(N515="","",IF(ISNUMBER(SEARCH("film &amp; video",N515)),"film &amp; video",IF(ISNUMBER(SEARCH("food",N515)),"food",IF(ISNUMBER(SEARCH("games",N515)),"games",IF(ISNUMBER(SEARCH("journalism",N515)),"journalism",IF(ISNUMBER(SEARCH("music",N515)),"music",IF(ISNUMBER(SEARCH("photography",N515)),"photography",IF(ISNUMBER(SEARCH("publishing",N515)),"publishing",IF(ISNUMBER(SEARCH("technology",N515)),"technology",IF(ISNUMBER(SEARCH("theater",N515)),"theater"))))))))))</f>
        <v>film &amp; video</v>
      </c>
      <c r="R515" t="str">
        <f t="shared" ref="R515:R578" si="51">IF(N515="","",IF(ISNUMBER(SEARCH("animation",N515)),"animation",IF(ISNUMBER(SEARCH("art books",N515)),"art books",IF(ISNUMBER(SEARCH("audio",N515)),"audio",IF(ISNUMBER(SEARCH("children's books",N515)),"children's book",IF(ISNUMBER(SEARCH("classical music",N515)),"classical music",IF(ISNUMBER(SEARCH("documentary",N515)),"documentary",IF(ISNUMBER(SEARCH("drama",N515)),"drama",IF(ISNUMBER(SEARCH("electronic music",N515)),"electronic music",IF(ISNUMBER(SEARCH("faith",N515)),"faith",IF(ISNUMBER(SEARCH("fiction",N515)),"fiction",IF(ISNUMBER(SEARCH("food trucks",N515)),"food trucks",IF(ISNUMBER(SEARCH("gadgets",N515)),"gadgets",IF(ISNUMBER(SEARCH("hardware",N515)),"hardware",IF(ISNUMBER(SEARCH("indie rock",N515)),"indie rock",IF(ISNUMBER(SEARCH("jazz",N515)),"jazz",IF(ISNUMBER(SEARCH("makerspaces",N515)),"makerspaces",IF(ISNUMBER(SEARCH("metal",N515)),"metal",IF(ISNUMBER(SEARCH("mobile games",N515)),"mobile games",IF(ISNUMBER(SEARCH("musical",N515)),"musical",IF(ISNUMBER(SEARCH("nature",N515)),"nature",IF(ISNUMBER(SEARCH("nonfiction",N515)),"nonfiction",IF(ISNUMBER(SEARCH("people",N515)),"people",IF(ISNUMBER(SEARCH("photobooks",N515)),"photobooks",IF(ISNUMBER(SEARCH("places",N515)),"places",IF(ISNUMBER(SEARCH("plays",N515)),"plays",IF(ISNUMBER(SEARCH("pop",N515)),"pop",IF(ISNUMBER(SEARCH("radio &amp; podcasts",N515)),"radio &amp; podcasts",IF(ISNUMBER(SEARCH("restaurants",N515)),"restaurants",IF(ISNUMBER(SEARCH("rock",N515)),"rock",IF(ISNUMBER(SEARCH("science fiction",N515)),"science fiction",IF(ISNUMBER(SEARCH("shorts",N515)),"shorts",IF(ISNUMBER(SEARCH("small batch",N515)),"small batch",IF(ISNUMBER(SEARCH("space exploration",N515)),"space exploration",IF(ISNUMBER(SEARCH("spaces",N515)),"spaces",IF(ISNUMBER(SEARCH("tabletop games",N515)),"tabletop games",IF(ISNUMBER(SEARCH("television",N515)),"television",IF(ISNUMBER(SEARCH("translations",N515)),"translations",IF(ISNUMBER(SEARCH("video games",N515)),"video games",IF(ISNUMBER(SEARCH("wearables",N515)),"wearables",IF(ISNUMBER(SEARCH("web",N515)),"web",IF(ISNUMBER(SEARCH("world music",N515)),"world music"))))))))))))))))))))))))))))))))))))))))))</f>
        <v>animation</v>
      </c>
      <c r="S515" s="10">
        <f t="shared" ref="S515:S578" si="52">(((J515/60)/60)/24)+DATE(1970,1,1)+(-7/24)</f>
        <v>42552.362326388895</v>
      </c>
      <c r="T515" s="10">
        <f t="shared" ref="T515:T578" si="53">(((I515/60)/60)/24)+DATE(1970,1,1)+(-7/24)</f>
        <v>42597.000000000007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1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41830.32230324074</v>
      </c>
      <c r="T516" s="10">
        <f t="shared" si="53"/>
        <v>41860.32230324074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1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42327.19908564815</v>
      </c>
      <c r="T517" s="10">
        <f t="shared" si="53"/>
        <v>42367.19908564815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11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42091.487037037041</v>
      </c>
      <c r="T518" s="10">
        <f t="shared" si="53"/>
        <v>42151.487037037041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1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42738.323622685188</v>
      </c>
      <c r="T519" s="10">
        <f t="shared" si="53"/>
        <v>42768.323622685188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11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42223.32435185185</v>
      </c>
      <c r="T520" s="10">
        <f t="shared" si="53"/>
        <v>42253.323611111111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1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41218.099780092598</v>
      </c>
      <c r="T521" s="10">
        <f t="shared" si="53"/>
        <v>41248.099780092598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1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42318.410428240742</v>
      </c>
      <c r="T522" s="10">
        <f t="shared" si="53"/>
        <v>42348.410428240742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1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42645.801145833335</v>
      </c>
      <c r="T523" s="10">
        <f t="shared" si="53"/>
        <v>42674.915972222225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1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42429.749131944445</v>
      </c>
      <c r="T524" s="10">
        <f t="shared" si="53"/>
        <v>42449.707465277781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1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42237.841157407405</v>
      </c>
      <c r="T525" s="10">
        <f t="shared" si="53"/>
        <v>42267.841157407405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1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42492.425567129634</v>
      </c>
      <c r="T526" s="10">
        <f t="shared" si="53"/>
        <v>42522.425567129634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41850.109270833338</v>
      </c>
      <c r="T527" s="10">
        <f t="shared" si="53"/>
        <v>41895.109270833338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1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42192.30027777778</v>
      </c>
      <c r="T528" s="10">
        <f t="shared" si="53"/>
        <v>42223.416666666664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1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42752.913958333338</v>
      </c>
      <c r="T529" s="10">
        <f t="shared" si="53"/>
        <v>42783.378472222226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1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42155.628553240742</v>
      </c>
      <c r="T530" s="10">
        <f t="shared" si="53"/>
        <v>42176.597222222226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1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42724.73951388889</v>
      </c>
      <c r="T531" s="10">
        <f t="shared" si="53"/>
        <v>42745.916666666664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1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42157.299398148149</v>
      </c>
      <c r="T532" s="10">
        <f t="shared" si="53"/>
        <v>42178.791666666664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1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42675.7734837963</v>
      </c>
      <c r="T533" s="10">
        <f t="shared" si="53"/>
        <v>42720.999305555561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1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42472.715370370373</v>
      </c>
      <c r="T534" s="10">
        <f t="shared" si="53"/>
        <v>42502.715370370373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1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42482.143113425926</v>
      </c>
      <c r="T535" s="10">
        <f t="shared" si="53"/>
        <v>42506.143113425926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1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42270.519328703704</v>
      </c>
      <c r="T536" s="10">
        <f t="shared" si="53"/>
        <v>42309.666666666664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1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42711.253530092588</v>
      </c>
      <c r="T537" s="10">
        <f t="shared" si="53"/>
        <v>42741.253530092588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1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42179.053321759267</v>
      </c>
      <c r="T538" s="10">
        <f t="shared" si="53"/>
        <v>42219.458333333336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1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42282.476747685192</v>
      </c>
      <c r="T539" s="10">
        <f t="shared" si="53"/>
        <v>42312.518414351849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1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42473.50304398148</v>
      </c>
      <c r="T540" s="10">
        <f t="shared" si="53"/>
        <v>42503.50304398148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1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42534.758182870377</v>
      </c>
      <c r="T541" s="10">
        <f t="shared" si="53"/>
        <v>42555.758182870377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42009.52553240741</v>
      </c>
      <c r="T542" s="10">
        <f t="shared" si="53"/>
        <v>42039.52553240741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42275.755023148151</v>
      </c>
      <c r="T543" s="10">
        <f t="shared" si="53"/>
        <v>42305.755023148151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42433.445787037039</v>
      </c>
      <c r="T544" s="10">
        <f t="shared" si="53"/>
        <v>42493.404120370375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41913.800486111111</v>
      </c>
      <c r="T545" s="10">
        <f t="shared" si="53"/>
        <v>41943.800486111111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42525.365277777782</v>
      </c>
      <c r="T546" s="10">
        <f t="shared" si="53"/>
        <v>42555.365277777782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1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42283.300798611112</v>
      </c>
      <c r="T547" s="10">
        <f t="shared" si="53"/>
        <v>42323.342465277783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42249.376331018524</v>
      </c>
      <c r="T548" s="10">
        <f t="shared" si="53"/>
        <v>42294.376331018524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11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42380.404675925929</v>
      </c>
      <c r="T549" s="10">
        <f t="shared" si="53"/>
        <v>42410.404675925929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42276.611666666671</v>
      </c>
      <c r="T550" s="10">
        <f t="shared" si="53"/>
        <v>42306.611666666671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42163.34516203704</v>
      </c>
      <c r="T551" s="10">
        <f t="shared" si="53"/>
        <v>42193.34516203704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42753.387094907412</v>
      </c>
      <c r="T552" s="10">
        <f t="shared" si="53"/>
        <v>42765.916666666664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1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42172.984074074076</v>
      </c>
      <c r="T553" s="10">
        <f t="shared" si="53"/>
        <v>42217.453472222223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11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42318.325185185189</v>
      </c>
      <c r="T554" s="10">
        <f t="shared" si="53"/>
        <v>42378.325185185189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41927.428136574075</v>
      </c>
      <c r="T555" s="10">
        <f t="shared" si="53"/>
        <v>41957.46980324074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1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41901.393194444448</v>
      </c>
      <c r="T556" s="10">
        <f t="shared" si="53"/>
        <v>41931.393194444448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11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42503.061840277784</v>
      </c>
      <c r="T557" s="10">
        <f t="shared" si="53"/>
        <v>42533.061840277784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42345.568483796298</v>
      </c>
      <c r="T558" s="10">
        <f t="shared" si="53"/>
        <v>42375.568483796298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42676.650497685187</v>
      </c>
      <c r="T559" s="10">
        <f t="shared" si="53"/>
        <v>42706.692164351851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11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42057.591493055559</v>
      </c>
      <c r="T560" s="10">
        <f t="shared" si="53"/>
        <v>42087.549826388895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42320.991435185184</v>
      </c>
      <c r="T561" s="10">
        <f t="shared" si="53"/>
        <v>42350.991435185184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41960.479687500003</v>
      </c>
      <c r="T562" s="10">
        <f t="shared" si="53"/>
        <v>41990.479687500003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42268.367048611115</v>
      </c>
      <c r="T563" s="10">
        <f t="shared" si="53"/>
        <v>42303.367048611115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11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42692.097395833342</v>
      </c>
      <c r="T564" s="10">
        <f t="shared" si="53"/>
        <v>42722.097395833342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42021.778321759259</v>
      </c>
      <c r="T565" s="10">
        <f t="shared" si="53"/>
        <v>42051.778321759259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42411.651331018518</v>
      </c>
      <c r="T566" s="10">
        <f t="shared" si="53"/>
        <v>42441.651331018518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11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42165.493622685193</v>
      </c>
      <c r="T567" s="10">
        <f t="shared" si="53"/>
        <v>42195.493622685193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42535.392743055556</v>
      </c>
      <c r="T568" s="10">
        <f t="shared" si="53"/>
        <v>42565.392743055556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11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41975.550856481488</v>
      </c>
      <c r="T569" s="10">
        <f t="shared" si="53"/>
        <v>42005.550856481488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42348.629895833335</v>
      </c>
      <c r="T570" s="10">
        <f t="shared" si="53"/>
        <v>42385.166666666664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42340.555694444447</v>
      </c>
      <c r="T571" s="10">
        <f t="shared" si="53"/>
        <v>42370.555694444447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42388.506585648152</v>
      </c>
      <c r="T572" s="10">
        <f t="shared" si="53"/>
        <v>42418.506585648152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42192.524571759262</v>
      </c>
      <c r="T573" s="10">
        <f t="shared" si="53"/>
        <v>42211.874305555561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11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42282.424629629626</v>
      </c>
      <c r="T574" s="10">
        <f t="shared" si="53"/>
        <v>42312.466296296298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1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41962.758460648147</v>
      </c>
      <c r="T575" s="10">
        <f t="shared" si="53"/>
        <v>42021.758333333339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42632.151701388888</v>
      </c>
      <c r="T576" s="10">
        <f t="shared" si="53"/>
        <v>42662.151701388888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42138.400960648149</v>
      </c>
      <c r="T577" s="10">
        <f t="shared" si="53"/>
        <v>42168.400960648149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11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42031.18</v>
      </c>
      <c r="T578" s="10">
        <f t="shared" si="53"/>
        <v>42091.138333333336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11">
        <f t="shared" ref="P579:P642" si="55">E579/L579</f>
        <v>10</v>
      </c>
      <c r="Q579" t="str">
        <f t="shared" ref="Q579:Q642" si="56">IF(N579="","",IF(ISNUMBER(SEARCH("film &amp; video",N579)),"film &amp; video",IF(ISNUMBER(SEARCH("food",N579)),"food",IF(ISNUMBER(SEARCH("games",N579)),"games",IF(ISNUMBER(SEARCH("journalism",N579)),"journalism",IF(ISNUMBER(SEARCH("music",N579)),"music",IF(ISNUMBER(SEARCH("photography",N579)),"photography",IF(ISNUMBER(SEARCH("publishing",N579)),"publishing",IF(ISNUMBER(SEARCH("technology",N579)),"technology",IF(ISNUMBER(SEARCH("theater",N579)),"theater"))))))))))</f>
        <v>technology</v>
      </c>
      <c r="R579" t="str">
        <f t="shared" ref="R579:R642" si="57">IF(N579="","",IF(ISNUMBER(SEARCH("animation",N579)),"animation",IF(ISNUMBER(SEARCH("art books",N579)),"art books",IF(ISNUMBER(SEARCH("audio",N579)),"audio",IF(ISNUMBER(SEARCH("children's books",N579)),"children's book",IF(ISNUMBER(SEARCH("classical music",N579)),"classical music",IF(ISNUMBER(SEARCH("documentary",N579)),"documentary",IF(ISNUMBER(SEARCH("drama",N579)),"drama",IF(ISNUMBER(SEARCH("electronic music",N579)),"electronic music",IF(ISNUMBER(SEARCH("faith",N579)),"faith",IF(ISNUMBER(SEARCH("fiction",N579)),"fiction",IF(ISNUMBER(SEARCH("food trucks",N579)),"food trucks",IF(ISNUMBER(SEARCH("gadgets",N579)),"gadgets",IF(ISNUMBER(SEARCH("hardware",N579)),"hardware",IF(ISNUMBER(SEARCH("indie rock",N579)),"indie rock",IF(ISNUMBER(SEARCH("jazz",N579)),"jazz",IF(ISNUMBER(SEARCH("makerspaces",N579)),"makerspaces",IF(ISNUMBER(SEARCH("metal",N579)),"metal",IF(ISNUMBER(SEARCH("mobile games",N579)),"mobile games",IF(ISNUMBER(SEARCH("musical",N579)),"musical",IF(ISNUMBER(SEARCH("nature",N579)),"nature",IF(ISNUMBER(SEARCH("nonfiction",N579)),"nonfiction",IF(ISNUMBER(SEARCH("people",N579)),"people",IF(ISNUMBER(SEARCH("photobooks",N579)),"photobooks",IF(ISNUMBER(SEARCH("places",N579)),"places",IF(ISNUMBER(SEARCH("plays",N579)),"plays",IF(ISNUMBER(SEARCH("pop",N579)),"pop",IF(ISNUMBER(SEARCH("radio &amp; podcasts",N579)),"radio &amp; podcasts",IF(ISNUMBER(SEARCH("restaurants",N579)),"restaurants",IF(ISNUMBER(SEARCH("rock",N579)),"rock",IF(ISNUMBER(SEARCH("science fiction",N579)),"science fiction",IF(ISNUMBER(SEARCH("shorts",N579)),"shorts",IF(ISNUMBER(SEARCH("small batch",N579)),"small batch",IF(ISNUMBER(SEARCH("space exploration",N579)),"space exploration",IF(ISNUMBER(SEARCH("spaces",N579)),"spaces",IF(ISNUMBER(SEARCH("tabletop games",N579)),"tabletop games",IF(ISNUMBER(SEARCH("television",N579)),"television",IF(ISNUMBER(SEARCH("translations",N579)),"translations",IF(ISNUMBER(SEARCH("video games",N579)),"video games",IF(ISNUMBER(SEARCH("wearables",N579)),"wearables",IF(ISNUMBER(SEARCH("web",N579)),"web",IF(ISNUMBER(SEARCH("world music",N579)),"world music"))))))))))))))))))))))))))))))))))))))))))</f>
        <v>web</v>
      </c>
      <c r="S579" s="10">
        <f t="shared" ref="S579:S642" si="58">(((J579/60)/60)/24)+DATE(1970,1,1)+(-7/24)</f>
        <v>42450.297476851854</v>
      </c>
      <c r="T579" s="10">
        <f t="shared" ref="T579:T642" si="59">(((I579/60)/60)/24)+DATE(1970,1,1)+(-7/24)</f>
        <v>42510.297476851854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42230.286956018521</v>
      </c>
      <c r="T580" s="10">
        <f t="shared" si="59"/>
        <v>42254.286956018521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41968.56045138889</v>
      </c>
      <c r="T581" s="10">
        <f t="shared" si="59"/>
        <v>41998.56045138889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42605.616516203707</v>
      </c>
      <c r="T582" s="10">
        <f t="shared" si="59"/>
        <v>42635.616516203707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11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42187.721111111117</v>
      </c>
      <c r="T583" s="10">
        <f t="shared" si="59"/>
        <v>42217.721111111117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11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42055.448136574072</v>
      </c>
      <c r="T584" s="10">
        <f t="shared" si="59"/>
        <v>42078.458333333336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42052.646840277775</v>
      </c>
      <c r="T585" s="10">
        <f t="shared" si="59"/>
        <v>42082.605173611119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42049.424953703703</v>
      </c>
      <c r="T586" s="10">
        <f t="shared" si="59"/>
        <v>42079.383287037039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11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42283.099270833336</v>
      </c>
      <c r="T587" s="10">
        <f t="shared" si="59"/>
        <v>42338.708333333336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42020.562581018523</v>
      </c>
      <c r="T588" s="10">
        <f t="shared" si="59"/>
        <v>42050.562581018523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1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42080.465659722227</v>
      </c>
      <c r="T589" s="10">
        <f t="shared" si="59"/>
        <v>42110.465659722227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42631.477847222232</v>
      </c>
      <c r="T590" s="10">
        <f t="shared" si="59"/>
        <v>42691.519513888888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42178.322905092595</v>
      </c>
      <c r="T591" s="10">
        <f t="shared" si="59"/>
        <v>42193.322905092595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1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42377.263090277782</v>
      </c>
      <c r="T592" s="10">
        <f t="shared" si="59"/>
        <v>42408.250694444447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42177.251504629632</v>
      </c>
      <c r="T593" s="10">
        <f t="shared" si="59"/>
        <v>42207.251504629632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41945.940509259264</v>
      </c>
      <c r="T594" s="10">
        <f t="shared" si="59"/>
        <v>41975.940509259257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1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42070.385937500003</v>
      </c>
      <c r="T595" s="10">
        <f t="shared" si="59"/>
        <v>42100.344270833339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42446.488495370373</v>
      </c>
      <c r="T596" s="10">
        <f t="shared" si="59"/>
        <v>42476.488495370373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42082.778217592589</v>
      </c>
      <c r="T597" s="10">
        <f t="shared" si="59"/>
        <v>42127.778217592589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42646.605231481481</v>
      </c>
      <c r="T598" s="10">
        <f t="shared" si="59"/>
        <v>42676.605231481481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42545.413599537038</v>
      </c>
      <c r="T599" s="10">
        <f t="shared" si="59"/>
        <v>42582.375000000007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1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41947.710428240745</v>
      </c>
      <c r="T600" s="10">
        <f t="shared" si="59"/>
        <v>41977.710428240745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42047.520856481489</v>
      </c>
      <c r="T601" s="10">
        <f t="shared" si="59"/>
        <v>42071.344444444447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42073.506504629629</v>
      </c>
      <c r="T602" s="10">
        <f t="shared" si="59"/>
        <v>42133.506504629629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1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41969.566423611112</v>
      </c>
      <c r="T603" s="10">
        <f t="shared" si="59"/>
        <v>41999.566423611112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11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42143.502488425926</v>
      </c>
      <c r="T604" s="10">
        <f t="shared" si="59"/>
        <v>42173.502488425926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1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41835.347488425927</v>
      </c>
      <c r="T605" s="10">
        <f t="shared" si="59"/>
        <v>41865.347488425927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11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41848.743703703709</v>
      </c>
      <c r="T606" s="10">
        <f t="shared" si="59"/>
        <v>41878.743703703709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11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42194.066064814811</v>
      </c>
      <c r="T607" s="10">
        <f t="shared" si="59"/>
        <v>42239.066064814811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42102.358900462968</v>
      </c>
      <c r="T608" s="10">
        <f t="shared" si="59"/>
        <v>42148.333333333336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11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42300.533981481487</v>
      </c>
      <c r="T609" s="10">
        <f t="shared" si="59"/>
        <v>42330.575648148151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42140.62939814815</v>
      </c>
      <c r="T610" s="10">
        <f t="shared" si="59"/>
        <v>42170.62939814815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42306.742407407415</v>
      </c>
      <c r="T611" s="10">
        <f t="shared" si="59"/>
        <v>42336.784074074072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11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42086.539189814815</v>
      </c>
      <c r="T612" s="10">
        <f t="shared" si="59"/>
        <v>42116.539189814815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11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42328.268946759265</v>
      </c>
      <c r="T613" s="10">
        <f t="shared" si="59"/>
        <v>42388.268946759265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11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42584.740115740737</v>
      </c>
      <c r="T614" s="10">
        <f t="shared" si="59"/>
        <v>42614.740115740737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1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42247.205092592594</v>
      </c>
      <c r="T615" s="10">
        <f t="shared" si="59"/>
        <v>42277.915972222225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11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42514.770138888889</v>
      </c>
      <c r="T616" s="10">
        <f t="shared" si="59"/>
        <v>42544.770138888889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11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42241.830543981479</v>
      </c>
      <c r="T617" s="10">
        <f t="shared" si="59"/>
        <v>42271.830543981479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11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42761.084571759267</v>
      </c>
      <c r="T618" s="10">
        <f t="shared" si="59"/>
        <v>42791.084571759267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42087.051423611112</v>
      </c>
      <c r="T619" s="10">
        <f t="shared" si="59"/>
        <v>42132.051423611112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11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42317.518553240741</v>
      </c>
      <c r="T620" s="10">
        <f t="shared" si="59"/>
        <v>42347.518553240741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41908.358680555561</v>
      </c>
      <c r="T621" s="10">
        <f t="shared" si="59"/>
        <v>41968.400347222225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41831.425208333334</v>
      </c>
      <c r="T622" s="10">
        <f t="shared" si="59"/>
        <v>41876.425208333334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42528.696030092593</v>
      </c>
      <c r="T623" s="10">
        <f t="shared" si="59"/>
        <v>42558.696030092593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1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42532.483078703706</v>
      </c>
      <c r="T624" s="10">
        <f t="shared" si="59"/>
        <v>42552.483078703706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11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42121.717557870368</v>
      </c>
      <c r="T625" s="10">
        <f t="shared" si="59"/>
        <v>42151.717557870368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11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42108.697233796302</v>
      </c>
      <c r="T626" s="10">
        <f t="shared" si="59"/>
        <v>42138.697233796302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11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42790.603900462964</v>
      </c>
      <c r="T627" s="10">
        <f t="shared" si="59"/>
        <v>42820.5622337963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1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42198.267812500002</v>
      </c>
      <c r="T628" s="10">
        <f t="shared" si="59"/>
        <v>42231.265277777777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42384.015173611115</v>
      </c>
      <c r="T629" s="10">
        <f t="shared" si="59"/>
        <v>42443.666666666664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11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41803.401122685187</v>
      </c>
      <c r="T630" s="10">
        <f t="shared" si="59"/>
        <v>41833.401122685187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1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42474.34615740741</v>
      </c>
      <c r="T631" s="10">
        <f t="shared" si="59"/>
        <v>42504.34615740741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42223.327789351853</v>
      </c>
      <c r="T632" s="10">
        <f t="shared" si="59"/>
        <v>42252.923611111117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1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42489.480659722227</v>
      </c>
      <c r="T633" s="10">
        <f t="shared" si="59"/>
        <v>42518.480659722227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11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42303.367650462962</v>
      </c>
      <c r="T634" s="10">
        <f t="shared" si="59"/>
        <v>42333.409317129634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42507.007662037046</v>
      </c>
      <c r="T635" s="10">
        <f t="shared" si="59"/>
        <v>42538.666666666664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42031.636909722227</v>
      </c>
      <c r="T636" s="10">
        <f t="shared" si="59"/>
        <v>42061.636909722227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42075.800486111119</v>
      </c>
      <c r="T637" s="10">
        <f t="shared" si="59"/>
        <v>42105.800486111119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42131.163773148153</v>
      </c>
      <c r="T638" s="10">
        <f t="shared" si="59"/>
        <v>42161.157638888886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11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42762.670347222222</v>
      </c>
      <c r="T639" s="10">
        <f t="shared" si="59"/>
        <v>42791.669444444451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42759.30164351852</v>
      </c>
      <c r="T640" s="10">
        <f t="shared" si="59"/>
        <v>42819.259976851856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41865.291608796302</v>
      </c>
      <c r="T641" s="10">
        <f t="shared" si="59"/>
        <v>41925.291608796302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11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42683.128645833342</v>
      </c>
      <c r="T642" s="10">
        <f t="shared" si="59"/>
        <v>42698.666666666664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11">
        <f t="shared" ref="P643:P706" si="61">E643/L643</f>
        <v>151.31746031746033</v>
      </c>
      <c r="Q643" t="str">
        <f t="shared" ref="Q643:Q706" si="62">IF(N643="","",IF(ISNUMBER(SEARCH("film &amp; video",N643)),"film &amp; video",IF(ISNUMBER(SEARCH("food",N643)),"food",IF(ISNUMBER(SEARCH("games",N643)),"games",IF(ISNUMBER(SEARCH("journalism",N643)),"journalism",IF(ISNUMBER(SEARCH("music",N643)),"music",IF(ISNUMBER(SEARCH("photography",N643)),"photography",IF(ISNUMBER(SEARCH("publishing",N643)),"publishing",IF(ISNUMBER(SEARCH("technology",N643)),"technology",IF(ISNUMBER(SEARCH("theater",N643)),"theater"))))))))))</f>
        <v>technology</v>
      </c>
      <c r="R643" t="str">
        <f t="shared" ref="R643:R706" si="63">IF(N643="","",IF(ISNUMBER(SEARCH("animation",N643)),"animation",IF(ISNUMBER(SEARCH("art books",N643)),"art books",IF(ISNUMBER(SEARCH("audio",N643)),"audio",IF(ISNUMBER(SEARCH("children's books",N643)),"children's book",IF(ISNUMBER(SEARCH("classical music",N643)),"classical music",IF(ISNUMBER(SEARCH("documentary",N643)),"documentary",IF(ISNUMBER(SEARCH("drama",N643)),"drama",IF(ISNUMBER(SEARCH("electronic music",N643)),"electronic music",IF(ISNUMBER(SEARCH("faith",N643)),"faith",IF(ISNUMBER(SEARCH("fiction",N643)),"fiction",IF(ISNUMBER(SEARCH("food trucks",N643)),"food trucks",IF(ISNUMBER(SEARCH("gadgets",N643)),"gadgets",IF(ISNUMBER(SEARCH("hardware",N643)),"hardware",IF(ISNUMBER(SEARCH("indie rock",N643)),"indie rock",IF(ISNUMBER(SEARCH("jazz",N643)),"jazz",IF(ISNUMBER(SEARCH("makerspaces",N643)),"makerspaces",IF(ISNUMBER(SEARCH("metal",N643)),"metal",IF(ISNUMBER(SEARCH("mobile games",N643)),"mobile games",IF(ISNUMBER(SEARCH("musical",N643)),"musical",IF(ISNUMBER(SEARCH("nature",N643)),"nature",IF(ISNUMBER(SEARCH("nonfiction",N643)),"nonfiction",IF(ISNUMBER(SEARCH("people",N643)),"people",IF(ISNUMBER(SEARCH("photobooks",N643)),"photobooks",IF(ISNUMBER(SEARCH("places",N643)),"places",IF(ISNUMBER(SEARCH("plays",N643)),"plays",IF(ISNUMBER(SEARCH("pop",N643)),"pop",IF(ISNUMBER(SEARCH("radio &amp; podcasts",N643)),"radio &amp; podcasts",IF(ISNUMBER(SEARCH("restaurants",N643)),"restaurants",IF(ISNUMBER(SEARCH("rock",N643)),"rock",IF(ISNUMBER(SEARCH("science fiction",N643)),"science fiction",IF(ISNUMBER(SEARCH("shorts",N643)),"shorts",IF(ISNUMBER(SEARCH("small batch",N643)),"small batch",IF(ISNUMBER(SEARCH("space exploration",N643)),"space exploration",IF(ISNUMBER(SEARCH("spaces",N643)),"spaces",IF(ISNUMBER(SEARCH("tabletop games",N643)),"tabletop games",IF(ISNUMBER(SEARCH("television",N643)),"television",IF(ISNUMBER(SEARCH("translations",N643)),"translations",IF(ISNUMBER(SEARCH("video games",N643)),"video games",IF(ISNUMBER(SEARCH("wearables",N643)),"wearables",IF(ISNUMBER(SEARCH("web",N643)),"web",IF(ISNUMBER(SEARCH("world music",N643)),"world music"))))))))))))))))))))))))))))))))))))))))))</f>
        <v>wearables</v>
      </c>
      <c r="S643" s="10">
        <f t="shared" ref="S643:S706" si="64">(((J643/60)/60)/24)+DATE(1970,1,1)+(-7/24)</f>
        <v>42199.278333333335</v>
      </c>
      <c r="T643" s="10">
        <f t="shared" ref="T643:T706" si="65">(((I643/60)/60)/24)+DATE(1970,1,1)+(-7/24)</f>
        <v>42229.278333333335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1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42199.359652777777</v>
      </c>
      <c r="T644" s="10">
        <f t="shared" si="65"/>
        <v>42235.359652777777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1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42100.350405092591</v>
      </c>
      <c r="T645" s="10">
        <f t="shared" si="65"/>
        <v>42155.350405092591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1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41898.374293981484</v>
      </c>
      <c r="T646" s="10">
        <f t="shared" si="65"/>
        <v>41940.75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1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42563.734652777777</v>
      </c>
      <c r="T647" s="10">
        <f t="shared" si="65"/>
        <v>42593.734652777777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1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41832.560960648152</v>
      </c>
      <c r="T648" s="10">
        <f t="shared" si="65"/>
        <v>41862.560960648152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1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42416.476261574076</v>
      </c>
      <c r="T649" s="10">
        <f t="shared" si="65"/>
        <v>42446.434594907412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41891.401712962965</v>
      </c>
      <c r="T650" s="10">
        <f t="shared" si="65"/>
        <v>41926.401712962965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1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41877.620520833334</v>
      </c>
      <c r="T651" s="10">
        <f t="shared" si="65"/>
        <v>41898.620520833334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1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41931.745185185187</v>
      </c>
      <c r="T652" s="10">
        <f t="shared" si="65"/>
        <v>41991.786851851859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1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41955.725821759261</v>
      </c>
      <c r="T653" s="10">
        <f t="shared" si="65"/>
        <v>41985.725821759261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1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42675.398726851854</v>
      </c>
      <c r="T654" s="10">
        <f t="shared" si="65"/>
        <v>42705.440393518518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1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42199.326851851853</v>
      </c>
      <c r="T655" s="10">
        <f t="shared" si="65"/>
        <v>42236.326851851853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1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42163.665659722225</v>
      </c>
      <c r="T656" s="10">
        <f t="shared" si="65"/>
        <v>42193.665659722225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1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42045.665648148155</v>
      </c>
      <c r="T657" s="10">
        <f t="shared" si="65"/>
        <v>42075.623981481483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1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42417.51295138889</v>
      </c>
      <c r="T658" s="10">
        <f t="shared" si="65"/>
        <v>42477.471284722218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1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42331.554074074076</v>
      </c>
      <c r="T659" s="10">
        <f t="shared" si="65"/>
        <v>42361.554074074076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1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42178.869085648148</v>
      </c>
      <c r="T660" s="10">
        <f t="shared" si="65"/>
        <v>42211.458333333336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1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42209.302025462966</v>
      </c>
      <c r="T661" s="10">
        <f t="shared" si="65"/>
        <v>42239.302025462966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1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41922.449988425928</v>
      </c>
      <c r="T662" s="10">
        <f t="shared" si="65"/>
        <v>41952.491655092599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1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42636.353692129633</v>
      </c>
      <c r="T663" s="10">
        <f t="shared" si="65"/>
        <v>42666.353692129633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41990.146377314821</v>
      </c>
      <c r="T664" s="10">
        <f t="shared" si="65"/>
        <v>42020.146377314821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42173.551574074074</v>
      </c>
      <c r="T665" s="10">
        <f t="shared" si="65"/>
        <v>42203.551574074074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1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42077.374710648153</v>
      </c>
      <c r="T666" s="10">
        <f t="shared" si="65"/>
        <v>42107.374710648153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1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42688.419687499998</v>
      </c>
      <c r="T667" s="10">
        <f t="shared" si="65"/>
        <v>42748.419687499998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41838.540486111116</v>
      </c>
      <c r="T668" s="10">
        <f t="shared" si="65"/>
        <v>41868.540486111116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1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42632.081747685188</v>
      </c>
      <c r="T669" s="10">
        <f t="shared" si="65"/>
        <v>42672.081747685188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42090.539606481485</v>
      </c>
      <c r="T670" s="10">
        <f t="shared" si="65"/>
        <v>42135.539606481485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42527.334004629629</v>
      </c>
      <c r="T671" s="10">
        <f t="shared" si="65"/>
        <v>42557.334004629629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1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42506.418055555558</v>
      </c>
      <c r="T672" s="10">
        <f t="shared" si="65"/>
        <v>42540.048611111117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1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41984.401064814818</v>
      </c>
      <c r="T673" s="10">
        <f t="shared" si="65"/>
        <v>42017.875000000007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1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41973.927824074075</v>
      </c>
      <c r="T674" s="10">
        <f t="shared" si="65"/>
        <v>42004.915972222225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1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41838.548807870371</v>
      </c>
      <c r="T675" s="10">
        <f t="shared" si="65"/>
        <v>41883.548807870371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41802.824386574073</v>
      </c>
      <c r="T676" s="10">
        <f t="shared" si="65"/>
        <v>41862.824386574073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1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41975.63893518519</v>
      </c>
      <c r="T677" s="10">
        <f t="shared" si="65"/>
        <v>42004.999305555561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1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42012.476631944453</v>
      </c>
      <c r="T678" s="10">
        <f t="shared" si="65"/>
        <v>42042.476631944453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42504.112210648149</v>
      </c>
      <c r="T679" s="10">
        <f t="shared" si="65"/>
        <v>42549.112210648149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1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42481.084930555553</v>
      </c>
      <c r="T680" s="10">
        <f t="shared" si="65"/>
        <v>42511.084930555553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1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42556.404039351859</v>
      </c>
      <c r="T681" s="10">
        <f t="shared" si="65"/>
        <v>42616.404039351859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1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41864.209849537037</v>
      </c>
      <c r="T682" s="10">
        <f t="shared" si="65"/>
        <v>41899.209849537037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42639.51393518519</v>
      </c>
      <c r="T683" s="10">
        <f t="shared" si="65"/>
        <v>42669.51393518519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42778.473634259259</v>
      </c>
      <c r="T684" s="10">
        <f t="shared" si="65"/>
        <v>42808.431967592602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1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42634.608379629637</v>
      </c>
      <c r="T685" s="10">
        <f t="shared" si="65"/>
        <v>42674.608379629637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1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41809.181608796302</v>
      </c>
      <c r="T686" s="10">
        <f t="shared" si="65"/>
        <v>41844.833333333336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41971.574907407405</v>
      </c>
      <c r="T687" s="10">
        <f t="shared" si="65"/>
        <v>42016.574907407405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11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42189.381597222229</v>
      </c>
      <c r="T688" s="10">
        <f t="shared" si="65"/>
        <v>42219.381597222229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1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42711.458946759267</v>
      </c>
      <c r="T689" s="10">
        <f t="shared" si="65"/>
        <v>42771.458946759267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42261.813113425924</v>
      </c>
      <c r="T690" s="10">
        <f t="shared" si="65"/>
        <v>42291.813113425924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1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42675.376122685186</v>
      </c>
      <c r="T691" s="10">
        <f t="shared" si="65"/>
        <v>42711.915972222225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1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42579.34306712963</v>
      </c>
      <c r="T692" s="10">
        <f t="shared" si="65"/>
        <v>42621.958333333336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42157.736643518518</v>
      </c>
      <c r="T693" s="10">
        <f t="shared" si="65"/>
        <v>42185.736643518518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1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42696.084062500006</v>
      </c>
      <c r="T694" s="10">
        <f t="shared" si="65"/>
        <v>42726.084062500006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1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42094.516516203708</v>
      </c>
      <c r="T695" s="10">
        <f t="shared" si="65"/>
        <v>42124.516516203708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1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42737.372210648151</v>
      </c>
      <c r="T696" s="10">
        <f t="shared" si="65"/>
        <v>42767.372210648151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1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41913.229398148149</v>
      </c>
      <c r="T697" s="10">
        <f t="shared" si="65"/>
        <v>41943.229398148149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41815.635439814818</v>
      </c>
      <c r="T698" s="10">
        <f t="shared" si="65"/>
        <v>41845.635439814818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1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42388.231354166674</v>
      </c>
      <c r="T699" s="10">
        <f t="shared" si="65"/>
        <v>42403.231354166674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1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41866.639409722222</v>
      </c>
      <c r="T700" s="10">
        <f t="shared" si="65"/>
        <v>41899.791666666672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1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41563.193842592598</v>
      </c>
      <c r="T701" s="10">
        <f t="shared" si="65"/>
        <v>41600.375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42715.396770833337</v>
      </c>
      <c r="T702" s="10">
        <f t="shared" si="65"/>
        <v>42745.396770833337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1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41813.371296296296</v>
      </c>
      <c r="T703" s="10">
        <f t="shared" si="65"/>
        <v>41843.371296296296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1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42668.435034722228</v>
      </c>
      <c r="T704" s="10">
        <f t="shared" si="65"/>
        <v>42698.476701388885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1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42711.659131944449</v>
      </c>
      <c r="T705" s="10">
        <f t="shared" si="65"/>
        <v>42766.688888888886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11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42725.901250000003</v>
      </c>
      <c r="T706" s="10">
        <f t="shared" si="65"/>
        <v>42785.901250000003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11">
        <f t="shared" ref="P707:P770" si="67">E707/L707</f>
        <v>195.4</v>
      </c>
      <c r="Q707" t="str">
        <f t="shared" ref="Q707:Q770" si="68">IF(N707="","",IF(ISNUMBER(SEARCH("film &amp; video",N707)),"film &amp; video",IF(ISNUMBER(SEARCH("food",N707)),"food",IF(ISNUMBER(SEARCH("games",N707)),"games",IF(ISNUMBER(SEARCH("journalism",N707)),"journalism",IF(ISNUMBER(SEARCH("music",N707)),"music",IF(ISNUMBER(SEARCH("photography",N707)),"photography",IF(ISNUMBER(SEARCH("publishing",N707)),"publishing",IF(ISNUMBER(SEARCH("technology",N707)),"technology",IF(ISNUMBER(SEARCH("theater",N707)),"theater"))))))))))</f>
        <v>technology</v>
      </c>
      <c r="R707" t="str">
        <f t="shared" ref="R707:R770" si="69">IF(N707="","",IF(ISNUMBER(SEARCH("animation",N707)),"animation",IF(ISNUMBER(SEARCH("art books",N707)),"art books",IF(ISNUMBER(SEARCH("audio",N707)),"audio",IF(ISNUMBER(SEARCH("children's books",N707)),"children's book",IF(ISNUMBER(SEARCH("classical music",N707)),"classical music",IF(ISNUMBER(SEARCH("documentary",N707)),"documentary",IF(ISNUMBER(SEARCH("drama",N707)),"drama",IF(ISNUMBER(SEARCH("electronic music",N707)),"electronic music",IF(ISNUMBER(SEARCH("faith",N707)),"faith",IF(ISNUMBER(SEARCH("fiction",N707)),"fiction",IF(ISNUMBER(SEARCH("food trucks",N707)),"food trucks",IF(ISNUMBER(SEARCH("gadgets",N707)),"gadgets",IF(ISNUMBER(SEARCH("hardware",N707)),"hardware",IF(ISNUMBER(SEARCH("indie rock",N707)),"indie rock",IF(ISNUMBER(SEARCH("jazz",N707)),"jazz",IF(ISNUMBER(SEARCH("makerspaces",N707)),"makerspaces",IF(ISNUMBER(SEARCH("metal",N707)),"metal",IF(ISNUMBER(SEARCH("mobile games",N707)),"mobile games",IF(ISNUMBER(SEARCH("musical",N707)),"musical",IF(ISNUMBER(SEARCH("nature",N707)),"nature",IF(ISNUMBER(SEARCH("nonfiction",N707)),"nonfiction",IF(ISNUMBER(SEARCH("people",N707)),"people",IF(ISNUMBER(SEARCH("photobooks",N707)),"photobooks",IF(ISNUMBER(SEARCH("places",N707)),"places",IF(ISNUMBER(SEARCH("plays",N707)),"plays",IF(ISNUMBER(SEARCH("pop",N707)),"pop",IF(ISNUMBER(SEARCH("radio &amp; podcasts",N707)),"radio &amp; podcasts",IF(ISNUMBER(SEARCH("restaurants",N707)),"restaurants",IF(ISNUMBER(SEARCH("rock",N707)),"rock",IF(ISNUMBER(SEARCH("science fiction",N707)),"science fiction",IF(ISNUMBER(SEARCH("shorts",N707)),"shorts",IF(ISNUMBER(SEARCH("small batch",N707)),"small batch",IF(ISNUMBER(SEARCH("space exploration",N707)),"space exploration",IF(ISNUMBER(SEARCH("spaces",N707)),"spaces",IF(ISNUMBER(SEARCH("tabletop games",N707)),"tabletop games",IF(ISNUMBER(SEARCH("television",N707)),"television",IF(ISNUMBER(SEARCH("translations",N707)),"translations",IF(ISNUMBER(SEARCH("video games",N707)),"video games",IF(ISNUMBER(SEARCH("wearables",N707)),"wearables",IF(ISNUMBER(SEARCH("web",N707)),"web",IF(ISNUMBER(SEARCH("world music",N707)),"world music"))))))))))))))))))))))))))))))))))))))))))</f>
        <v>wearables</v>
      </c>
      <c r="S707" s="10">
        <f t="shared" ref="S707:S770" si="70">(((J707/60)/60)/24)+DATE(1970,1,1)+(-7/24)</f>
        <v>42726.199976851851</v>
      </c>
      <c r="T707" s="10">
        <f t="shared" ref="T707:T770" si="71">(((I707/60)/60)/24)+DATE(1970,1,1)+(-7/24)</f>
        <v>42756.199976851851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11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42676.703506944446</v>
      </c>
      <c r="T708" s="10">
        <f t="shared" si="71"/>
        <v>42718.48541666667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1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42696.371840277781</v>
      </c>
      <c r="T709" s="10">
        <f t="shared" si="71"/>
        <v>42736.371840277781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1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41835.289351851854</v>
      </c>
      <c r="T710" s="10">
        <f t="shared" si="71"/>
        <v>41895.289351851854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41947.749525462968</v>
      </c>
      <c r="T711" s="10">
        <f t="shared" si="71"/>
        <v>41977.749525462968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11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41837.69331018519</v>
      </c>
      <c r="T712" s="10">
        <f t="shared" si="71"/>
        <v>41870.738888888889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1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42678.167453703711</v>
      </c>
      <c r="T713" s="10">
        <f t="shared" si="71"/>
        <v>42718.209120370368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42384.389259259267</v>
      </c>
      <c r="T714" s="10">
        <f t="shared" si="71"/>
        <v>42414.389259259267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42496.237638888888</v>
      </c>
      <c r="T715" s="10">
        <f t="shared" si="71"/>
        <v>42526.237638888888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1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42734.49631944445</v>
      </c>
      <c r="T716" s="10">
        <f t="shared" si="71"/>
        <v>42794.49631944445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42272.799074074072</v>
      </c>
      <c r="T717" s="10">
        <f t="shared" si="71"/>
        <v>42312.840740740743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1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41940.366979166669</v>
      </c>
      <c r="T718" s="10">
        <f t="shared" si="71"/>
        <v>41973.708333333336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41857.562523148154</v>
      </c>
      <c r="T719" s="10">
        <f t="shared" si="71"/>
        <v>41887.562523148154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42752.553784722222</v>
      </c>
      <c r="T720" s="10">
        <f t="shared" si="71"/>
        <v>42783.957638888889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42408.748564814821</v>
      </c>
      <c r="T721" s="10">
        <f t="shared" si="71"/>
        <v>42422.748564814821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11">
        <f t="shared" si="67"/>
        <v>66.707317073170728</v>
      </c>
      <c r="Q722" t="str">
        <f t="shared" si="68"/>
        <v>publishing</v>
      </c>
      <c r="R722" t="str">
        <f t="shared" si="69"/>
        <v>fiction</v>
      </c>
      <c r="S722" s="10">
        <f t="shared" si="70"/>
        <v>40909.357534722229</v>
      </c>
      <c r="T722" s="10">
        <f t="shared" si="71"/>
        <v>40937.357534722229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11">
        <f t="shared" si="67"/>
        <v>84.142857142857139</v>
      </c>
      <c r="Q723" t="str">
        <f t="shared" si="68"/>
        <v>publishing</v>
      </c>
      <c r="R723" t="str">
        <f t="shared" si="69"/>
        <v>fiction</v>
      </c>
      <c r="S723" s="10">
        <f t="shared" si="70"/>
        <v>41807.280173611114</v>
      </c>
      <c r="T723" s="10">
        <f t="shared" si="71"/>
        <v>41852.280173611114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11">
        <f t="shared" si="67"/>
        <v>215.72549019607843</v>
      </c>
      <c r="Q724" t="str">
        <f t="shared" si="68"/>
        <v>publishing</v>
      </c>
      <c r="R724" t="str">
        <f t="shared" si="69"/>
        <v>fiction</v>
      </c>
      <c r="S724" s="10">
        <f t="shared" si="70"/>
        <v>40977.51363425926</v>
      </c>
      <c r="T724" s="10">
        <f t="shared" si="71"/>
        <v>41007.471967592595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11">
        <f t="shared" si="67"/>
        <v>54.69</v>
      </c>
      <c r="Q725" t="str">
        <f t="shared" si="68"/>
        <v>publishing</v>
      </c>
      <c r="R725" t="str">
        <f t="shared" si="69"/>
        <v>fiction</v>
      </c>
      <c r="S725" s="10">
        <f t="shared" si="70"/>
        <v>42184.524872685193</v>
      </c>
      <c r="T725" s="10">
        <f t="shared" si="71"/>
        <v>42214.874305555561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11">
        <f t="shared" si="67"/>
        <v>51.62944055944056</v>
      </c>
      <c r="Q726" t="str">
        <f t="shared" si="68"/>
        <v>publishing</v>
      </c>
      <c r="R726" t="str">
        <f t="shared" si="69"/>
        <v>fiction</v>
      </c>
      <c r="S726" s="10">
        <f t="shared" si="70"/>
        <v>40694.34679398148</v>
      </c>
      <c r="T726" s="10">
        <f t="shared" si="71"/>
        <v>40724.34679398148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11">
        <f t="shared" si="67"/>
        <v>143.35714285714286</v>
      </c>
      <c r="Q727" t="str">
        <f t="shared" si="68"/>
        <v>publishing</v>
      </c>
      <c r="R727" t="str">
        <f t="shared" si="69"/>
        <v>fiction</v>
      </c>
      <c r="S727" s="10">
        <f t="shared" si="70"/>
        <v>42321.334629629629</v>
      </c>
      <c r="T727" s="10">
        <f t="shared" si="71"/>
        <v>42351.334629629629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11">
        <f t="shared" si="67"/>
        <v>72.428571428571431</v>
      </c>
      <c r="Q728" t="str">
        <f t="shared" si="68"/>
        <v>publishing</v>
      </c>
      <c r="R728" t="str">
        <f t="shared" si="69"/>
        <v>fiction</v>
      </c>
      <c r="S728" s="10">
        <f t="shared" si="70"/>
        <v>41345.751006944447</v>
      </c>
      <c r="T728" s="10">
        <f t="shared" si="71"/>
        <v>41375.751006944447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11">
        <f t="shared" si="67"/>
        <v>36.530201342281877</v>
      </c>
      <c r="Q729" t="str">
        <f t="shared" si="68"/>
        <v>publishing</v>
      </c>
      <c r="R729" t="str">
        <f t="shared" si="69"/>
        <v>fiction</v>
      </c>
      <c r="S729" s="10">
        <f t="shared" si="70"/>
        <v>41246.728576388887</v>
      </c>
      <c r="T729" s="10">
        <f t="shared" si="71"/>
        <v>41288.597222222226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11">
        <f t="shared" si="67"/>
        <v>60.903461538461535</v>
      </c>
      <c r="Q730" t="str">
        <f t="shared" si="68"/>
        <v>publishing</v>
      </c>
      <c r="R730" t="str">
        <f t="shared" si="69"/>
        <v>fiction</v>
      </c>
      <c r="S730" s="10">
        <f t="shared" si="70"/>
        <v>40731.545798611114</v>
      </c>
      <c r="T730" s="10">
        <f t="shared" si="71"/>
        <v>40776.545798611114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11">
        <f t="shared" si="67"/>
        <v>43.55</v>
      </c>
      <c r="Q731" t="str">
        <f t="shared" si="68"/>
        <v>publishing</v>
      </c>
      <c r="R731" t="str">
        <f t="shared" si="69"/>
        <v>fiction</v>
      </c>
      <c r="S731" s="10">
        <f t="shared" si="70"/>
        <v>41110.894224537042</v>
      </c>
      <c r="T731" s="10">
        <f t="shared" si="71"/>
        <v>41170.894224537042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11">
        <f t="shared" si="67"/>
        <v>99.766037735849054</v>
      </c>
      <c r="Q732" t="str">
        <f t="shared" si="68"/>
        <v>publishing</v>
      </c>
      <c r="R732" t="str">
        <f t="shared" si="69"/>
        <v>fiction</v>
      </c>
      <c r="S732" s="10">
        <f t="shared" si="70"/>
        <v>40854.453599537039</v>
      </c>
      <c r="T732" s="10">
        <f t="shared" si="71"/>
        <v>40884.453599537039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11">
        <f t="shared" si="67"/>
        <v>88.732394366197184</v>
      </c>
      <c r="Q733" t="str">
        <f t="shared" si="68"/>
        <v>publishing</v>
      </c>
      <c r="R733" t="str">
        <f t="shared" si="69"/>
        <v>fiction</v>
      </c>
      <c r="S733" s="10">
        <f t="shared" si="70"/>
        <v>40879.504016203704</v>
      </c>
      <c r="T733" s="10">
        <f t="shared" si="71"/>
        <v>40929.958333333336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11">
        <f t="shared" si="67"/>
        <v>4.9230769230769234</v>
      </c>
      <c r="Q734" t="str">
        <f t="shared" si="68"/>
        <v>publishing</v>
      </c>
      <c r="R734" t="str">
        <f t="shared" si="69"/>
        <v>fiction</v>
      </c>
      <c r="S734" s="10">
        <f t="shared" si="70"/>
        <v>41486.132650462961</v>
      </c>
      <c r="T734" s="10">
        <f t="shared" si="71"/>
        <v>41546.132650462961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11">
        <f t="shared" si="67"/>
        <v>17.822485207100591</v>
      </c>
      <c r="Q735" t="str">
        <f t="shared" si="68"/>
        <v>publishing</v>
      </c>
      <c r="R735" t="str">
        <f t="shared" si="69"/>
        <v>fiction</v>
      </c>
      <c r="S735" s="10">
        <f t="shared" si="70"/>
        <v>41598.128379629634</v>
      </c>
      <c r="T735" s="10">
        <f t="shared" si="71"/>
        <v>41628.128379629634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11">
        <f t="shared" si="67"/>
        <v>187.19298245614036</v>
      </c>
      <c r="Q736" t="str">
        <f t="shared" si="68"/>
        <v>publishing</v>
      </c>
      <c r="R736" t="str">
        <f t="shared" si="69"/>
        <v>fiction</v>
      </c>
      <c r="S736" s="10">
        <f t="shared" si="70"/>
        <v>42101.872916666667</v>
      </c>
      <c r="T736" s="10">
        <f t="shared" si="71"/>
        <v>42132.916666666664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11">
        <f t="shared" si="67"/>
        <v>234.80786026200875</v>
      </c>
      <c r="Q737" t="str">
        <f t="shared" si="68"/>
        <v>publishing</v>
      </c>
      <c r="R737" t="str">
        <f t="shared" si="69"/>
        <v>fiction</v>
      </c>
      <c r="S737" s="10">
        <f t="shared" si="70"/>
        <v>41945.737800925926</v>
      </c>
      <c r="T737" s="10">
        <f t="shared" si="71"/>
        <v>41976.73541666667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11">
        <f t="shared" si="67"/>
        <v>105.04629629629629</v>
      </c>
      <c r="Q738" t="str">
        <f t="shared" si="68"/>
        <v>publishing</v>
      </c>
      <c r="R738" t="str">
        <f t="shared" si="69"/>
        <v>fiction</v>
      </c>
      <c r="S738" s="10">
        <f t="shared" si="70"/>
        <v>41579.442592592597</v>
      </c>
      <c r="T738" s="10">
        <f t="shared" si="71"/>
        <v>41598.915972222225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11">
        <f t="shared" si="67"/>
        <v>56.666666666666664</v>
      </c>
      <c r="Q739" t="str">
        <f t="shared" si="68"/>
        <v>publishing</v>
      </c>
      <c r="R739" t="str">
        <f t="shared" si="69"/>
        <v>fiction</v>
      </c>
      <c r="S739" s="10">
        <f t="shared" si="70"/>
        <v>41666.983645833338</v>
      </c>
      <c r="T739" s="10">
        <f t="shared" si="71"/>
        <v>41684.541666666672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11">
        <f t="shared" si="67"/>
        <v>39.048780487804876</v>
      </c>
      <c r="Q740" t="str">
        <f t="shared" si="68"/>
        <v>publishing</v>
      </c>
      <c r="R740" t="str">
        <f t="shared" si="69"/>
        <v>fiction</v>
      </c>
      <c r="S740" s="10">
        <f t="shared" si="70"/>
        <v>41943.312430555554</v>
      </c>
      <c r="T740" s="10">
        <f t="shared" si="71"/>
        <v>41973.915972222225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11">
        <f t="shared" si="67"/>
        <v>68.345323741007192</v>
      </c>
      <c r="Q741" t="str">
        <f t="shared" si="68"/>
        <v>publishing</v>
      </c>
      <c r="R741" t="str">
        <f t="shared" si="69"/>
        <v>fiction</v>
      </c>
      <c r="S741" s="10">
        <f t="shared" si="70"/>
        <v>41829.2109837963</v>
      </c>
      <c r="T741" s="10">
        <f t="shared" si="71"/>
        <v>41862.2109837963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11">
        <f t="shared" si="67"/>
        <v>169.57894736842104</v>
      </c>
      <c r="Q742" t="str">
        <f t="shared" si="68"/>
        <v>publishing</v>
      </c>
      <c r="R742" t="str">
        <f t="shared" si="69"/>
        <v>fiction</v>
      </c>
      <c r="S742" s="10">
        <f t="shared" si="70"/>
        <v>42161.855115740742</v>
      </c>
      <c r="T742" s="10">
        <f t="shared" si="71"/>
        <v>42175.855115740742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11">
        <f t="shared" si="67"/>
        <v>141.42340425531913</v>
      </c>
      <c r="Q743" t="str">
        <f t="shared" si="68"/>
        <v>publishing</v>
      </c>
      <c r="R743" t="str">
        <f t="shared" si="69"/>
        <v>fiction</v>
      </c>
      <c r="S743" s="10">
        <f t="shared" si="70"/>
        <v>41401.356550925928</v>
      </c>
      <c r="T743" s="10">
        <f t="shared" si="71"/>
        <v>41436.356550925928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11">
        <f t="shared" si="67"/>
        <v>67.391304347826093</v>
      </c>
      <c r="Q744" t="str">
        <f t="shared" si="68"/>
        <v>publishing</v>
      </c>
      <c r="R744" t="str">
        <f t="shared" si="69"/>
        <v>fiction</v>
      </c>
      <c r="S744" s="10">
        <f t="shared" si="70"/>
        <v>41689.626296296301</v>
      </c>
      <c r="T744" s="10">
        <f t="shared" si="71"/>
        <v>41719.584629629629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11">
        <f t="shared" si="67"/>
        <v>54.266666666666666</v>
      </c>
      <c r="Q745" t="str">
        <f t="shared" si="68"/>
        <v>publishing</v>
      </c>
      <c r="R745" t="str">
        <f t="shared" si="69"/>
        <v>fiction</v>
      </c>
      <c r="S745" s="10">
        <f t="shared" si="70"/>
        <v>40990.417650462965</v>
      </c>
      <c r="T745" s="10">
        <f t="shared" si="71"/>
        <v>41015.583333333336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11">
        <f t="shared" si="67"/>
        <v>82.516129032258064</v>
      </c>
      <c r="Q746" t="str">
        <f t="shared" si="68"/>
        <v>publishing</v>
      </c>
      <c r="R746" t="str">
        <f t="shared" si="69"/>
        <v>fiction</v>
      </c>
      <c r="S746" s="10">
        <f t="shared" si="70"/>
        <v>41226.665543981486</v>
      </c>
      <c r="T746" s="10">
        <f t="shared" si="71"/>
        <v>41256.665543981486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11">
        <f t="shared" si="67"/>
        <v>53.729729729729726</v>
      </c>
      <c r="Q747" t="str">
        <f t="shared" si="68"/>
        <v>publishing</v>
      </c>
      <c r="R747" t="str">
        <f t="shared" si="69"/>
        <v>fiction</v>
      </c>
      <c r="S747" s="10">
        <f t="shared" si="70"/>
        <v>41367.28061342593</v>
      </c>
      <c r="T747" s="10">
        <f t="shared" si="71"/>
        <v>41397.28061342593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11">
        <f t="shared" si="67"/>
        <v>34.206185567010309</v>
      </c>
      <c r="Q748" t="str">
        <f t="shared" si="68"/>
        <v>publishing</v>
      </c>
      <c r="R748" t="str">
        <f t="shared" si="69"/>
        <v>fiction</v>
      </c>
      <c r="S748" s="10">
        <f t="shared" si="70"/>
        <v>41156.751261574078</v>
      </c>
      <c r="T748" s="10">
        <f t="shared" si="71"/>
        <v>41174.874305555561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11">
        <f t="shared" si="67"/>
        <v>127.32727272727273</v>
      </c>
      <c r="Q749" t="str">
        <f t="shared" si="68"/>
        <v>publishing</v>
      </c>
      <c r="R749" t="str">
        <f t="shared" si="69"/>
        <v>fiction</v>
      </c>
      <c r="S749" s="10">
        <f t="shared" si="70"/>
        <v>41988.257164351853</v>
      </c>
      <c r="T749" s="10">
        <f t="shared" si="71"/>
        <v>42019.162499999999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11">
        <f t="shared" si="67"/>
        <v>45.56818181818182</v>
      </c>
      <c r="Q750" t="str">
        <f t="shared" si="68"/>
        <v>publishing</v>
      </c>
      <c r="R750" t="str">
        <f t="shared" si="69"/>
        <v>fiction</v>
      </c>
      <c r="S750" s="10">
        <f t="shared" si="70"/>
        <v>41831.555162037039</v>
      </c>
      <c r="T750" s="10">
        <f t="shared" si="71"/>
        <v>41861.555162037039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11">
        <f t="shared" si="67"/>
        <v>95.963636363636368</v>
      </c>
      <c r="Q751" t="str">
        <f t="shared" si="68"/>
        <v>publishing</v>
      </c>
      <c r="R751" t="str">
        <f t="shared" si="69"/>
        <v>fiction</v>
      </c>
      <c r="S751" s="10">
        <f t="shared" si="70"/>
        <v>42733.649652777785</v>
      </c>
      <c r="T751" s="10">
        <f t="shared" si="71"/>
        <v>42763.649652777785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11">
        <f t="shared" si="67"/>
        <v>77.271186440677965</v>
      </c>
      <c r="Q752" t="str">
        <f t="shared" si="68"/>
        <v>publishing</v>
      </c>
      <c r="R752" t="str">
        <f t="shared" si="69"/>
        <v>fiction</v>
      </c>
      <c r="S752" s="10">
        <f t="shared" si="70"/>
        <v>41299.586481481485</v>
      </c>
      <c r="T752" s="10">
        <f t="shared" si="71"/>
        <v>41329.586481481485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11">
        <f t="shared" si="67"/>
        <v>57.338709677419352</v>
      </c>
      <c r="Q753" t="str">
        <f t="shared" si="68"/>
        <v>publishing</v>
      </c>
      <c r="R753" t="str">
        <f t="shared" si="69"/>
        <v>fiction</v>
      </c>
      <c r="S753" s="10">
        <f t="shared" si="70"/>
        <v>40713.338831018518</v>
      </c>
      <c r="T753" s="10">
        <f t="shared" si="71"/>
        <v>40759.338831018518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11">
        <f t="shared" si="67"/>
        <v>53.19047619047619</v>
      </c>
      <c r="Q754" t="str">
        <f t="shared" si="68"/>
        <v>publishing</v>
      </c>
      <c r="R754" t="str">
        <f t="shared" si="69"/>
        <v>fiction</v>
      </c>
      <c r="S754" s="10">
        <f t="shared" si="70"/>
        <v>42639.129826388897</v>
      </c>
      <c r="T754" s="10">
        <f t="shared" si="71"/>
        <v>42659.166666666664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11">
        <f t="shared" si="67"/>
        <v>492.30769230769232</v>
      </c>
      <c r="Q755" t="str">
        <f t="shared" si="68"/>
        <v>publishing</v>
      </c>
      <c r="R755" t="str">
        <f t="shared" si="69"/>
        <v>fiction</v>
      </c>
      <c r="S755" s="10">
        <f t="shared" si="70"/>
        <v>42019.298506944448</v>
      </c>
      <c r="T755" s="10">
        <f t="shared" si="71"/>
        <v>42049.298506944448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11">
        <f t="shared" si="67"/>
        <v>42.346938775510203</v>
      </c>
      <c r="Q756" t="str">
        <f t="shared" si="68"/>
        <v>publishing</v>
      </c>
      <c r="R756" t="str">
        <f t="shared" si="69"/>
        <v>fiction</v>
      </c>
      <c r="S756" s="10">
        <f t="shared" si="70"/>
        <v>41249.457418981481</v>
      </c>
      <c r="T756" s="10">
        <f t="shared" si="71"/>
        <v>41279.457418981481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11">
        <f t="shared" si="67"/>
        <v>37.466029411764708</v>
      </c>
      <c r="Q757" t="str">
        <f t="shared" si="68"/>
        <v>publishing</v>
      </c>
      <c r="R757" t="str">
        <f t="shared" si="69"/>
        <v>fiction</v>
      </c>
      <c r="S757" s="10">
        <f t="shared" si="70"/>
        <v>41383.313391203708</v>
      </c>
      <c r="T757" s="10">
        <f t="shared" si="71"/>
        <v>41413.736805555556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11">
        <f t="shared" si="67"/>
        <v>37.454545454545453</v>
      </c>
      <c r="Q758" t="str">
        <f t="shared" si="68"/>
        <v>publishing</v>
      </c>
      <c r="R758" t="str">
        <f t="shared" si="69"/>
        <v>fiction</v>
      </c>
      <c r="S758" s="10">
        <f t="shared" si="70"/>
        <v>40590.475219907406</v>
      </c>
      <c r="T758" s="10">
        <f t="shared" si="71"/>
        <v>40651.433553240742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11">
        <f t="shared" si="67"/>
        <v>33.055555555555557</v>
      </c>
      <c r="Q759" t="str">
        <f t="shared" si="68"/>
        <v>publishing</v>
      </c>
      <c r="R759" t="str">
        <f t="shared" si="69"/>
        <v>fiction</v>
      </c>
      <c r="S759" s="10">
        <f t="shared" si="70"/>
        <v>41234.76289351852</v>
      </c>
      <c r="T759" s="10">
        <f t="shared" si="71"/>
        <v>41248.76289351852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11">
        <f t="shared" si="67"/>
        <v>134.21052631578948</v>
      </c>
      <c r="Q760" t="str">
        <f t="shared" si="68"/>
        <v>publishing</v>
      </c>
      <c r="R760" t="str">
        <f t="shared" si="69"/>
        <v>fiction</v>
      </c>
      <c r="S760" s="10">
        <f t="shared" si="70"/>
        <v>40429.544768518521</v>
      </c>
      <c r="T760" s="10">
        <f t="shared" si="71"/>
        <v>40459.544768518521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11">
        <f t="shared" si="67"/>
        <v>51.474747474747474</v>
      </c>
      <c r="Q761" t="str">
        <f t="shared" si="68"/>
        <v>publishing</v>
      </c>
      <c r="R761" t="str">
        <f t="shared" si="69"/>
        <v>fiction</v>
      </c>
      <c r="S761" s="10">
        <f t="shared" si="70"/>
        <v>41789.038645833338</v>
      </c>
      <c r="T761" s="10">
        <f t="shared" si="71"/>
        <v>41829.038645833338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11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42670.472372685188</v>
      </c>
      <c r="T762" s="10">
        <f t="shared" si="71"/>
        <v>42700.514039351852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1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41642.459791666668</v>
      </c>
      <c r="T763" s="10">
        <f t="shared" si="71"/>
        <v>41672.459791666668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11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42690.566782407412</v>
      </c>
      <c r="T764" s="10">
        <f t="shared" si="71"/>
        <v>42707.958333333336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41471.155185185184</v>
      </c>
      <c r="T765" s="10">
        <f t="shared" si="71"/>
        <v>41501.155185185184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11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42226.88149305556</v>
      </c>
      <c r="T766" s="10">
        <f t="shared" si="71"/>
        <v>42256.88149305556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1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41901.250972222224</v>
      </c>
      <c r="T767" s="10">
        <f t="shared" si="71"/>
        <v>41931.250972222224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11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42021.491701388892</v>
      </c>
      <c r="T768" s="10">
        <f t="shared" si="71"/>
        <v>42051.491701388892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42114.8519675926</v>
      </c>
      <c r="T769" s="10">
        <f t="shared" si="71"/>
        <v>42144.8519675926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11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41593.915393518524</v>
      </c>
      <c r="T770" s="10">
        <f t="shared" si="71"/>
        <v>41623.915393518524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11">
        <f t="shared" ref="P771:P834" si="73">E771/L771</f>
        <v>31.846153846153847</v>
      </c>
      <c r="Q771" t="str">
        <f t="shared" ref="Q771:Q834" si="74">IF(N771="","",IF(ISNUMBER(SEARCH("film &amp; video",N771)),"film &amp; video",IF(ISNUMBER(SEARCH("food",N771)),"food",IF(ISNUMBER(SEARCH("games",N771)),"games",IF(ISNUMBER(SEARCH("journalism",N771)),"journalism",IF(ISNUMBER(SEARCH("music",N771)),"music",IF(ISNUMBER(SEARCH("photography",N771)),"photography",IF(ISNUMBER(SEARCH("publishing",N771)),"publishing",IF(ISNUMBER(SEARCH("technology",N771)),"technology",IF(ISNUMBER(SEARCH("theater",N771)),"theater"))))))))))</f>
        <v>publishing</v>
      </c>
      <c r="R771" t="str">
        <f t="shared" ref="R771:R834" si="75">IF(N771="","",IF(ISNUMBER(SEARCH("animation",N771)),"animation",IF(ISNUMBER(SEARCH("art books",N771)),"art books",IF(ISNUMBER(SEARCH("audio",N771)),"audio",IF(ISNUMBER(SEARCH("children's books",N771)),"children's book",IF(ISNUMBER(SEARCH("classical music",N771)),"classical music",IF(ISNUMBER(SEARCH("documentary",N771)),"documentary",IF(ISNUMBER(SEARCH("drama",N771)),"drama",IF(ISNUMBER(SEARCH("electronic music",N771)),"electronic music",IF(ISNUMBER(SEARCH("faith",N771)),"faith",IF(ISNUMBER(SEARCH("fiction",N771)),"fiction",IF(ISNUMBER(SEARCH("food trucks",N771)),"food trucks",IF(ISNUMBER(SEARCH("gadgets",N771)),"gadgets",IF(ISNUMBER(SEARCH("hardware",N771)),"hardware",IF(ISNUMBER(SEARCH("indie rock",N771)),"indie rock",IF(ISNUMBER(SEARCH("jazz",N771)),"jazz",IF(ISNUMBER(SEARCH("makerspaces",N771)),"makerspaces",IF(ISNUMBER(SEARCH("metal",N771)),"metal",IF(ISNUMBER(SEARCH("mobile games",N771)),"mobile games",IF(ISNUMBER(SEARCH("musical",N771)),"musical",IF(ISNUMBER(SEARCH("nature",N771)),"nature",IF(ISNUMBER(SEARCH("nonfiction",N771)),"nonfiction",IF(ISNUMBER(SEARCH("people",N771)),"people",IF(ISNUMBER(SEARCH("photobooks",N771)),"photobooks",IF(ISNUMBER(SEARCH("places",N771)),"places",IF(ISNUMBER(SEARCH("plays",N771)),"plays",IF(ISNUMBER(SEARCH("pop",N771)),"pop",IF(ISNUMBER(SEARCH("radio &amp; podcasts",N771)),"radio &amp; podcasts",IF(ISNUMBER(SEARCH("restaurants",N771)),"restaurants",IF(ISNUMBER(SEARCH("rock",N771)),"rock",IF(ISNUMBER(SEARCH("science fiction",N771)),"science fiction",IF(ISNUMBER(SEARCH("shorts",N771)),"shorts",IF(ISNUMBER(SEARCH("small batch",N771)),"small batch",IF(ISNUMBER(SEARCH("space exploration",N771)),"space exploration",IF(ISNUMBER(SEARCH("spaces",N771)),"spaces",IF(ISNUMBER(SEARCH("tabletop games",N771)),"tabletop games",IF(ISNUMBER(SEARCH("television",N771)),"television",IF(ISNUMBER(SEARCH("translations",N771)),"translations",IF(ISNUMBER(SEARCH("video games",N771)),"video games",IF(ISNUMBER(SEARCH("wearables",N771)),"wearables",IF(ISNUMBER(SEARCH("web",N771)),"web",IF(ISNUMBER(SEARCH("world music",N771)),"world music"))))))))))))))))))))))))))))))))))))))))))</f>
        <v>fiction</v>
      </c>
      <c r="S771" s="10">
        <f t="shared" ref="S771:S834" si="76">(((J771/60)/60)/24)+DATE(1970,1,1)+(-7/24)</f>
        <v>41604.704791666671</v>
      </c>
      <c r="T771" s="10">
        <f t="shared" ref="T771:T834" si="77">(((I771/60)/60)/24)+DATE(1970,1,1)+(-7/24)</f>
        <v>41634.704791666671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11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41289.707974537043</v>
      </c>
      <c r="T772" s="10">
        <f t="shared" si="77"/>
        <v>41329.707974537043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42349.532430555562</v>
      </c>
      <c r="T773" s="10">
        <f t="shared" si="77"/>
        <v>42399.532430555562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40067.765266203707</v>
      </c>
      <c r="T774" s="10">
        <f t="shared" si="77"/>
        <v>40117.874305555561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42100.44427083333</v>
      </c>
      <c r="T775" s="10">
        <f t="shared" si="77"/>
        <v>42134.667361111111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41663.488634259258</v>
      </c>
      <c r="T776" s="10">
        <f t="shared" si="77"/>
        <v>41693.488634259258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40862.768460648149</v>
      </c>
      <c r="T777" s="10">
        <f t="shared" si="77"/>
        <v>40892.768460648149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1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42250.39403935185</v>
      </c>
      <c r="T778" s="10">
        <f t="shared" si="77"/>
        <v>42287.916666666664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41456.68954861111</v>
      </c>
      <c r="T779" s="10">
        <f t="shared" si="77"/>
        <v>41486.68954861111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41729.41064814815</v>
      </c>
      <c r="T780" s="10">
        <f t="shared" si="77"/>
        <v>41759.41064814815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1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40436.392418981486</v>
      </c>
      <c r="T781" s="10">
        <f t="shared" si="77"/>
        <v>40465.875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1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40636.382233796299</v>
      </c>
      <c r="T782" s="10">
        <f t="shared" si="77"/>
        <v>40666.382233796299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1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41402.709189814821</v>
      </c>
      <c r="T783" s="10">
        <f t="shared" si="77"/>
        <v>41432.709189814821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41116.466458333336</v>
      </c>
      <c r="T784" s="10">
        <f t="shared" si="77"/>
        <v>41146.466458333336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1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40987.482048611113</v>
      </c>
      <c r="T785" s="10">
        <f t="shared" si="77"/>
        <v>41026.625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41674.857858796298</v>
      </c>
      <c r="T786" s="10">
        <f t="shared" si="77"/>
        <v>41714.816192129634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1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41303.302256944444</v>
      </c>
      <c r="T787" s="10">
        <f t="shared" si="77"/>
        <v>41333.302256944444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1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40982.764282407406</v>
      </c>
      <c r="T788" s="10">
        <f t="shared" si="77"/>
        <v>41040.365972222222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1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41549.335949074077</v>
      </c>
      <c r="T789" s="10">
        <f t="shared" si="77"/>
        <v>41579.335949074077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1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41058.715138888889</v>
      </c>
      <c r="T790" s="10">
        <f t="shared" si="77"/>
        <v>41096.874305555561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1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41276.89444444445</v>
      </c>
      <c r="T791" s="10">
        <f t="shared" si="77"/>
        <v>41295.040972222225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1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41275.756238425929</v>
      </c>
      <c r="T792" s="10">
        <f t="shared" si="77"/>
        <v>41305.756238425929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11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41557.488958333335</v>
      </c>
      <c r="T793" s="10">
        <f t="shared" si="77"/>
        <v>41590.957638888889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1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41555.581979166673</v>
      </c>
      <c r="T794" s="10">
        <f t="shared" si="77"/>
        <v>41585.623645833337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1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41442.449583333335</v>
      </c>
      <c r="T795" s="10">
        <f t="shared" si="77"/>
        <v>41457.915972222225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1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40735.823344907411</v>
      </c>
      <c r="T796" s="10">
        <f t="shared" si="77"/>
        <v>40791.420833333337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1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40963.32136574074</v>
      </c>
      <c r="T797" s="10">
        <f t="shared" si="77"/>
        <v>41005.915972222225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1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41502.591261574074</v>
      </c>
      <c r="T798" s="10">
        <f t="shared" si="77"/>
        <v>41532.590277777781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1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40996.702407407407</v>
      </c>
      <c r="T799" s="10">
        <f t="shared" si="77"/>
        <v>41027.875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1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41882.298460648155</v>
      </c>
      <c r="T800" s="10">
        <f t="shared" si="77"/>
        <v>41912.298460648155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1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40996.375532407408</v>
      </c>
      <c r="T801" s="10">
        <f t="shared" si="77"/>
        <v>41026.375532407408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41863.141828703709</v>
      </c>
      <c r="T802" s="10">
        <f t="shared" si="77"/>
        <v>41893.141828703709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1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40695.503703703704</v>
      </c>
      <c r="T803" s="10">
        <f t="shared" si="77"/>
        <v>40725.503703703704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1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41122.730601851858</v>
      </c>
      <c r="T804" s="10">
        <f t="shared" si="77"/>
        <v>41168.878472222226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1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40665.658310185187</v>
      </c>
      <c r="T805" s="10">
        <f t="shared" si="77"/>
        <v>40691.75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1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40729.81395833334</v>
      </c>
      <c r="T806" s="10">
        <f t="shared" si="77"/>
        <v>40746.874305555561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1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40690.531388888892</v>
      </c>
      <c r="T807" s="10">
        <f t="shared" si="77"/>
        <v>40740.666666666672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1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40763.399756944447</v>
      </c>
      <c r="T808" s="10">
        <f t="shared" si="77"/>
        <v>40793.399756944447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1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42759.336932870377</v>
      </c>
      <c r="T809" s="10">
        <f t="shared" si="77"/>
        <v>42794.791666666664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1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41961.808865740742</v>
      </c>
      <c r="T810" s="10">
        <f t="shared" si="77"/>
        <v>41994.915972222225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41628.542013888895</v>
      </c>
      <c r="T811" s="10">
        <f t="shared" si="77"/>
        <v>41658.542013888895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1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41122.764606481483</v>
      </c>
      <c r="T812" s="10">
        <f t="shared" si="77"/>
        <v>41152.764606481483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1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41443.351875</v>
      </c>
      <c r="T813" s="10">
        <f t="shared" si="77"/>
        <v>41465.411111111112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1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41281.7262962963</v>
      </c>
      <c r="T814" s="10">
        <f t="shared" si="77"/>
        <v>41334.290277777778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1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41080.668576388889</v>
      </c>
      <c r="T815" s="10">
        <f t="shared" si="77"/>
        <v>41110.668576388889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1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40679.451400462967</v>
      </c>
      <c r="T816" s="10">
        <f t="shared" si="77"/>
        <v>40694.461111111115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1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41914.626192129632</v>
      </c>
      <c r="T817" s="10">
        <f t="shared" si="77"/>
        <v>41944.626192129632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41341.579201388893</v>
      </c>
      <c r="T818" s="10">
        <f t="shared" si="77"/>
        <v>41372.979166666672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1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40925.307997685188</v>
      </c>
      <c r="T819" s="10">
        <f t="shared" si="77"/>
        <v>40978.915972222225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1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41120.591215277782</v>
      </c>
      <c r="T820" s="10">
        <f t="shared" si="77"/>
        <v>41128.417361111111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1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41619.706643518519</v>
      </c>
      <c r="T821" s="10">
        <f t="shared" si="77"/>
        <v>41628.905555555561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1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41768.550254629634</v>
      </c>
      <c r="T822" s="10">
        <f t="shared" si="77"/>
        <v>41798.916666666672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1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42093.630381944451</v>
      </c>
      <c r="T823" s="10">
        <f t="shared" si="77"/>
        <v>42127.875694444447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1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41157.655671296299</v>
      </c>
      <c r="T824" s="10">
        <f t="shared" si="77"/>
        <v>41187.655671296299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1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42055.681157407409</v>
      </c>
      <c r="T825" s="10">
        <f t="shared" si="77"/>
        <v>42085.639490740745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1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40249.95043981482</v>
      </c>
      <c r="T826" s="10">
        <f t="shared" si="77"/>
        <v>40285.999305555561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1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41186.014861111114</v>
      </c>
      <c r="T827" s="10">
        <f t="shared" si="77"/>
        <v>41211.014861111114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1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40972.746875000004</v>
      </c>
      <c r="T828" s="10">
        <f t="shared" si="77"/>
        <v>40993.705208333333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1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40927.181793981486</v>
      </c>
      <c r="T829" s="10">
        <f t="shared" si="77"/>
        <v>40953.53402777778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1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41072.759050925932</v>
      </c>
      <c r="T830" s="10">
        <f t="shared" si="77"/>
        <v>41085.39166666667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42504.509722222225</v>
      </c>
      <c r="T831" s="10">
        <f t="shared" si="77"/>
        <v>42564.509722222225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11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41325.234085648153</v>
      </c>
      <c r="T832" s="10">
        <f t="shared" si="77"/>
        <v>41355.192418981482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40996.355254629634</v>
      </c>
      <c r="T833" s="10">
        <f t="shared" si="77"/>
        <v>41026.355254629634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11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40869.383506944447</v>
      </c>
      <c r="T834" s="10">
        <f t="shared" si="77"/>
        <v>40929.05069444445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11">
        <f t="shared" ref="P835:P898" si="79">E835/L835</f>
        <v>148.78048780487805</v>
      </c>
      <c r="Q835" t="str">
        <f t="shared" ref="Q835:Q898" si="80">IF(N835="","",IF(ISNUMBER(SEARCH("film &amp; video",N835)),"film &amp; video",IF(ISNUMBER(SEARCH("food",N835)),"food",IF(ISNUMBER(SEARCH("games",N835)),"games",IF(ISNUMBER(SEARCH("journalism",N835)),"journalism",IF(ISNUMBER(SEARCH("music",N835)),"music",IF(ISNUMBER(SEARCH("photography",N835)),"photography",IF(ISNUMBER(SEARCH("publishing",N835)),"publishing",IF(ISNUMBER(SEARCH("technology",N835)),"technology",IF(ISNUMBER(SEARCH("theater",N835)),"theater"))))))))))</f>
        <v>music</v>
      </c>
      <c r="R835" t="str">
        <f t="shared" ref="R835:R898" si="81">IF(N835="","",IF(ISNUMBER(SEARCH("animation",N835)),"animation",IF(ISNUMBER(SEARCH("art books",N835)),"art books",IF(ISNUMBER(SEARCH("audio",N835)),"audio",IF(ISNUMBER(SEARCH("children's books",N835)),"children's book",IF(ISNUMBER(SEARCH("classical music",N835)),"classical music",IF(ISNUMBER(SEARCH("documentary",N835)),"documentary",IF(ISNUMBER(SEARCH("drama",N835)),"drama",IF(ISNUMBER(SEARCH("electronic music",N835)),"electronic music",IF(ISNUMBER(SEARCH("faith",N835)),"faith",IF(ISNUMBER(SEARCH("fiction",N835)),"fiction",IF(ISNUMBER(SEARCH("food trucks",N835)),"food trucks",IF(ISNUMBER(SEARCH("gadgets",N835)),"gadgets",IF(ISNUMBER(SEARCH("hardware",N835)),"hardware",IF(ISNUMBER(SEARCH("indie rock",N835)),"indie rock",IF(ISNUMBER(SEARCH("jazz",N835)),"jazz",IF(ISNUMBER(SEARCH("makerspaces",N835)),"makerspaces",IF(ISNUMBER(SEARCH("metal",N835)),"metal",IF(ISNUMBER(SEARCH("mobile games",N835)),"mobile games",IF(ISNUMBER(SEARCH("musical",N835)),"musical",IF(ISNUMBER(SEARCH("nature",N835)),"nature",IF(ISNUMBER(SEARCH("nonfiction",N835)),"nonfiction",IF(ISNUMBER(SEARCH("people",N835)),"people",IF(ISNUMBER(SEARCH("photobooks",N835)),"photobooks",IF(ISNUMBER(SEARCH("places",N835)),"places",IF(ISNUMBER(SEARCH("plays",N835)),"plays",IF(ISNUMBER(SEARCH("pop",N835)),"pop",IF(ISNUMBER(SEARCH("radio &amp; podcasts",N835)),"radio &amp; podcasts",IF(ISNUMBER(SEARCH("restaurants",N835)),"restaurants",IF(ISNUMBER(SEARCH("rock",N835)),"rock",IF(ISNUMBER(SEARCH("science fiction",N835)),"science fiction",IF(ISNUMBER(SEARCH("shorts",N835)),"shorts",IF(ISNUMBER(SEARCH("small batch",N835)),"small batch",IF(ISNUMBER(SEARCH("space exploration",N835)),"space exploration",IF(ISNUMBER(SEARCH("spaces",N835)),"spaces",IF(ISNUMBER(SEARCH("tabletop games",N835)),"tabletop games",IF(ISNUMBER(SEARCH("television",N835)),"television",IF(ISNUMBER(SEARCH("translations",N835)),"translations",IF(ISNUMBER(SEARCH("video games",N835)),"video games",IF(ISNUMBER(SEARCH("wearables",N835)),"wearables",IF(ISNUMBER(SEARCH("web",N835)),"web",IF(ISNUMBER(SEARCH("world music",N835)),"world music"))))))))))))))))))))))))))))))))))))))))))</f>
        <v>rock</v>
      </c>
      <c r="S835" s="10">
        <f t="shared" ref="S835:S898" si="82">(((J835/60)/60)/24)+DATE(1970,1,1)+(-7/24)</f>
        <v>41718.586516203708</v>
      </c>
      <c r="T835" s="10">
        <f t="shared" ref="T835:T898" si="83">(((I835/60)/60)/24)+DATE(1970,1,1)+(-7/24)</f>
        <v>41748.586516203708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41422.531157407408</v>
      </c>
      <c r="T836" s="10">
        <f t="shared" si="83"/>
        <v>41455.874305555561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11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41005.166180555556</v>
      </c>
      <c r="T837" s="10">
        <f t="shared" si="83"/>
        <v>41047.833333333336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1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41523.76525462963</v>
      </c>
      <c r="T838" s="10">
        <f t="shared" si="83"/>
        <v>41553.76525462963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1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41730.706736111111</v>
      </c>
      <c r="T839" s="10">
        <f t="shared" si="83"/>
        <v>41760.706736111111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1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40895.606307870374</v>
      </c>
      <c r="T840" s="10">
        <f t="shared" si="83"/>
        <v>40925.606307870374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1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41144.471712962964</v>
      </c>
      <c r="T841" s="10">
        <f t="shared" si="83"/>
        <v>41174.471712962964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1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42606.935034722228</v>
      </c>
      <c r="T842" s="10">
        <f t="shared" si="83"/>
        <v>42636.935034722228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1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41923.547025462962</v>
      </c>
      <c r="T843" s="10">
        <f t="shared" si="83"/>
        <v>41953.588692129626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1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41526.300729166673</v>
      </c>
      <c r="T844" s="10">
        <f t="shared" si="83"/>
        <v>41560.874305555561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1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42694.966203703705</v>
      </c>
      <c r="T845" s="10">
        <f t="shared" si="83"/>
        <v>42712.041666666664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1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41905.392962962964</v>
      </c>
      <c r="T846" s="10">
        <f t="shared" si="83"/>
        <v>41943.915972222225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1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42577.914305555554</v>
      </c>
      <c r="T847" s="10">
        <f t="shared" si="83"/>
        <v>42617.874305555561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1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41694.100173611114</v>
      </c>
      <c r="T848" s="10">
        <f t="shared" si="83"/>
        <v>41708.291666666672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42165.506666666675</v>
      </c>
      <c r="T849" s="10">
        <f t="shared" si="83"/>
        <v>42195.506666666675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42078.500381944446</v>
      </c>
      <c r="T850" s="10">
        <f t="shared" si="83"/>
        <v>42108.500381944446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1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42050.857222222221</v>
      </c>
      <c r="T851" s="10">
        <f t="shared" si="83"/>
        <v>42078.815555555557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1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42452.536076388897</v>
      </c>
      <c r="T852" s="10">
        <f t="shared" si="83"/>
        <v>42484.915972222225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1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42522.588576388887</v>
      </c>
      <c r="T853" s="10">
        <f t="shared" si="83"/>
        <v>42582.531250000007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1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42656.513831018521</v>
      </c>
      <c r="T854" s="10">
        <f t="shared" si="83"/>
        <v>42667.583333333336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42021.540613425932</v>
      </c>
      <c r="T855" s="10">
        <f t="shared" si="83"/>
        <v>42051.540613425932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1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42701.920671296299</v>
      </c>
      <c r="T856" s="10">
        <f t="shared" si="83"/>
        <v>42731.920671296299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1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42544.833530092597</v>
      </c>
      <c r="T857" s="10">
        <f t="shared" si="83"/>
        <v>42574.833530092597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1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42609.020324074074</v>
      </c>
      <c r="T858" s="10">
        <f t="shared" si="83"/>
        <v>42668.500000000007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42291.289710648147</v>
      </c>
      <c r="T859" s="10">
        <f t="shared" si="83"/>
        <v>42333.331377314818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1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42079.453912037039</v>
      </c>
      <c r="T860" s="10">
        <f t="shared" si="83"/>
        <v>42109.665972222225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1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42128.52856481482</v>
      </c>
      <c r="T861" s="10">
        <f t="shared" si="83"/>
        <v>42158.708333333336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1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41570.191122685188</v>
      </c>
      <c r="T862" s="10">
        <f t="shared" si="83"/>
        <v>41600.232789351852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42599.673657407409</v>
      </c>
      <c r="T863" s="10">
        <f t="shared" si="83"/>
        <v>42629.673657407409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41559.263287037036</v>
      </c>
      <c r="T864" s="10">
        <f t="shared" si="83"/>
        <v>41589.304953703708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40920.825995370375</v>
      </c>
      <c r="T865" s="10">
        <f t="shared" si="83"/>
        <v>40950.825995370375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1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41540.815254629633</v>
      </c>
      <c r="T866" s="10">
        <f t="shared" si="83"/>
        <v>41563.124305555561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41230.481446759266</v>
      </c>
      <c r="T867" s="10">
        <f t="shared" si="83"/>
        <v>41290.481446759266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1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42025.346273148149</v>
      </c>
      <c r="T868" s="10">
        <f t="shared" si="83"/>
        <v>42063.340277777781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1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40087.813726851855</v>
      </c>
      <c r="T869" s="10">
        <f t="shared" si="83"/>
        <v>40147.915972222225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41615.736087962963</v>
      </c>
      <c r="T870" s="10">
        <f t="shared" si="83"/>
        <v>41645.736087962963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1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41342.553900462968</v>
      </c>
      <c r="T871" s="10">
        <f t="shared" si="83"/>
        <v>41372.512233796297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41487.730590277781</v>
      </c>
      <c r="T872" s="10">
        <f t="shared" si="83"/>
        <v>41517.730590277781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1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41577.269618055558</v>
      </c>
      <c r="T873" s="10">
        <f t="shared" si="83"/>
        <v>41607.311284722222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40567.533877314818</v>
      </c>
      <c r="T874" s="10">
        <f t="shared" si="83"/>
        <v>40612.533877314818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41183.875462962969</v>
      </c>
      <c r="T875" s="10">
        <f t="shared" si="83"/>
        <v>41223.917129629634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1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41368.292060185187</v>
      </c>
      <c r="T876" s="10">
        <f t="shared" si="83"/>
        <v>41398.292060185187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11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42248.432071759256</v>
      </c>
      <c r="T877" s="10">
        <f t="shared" si="83"/>
        <v>42268.432071759256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1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41276.20517361111</v>
      </c>
      <c r="T878" s="10">
        <f t="shared" si="83"/>
        <v>41309.20517361111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1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41597.497222222228</v>
      </c>
      <c r="T879" s="10">
        <f t="shared" si="83"/>
        <v>41627.497222222228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40504.941250000003</v>
      </c>
      <c r="T880" s="10">
        <f t="shared" si="83"/>
        <v>40534.941250000003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1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41037.538252314815</v>
      </c>
      <c r="T881" s="10">
        <f t="shared" si="83"/>
        <v>41058.538252314815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11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41179.029375000006</v>
      </c>
      <c r="T882" s="10">
        <f t="shared" si="83"/>
        <v>41212.029375000006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40876.959328703706</v>
      </c>
      <c r="T883" s="10">
        <f t="shared" si="83"/>
        <v>40921.959328703706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1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40759.568865740745</v>
      </c>
      <c r="T884" s="10">
        <f t="shared" si="83"/>
        <v>40792.568865740745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11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42371.643923611111</v>
      </c>
      <c r="T885" s="10">
        <f t="shared" si="83"/>
        <v>42431.643923611111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40981.510949074072</v>
      </c>
      <c r="T886" s="10">
        <f t="shared" si="83"/>
        <v>41040.813194444447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1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42713.649432870377</v>
      </c>
      <c r="T887" s="10">
        <f t="shared" si="83"/>
        <v>42734.649432870377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1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42603.57885416667</v>
      </c>
      <c r="T888" s="10">
        <f t="shared" si="83"/>
        <v>42628.57885416667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11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41026.667303240742</v>
      </c>
      <c r="T889" s="10">
        <f t="shared" si="83"/>
        <v>41056.667303240742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40751.461631944447</v>
      </c>
      <c r="T890" s="10">
        <f t="shared" si="83"/>
        <v>40786.958333333336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41887.492395833338</v>
      </c>
      <c r="T891" s="10">
        <f t="shared" si="83"/>
        <v>41917.492395833338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41569.407164351855</v>
      </c>
      <c r="T892" s="10">
        <f t="shared" si="83"/>
        <v>41599.448831018519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1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41841.739930555559</v>
      </c>
      <c r="T893" s="10">
        <f t="shared" si="83"/>
        <v>41871.739930555559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1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40303.908368055556</v>
      </c>
      <c r="T894" s="10">
        <f t="shared" si="83"/>
        <v>40390.875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42065.606053240743</v>
      </c>
      <c r="T895" s="10">
        <f t="shared" si="83"/>
        <v>42095.564386574079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1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42496.689930555563</v>
      </c>
      <c r="T896" s="10">
        <f t="shared" si="83"/>
        <v>42526.689930555563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1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40430.8359837963</v>
      </c>
      <c r="T897" s="10">
        <f t="shared" si="83"/>
        <v>40475.8359837963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11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42218.581319444449</v>
      </c>
      <c r="T898" s="10">
        <f t="shared" si="83"/>
        <v>42243.875000000007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11" t="e">
        <f t="shared" ref="P899:P962" si="85">E899/L899</f>
        <v>#DIV/0!</v>
      </c>
      <c r="Q899" t="str">
        <f t="shared" ref="Q899:Q962" si="86">IF(N899="","",IF(ISNUMBER(SEARCH("film &amp; video",N899)),"film &amp; video",IF(ISNUMBER(SEARCH("food",N899)),"food",IF(ISNUMBER(SEARCH("games",N899)),"games",IF(ISNUMBER(SEARCH("journalism",N899)),"journalism",IF(ISNUMBER(SEARCH("music",N899)),"music",IF(ISNUMBER(SEARCH("photography",N899)),"photography",IF(ISNUMBER(SEARCH("publishing",N899)),"publishing",IF(ISNUMBER(SEARCH("technology",N899)),"technology",IF(ISNUMBER(SEARCH("theater",N899)),"theater"))))))))))</f>
        <v>music</v>
      </c>
      <c r="R899" t="str">
        <f t="shared" ref="R899:R962" si="87">IF(N899="","",IF(ISNUMBER(SEARCH("animation",N899)),"animation",IF(ISNUMBER(SEARCH("art books",N899)),"art books",IF(ISNUMBER(SEARCH("audio",N899)),"audio",IF(ISNUMBER(SEARCH("children's books",N899)),"children's book",IF(ISNUMBER(SEARCH("classical music",N899)),"classical music",IF(ISNUMBER(SEARCH("documentary",N899)),"documentary",IF(ISNUMBER(SEARCH("drama",N899)),"drama",IF(ISNUMBER(SEARCH("electronic music",N899)),"electronic music",IF(ISNUMBER(SEARCH("faith",N899)),"faith",IF(ISNUMBER(SEARCH("fiction",N899)),"fiction",IF(ISNUMBER(SEARCH("food trucks",N899)),"food trucks",IF(ISNUMBER(SEARCH("gadgets",N899)),"gadgets",IF(ISNUMBER(SEARCH("hardware",N899)),"hardware",IF(ISNUMBER(SEARCH("indie rock",N899)),"indie rock",IF(ISNUMBER(SEARCH("jazz",N899)),"jazz",IF(ISNUMBER(SEARCH("makerspaces",N899)),"makerspaces",IF(ISNUMBER(SEARCH("metal",N899)),"metal",IF(ISNUMBER(SEARCH("mobile games",N899)),"mobile games",IF(ISNUMBER(SEARCH("musical",N899)),"musical",IF(ISNUMBER(SEARCH("nature",N899)),"nature",IF(ISNUMBER(SEARCH("nonfiction",N899)),"nonfiction",IF(ISNUMBER(SEARCH("people",N899)),"people",IF(ISNUMBER(SEARCH("photobooks",N899)),"photobooks",IF(ISNUMBER(SEARCH("places",N899)),"places",IF(ISNUMBER(SEARCH("plays",N899)),"plays",IF(ISNUMBER(SEARCH("pop",N899)),"pop",IF(ISNUMBER(SEARCH("radio &amp; podcasts",N899)),"radio &amp; podcasts",IF(ISNUMBER(SEARCH("restaurants",N899)),"restaurants",IF(ISNUMBER(SEARCH("rock",N899)),"rock",IF(ISNUMBER(SEARCH("science fiction",N899)),"science fiction",IF(ISNUMBER(SEARCH("shorts",N899)),"shorts",IF(ISNUMBER(SEARCH("small batch",N899)),"small batch",IF(ISNUMBER(SEARCH("space exploration",N899)),"space exploration",IF(ISNUMBER(SEARCH("spaces",N899)),"spaces",IF(ISNUMBER(SEARCH("tabletop games",N899)),"tabletop games",IF(ISNUMBER(SEARCH("television",N899)),"television",IF(ISNUMBER(SEARCH("translations",N899)),"translations",IF(ISNUMBER(SEARCH("video games",N899)),"video games",IF(ISNUMBER(SEARCH("wearables",N899)),"wearables",IF(ISNUMBER(SEARCH("web",N899)),"web",IF(ISNUMBER(SEARCH("world music",N899)),"world music"))))))))))))))))))))))))))))))))))))))))))</f>
        <v>indie rock</v>
      </c>
      <c r="S899" s="10">
        <f t="shared" ref="S899:S962" si="88">(((J899/60)/60)/24)+DATE(1970,1,1)+(-7/24)</f>
        <v>41211.397083333337</v>
      </c>
      <c r="T899" s="10">
        <f t="shared" ref="T899:T962" si="89">(((I899/60)/60)/24)+DATE(1970,1,1)+(-7/24)</f>
        <v>41241.438750000001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40878.466550925928</v>
      </c>
      <c r="T900" s="10">
        <f t="shared" si="89"/>
        <v>40923.466550925928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40645.807430555556</v>
      </c>
      <c r="T901" s="10">
        <f t="shared" si="89"/>
        <v>40690.807430555556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42429.557893518526</v>
      </c>
      <c r="T902" s="10">
        <f t="shared" si="89"/>
        <v>42459.516226851854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11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40291.519837962966</v>
      </c>
      <c r="T903" s="10">
        <f t="shared" si="89"/>
        <v>40337.507638888892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41829.67386574074</v>
      </c>
      <c r="T904" s="10">
        <f t="shared" si="89"/>
        <v>41881.354166666672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41149.50439814815</v>
      </c>
      <c r="T905" s="10">
        <f t="shared" si="89"/>
        <v>41174.809027777781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1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42341.788622685192</v>
      </c>
      <c r="T906" s="10">
        <f t="shared" si="89"/>
        <v>42371.788622685192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1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40506.948217592595</v>
      </c>
      <c r="T907" s="10">
        <f t="shared" si="89"/>
        <v>40566.948217592595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11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41680.898032407407</v>
      </c>
      <c r="T908" s="10">
        <f t="shared" si="89"/>
        <v>41710.856365740743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11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40766.900729166671</v>
      </c>
      <c r="T909" s="10">
        <f t="shared" si="89"/>
        <v>40796.900729166671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11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40340.509895833333</v>
      </c>
      <c r="T910" s="10">
        <f t="shared" si="89"/>
        <v>40385.915972222225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41081.398611111115</v>
      </c>
      <c r="T911" s="10">
        <f t="shared" si="89"/>
        <v>41112.875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42737.253692129634</v>
      </c>
      <c r="T912" s="10">
        <f t="shared" si="89"/>
        <v>42797.253692129634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11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41641.713483796302</v>
      </c>
      <c r="T913" s="10">
        <f t="shared" si="89"/>
        <v>41662.713483796302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41193.817673611113</v>
      </c>
      <c r="T914" s="10">
        <f t="shared" si="89"/>
        <v>41253.859340277777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1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41003.847442129634</v>
      </c>
      <c r="T915" s="10">
        <f t="shared" si="89"/>
        <v>41033.847442129634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11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41116.471608796302</v>
      </c>
      <c r="T916" s="10">
        <f t="shared" si="89"/>
        <v>41146.471608796302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1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40937.38789351852</v>
      </c>
      <c r="T917" s="10">
        <f t="shared" si="89"/>
        <v>40968.915972222225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11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40434.561736111114</v>
      </c>
      <c r="T918" s="10">
        <f t="shared" si="89"/>
        <v>40472.916666666672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41802.651967592596</v>
      </c>
      <c r="T919" s="10">
        <f t="shared" si="89"/>
        <v>41833.8125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41944.624548611115</v>
      </c>
      <c r="T920" s="10">
        <f t="shared" si="89"/>
        <v>41974.666215277779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41227.350057870375</v>
      </c>
      <c r="T921" s="10">
        <f t="shared" si="89"/>
        <v>41262.350057870375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11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41562.379884259266</v>
      </c>
      <c r="T922" s="10">
        <f t="shared" si="89"/>
        <v>41592.42155092593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40846.879351851851</v>
      </c>
      <c r="T923" s="10">
        <f t="shared" si="89"/>
        <v>40888.921018518522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1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41878.238344907411</v>
      </c>
      <c r="T924" s="10">
        <f t="shared" si="89"/>
        <v>41913.238344907411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41934.668090277781</v>
      </c>
      <c r="T925" s="10">
        <f t="shared" si="89"/>
        <v>41964.709756944452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41288.651261574079</v>
      </c>
      <c r="T926" s="10">
        <f t="shared" si="89"/>
        <v>41318.651261574079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41575.589247685188</v>
      </c>
      <c r="T927" s="10">
        <f t="shared" si="89"/>
        <v>41605.630914351852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11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40337.728356481486</v>
      </c>
      <c r="T928" s="10">
        <f t="shared" si="89"/>
        <v>40367.652777777781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11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41013.531192129631</v>
      </c>
      <c r="T929" s="10">
        <f t="shared" si="89"/>
        <v>41043.531192129631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41180.570752314816</v>
      </c>
      <c r="T930" s="10">
        <f t="shared" si="89"/>
        <v>41230.708333333336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1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40977.946400462963</v>
      </c>
      <c r="T931" s="10">
        <f t="shared" si="89"/>
        <v>41007.904733796298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40312.623912037037</v>
      </c>
      <c r="T932" s="10">
        <f t="shared" si="89"/>
        <v>40354.605555555558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1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41680.06831018519</v>
      </c>
      <c r="T933" s="10">
        <f t="shared" si="89"/>
        <v>41714.625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1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41310.677604166667</v>
      </c>
      <c r="T934" s="10">
        <f t="shared" si="89"/>
        <v>41355.635937500003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41710.877418981487</v>
      </c>
      <c r="T935" s="10">
        <f t="shared" si="89"/>
        <v>41770.877418981487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1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41733.445416666669</v>
      </c>
      <c r="T936" s="10">
        <f t="shared" si="89"/>
        <v>41762.958333333336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42368.042002314818</v>
      </c>
      <c r="T937" s="10">
        <f t="shared" si="89"/>
        <v>42398.042002314818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11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40882.732511574075</v>
      </c>
      <c r="T938" s="10">
        <f t="shared" si="89"/>
        <v>40926.541666666672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41551.50644675926</v>
      </c>
      <c r="T939" s="10">
        <f t="shared" si="89"/>
        <v>41581.548113425932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41124.188055555562</v>
      </c>
      <c r="T940" s="10">
        <f t="shared" si="89"/>
        <v>41154.188055555562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41416.471504629633</v>
      </c>
      <c r="T941" s="10">
        <f t="shared" si="89"/>
        <v>41455.540277777778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1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42181.716736111113</v>
      </c>
      <c r="T942" s="10">
        <f t="shared" si="89"/>
        <v>42226.716736111113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1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42745.804918981485</v>
      </c>
      <c r="T943" s="10">
        <f t="shared" si="89"/>
        <v>42775.804918981485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42382.551620370366</v>
      </c>
      <c r="T944" s="10">
        <f t="shared" si="89"/>
        <v>42418.551620370366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1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42673.376215277785</v>
      </c>
      <c r="T945" s="10">
        <f t="shared" si="89"/>
        <v>42703.417881944442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1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42444.292245370372</v>
      </c>
      <c r="T946" s="10">
        <f t="shared" si="89"/>
        <v>42478.291666666664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42732.581319444449</v>
      </c>
      <c r="T947" s="10">
        <f t="shared" si="89"/>
        <v>42784.707638888889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42592.45888888889</v>
      </c>
      <c r="T948" s="10">
        <f t="shared" si="89"/>
        <v>42622.45888888889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11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42491.489652777782</v>
      </c>
      <c r="T949" s="10">
        <f t="shared" si="89"/>
        <v>42551.489652777782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42411.536620370374</v>
      </c>
      <c r="T950" s="10">
        <f t="shared" si="89"/>
        <v>42441.536620370374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42360.75203703704</v>
      </c>
      <c r="T951" s="10">
        <f t="shared" si="89"/>
        <v>42420.75203703704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1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42356.459039351852</v>
      </c>
      <c r="T952" s="10">
        <f t="shared" si="89"/>
        <v>42386.459039351852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1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42480.361944444441</v>
      </c>
      <c r="T953" s="10">
        <f t="shared" si="89"/>
        <v>42525.361944444441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1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42662.321898148155</v>
      </c>
      <c r="T954" s="10">
        <f t="shared" si="89"/>
        <v>42692.363564814819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41998.872673611113</v>
      </c>
      <c r="T955" s="10">
        <f t="shared" si="89"/>
        <v>42028.872673611113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1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42194.542118055557</v>
      </c>
      <c r="T956" s="10">
        <f t="shared" si="89"/>
        <v>42236.542118055557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1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42586.003472222226</v>
      </c>
      <c r="T957" s="10">
        <f t="shared" si="89"/>
        <v>42626.003472222226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1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42060.622210648151</v>
      </c>
      <c r="T958" s="10">
        <f t="shared" si="89"/>
        <v>42120.580543981479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1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42660.260798611118</v>
      </c>
      <c r="T959" s="10">
        <f t="shared" si="89"/>
        <v>42691.302465277775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1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42082.511145833334</v>
      </c>
      <c r="T960" s="10">
        <f t="shared" si="89"/>
        <v>42103.915972222225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1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41992.882696759261</v>
      </c>
      <c r="T961" s="10">
        <f t="shared" si="89"/>
        <v>42022.882696759261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11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42766.335127314822</v>
      </c>
      <c r="T962" s="10">
        <f t="shared" si="89"/>
        <v>42808.29346064815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11">
        <f t="shared" ref="P963:P1026" si="91">E963/L963</f>
        <v>364.35454545454547</v>
      </c>
      <c r="Q963" t="str">
        <f t="shared" ref="Q963:Q1026" si="92">IF(N963="","",IF(ISNUMBER(SEARCH("film &amp; video",N963)),"film &amp; video",IF(ISNUMBER(SEARCH("food",N963)),"food",IF(ISNUMBER(SEARCH("games",N963)),"games",IF(ISNUMBER(SEARCH("journalism",N963)),"journalism",IF(ISNUMBER(SEARCH("music",N963)),"music",IF(ISNUMBER(SEARCH("photography",N963)),"photography",IF(ISNUMBER(SEARCH("publishing",N963)),"publishing",IF(ISNUMBER(SEARCH("technology",N963)),"technology",IF(ISNUMBER(SEARCH("theater",N963)),"theater"))))))))))</f>
        <v>technology</v>
      </c>
      <c r="R963" t="str">
        <f t="shared" ref="R963:R1026" si="93">IF(N963="","",IF(ISNUMBER(SEARCH("animation",N963)),"animation",IF(ISNUMBER(SEARCH("art books",N963)),"art books",IF(ISNUMBER(SEARCH("audio",N963)),"audio",IF(ISNUMBER(SEARCH("children's books",N963)),"children's book",IF(ISNUMBER(SEARCH("classical music",N963)),"classical music",IF(ISNUMBER(SEARCH("documentary",N963)),"documentary",IF(ISNUMBER(SEARCH("drama",N963)),"drama",IF(ISNUMBER(SEARCH("electronic music",N963)),"electronic music",IF(ISNUMBER(SEARCH("faith",N963)),"faith",IF(ISNUMBER(SEARCH("fiction",N963)),"fiction",IF(ISNUMBER(SEARCH("food trucks",N963)),"food trucks",IF(ISNUMBER(SEARCH("gadgets",N963)),"gadgets",IF(ISNUMBER(SEARCH("hardware",N963)),"hardware",IF(ISNUMBER(SEARCH("indie rock",N963)),"indie rock",IF(ISNUMBER(SEARCH("jazz",N963)),"jazz",IF(ISNUMBER(SEARCH("makerspaces",N963)),"makerspaces",IF(ISNUMBER(SEARCH("metal",N963)),"metal",IF(ISNUMBER(SEARCH("mobile games",N963)),"mobile games",IF(ISNUMBER(SEARCH("musical",N963)),"musical",IF(ISNUMBER(SEARCH("nature",N963)),"nature",IF(ISNUMBER(SEARCH("nonfiction",N963)),"nonfiction",IF(ISNUMBER(SEARCH("people",N963)),"people",IF(ISNUMBER(SEARCH("photobooks",N963)),"photobooks",IF(ISNUMBER(SEARCH("places",N963)),"places",IF(ISNUMBER(SEARCH("plays",N963)),"plays",IF(ISNUMBER(SEARCH("pop",N963)),"pop",IF(ISNUMBER(SEARCH("radio &amp; podcasts",N963)),"radio &amp; podcasts",IF(ISNUMBER(SEARCH("restaurants",N963)),"restaurants",IF(ISNUMBER(SEARCH("rock",N963)),"rock",IF(ISNUMBER(SEARCH("science fiction",N963)),"science fiction",IF(ISNUMBER(SEARCH("shorts",N963)),"shorts",IF(ISNUMBER(SEARCH("small batch",N963)),"small batch",IF(ISNUMBER(SEARCH("space exploration",N963)),"space exploration",IF(ISNUMBER(SEARCH("spaces",N963)),"spaces",IF(ISNUMBER(SEARCH("tabletop games",N963)),"tabletop games",IF(ISNUMBER(SEARCH("television",N963)),"television",IF(ISNUMBER(SEARCH("translations",N963)),"translations",IF(ISNUMBER(SEARCH("video games",N963)),"video games",IF(ISNUMBER(SEARCH("wearables",N963)),"wearables",IF(ISNUMBER(SEARCH("web",N963)),"web",IF(ISNUMBER(SEARCH("world music",N963)),"world music"))))))))))))))))))))))))))))))))))))))))))</f>
        <v>wearables</v>
      </c>
      <c r="S963" s="10">
        <f t="shared" ref="S963:S1026" si="94">(((J963/60)/60)/24)+DATE(1970,1,1)+(-7/24)</f>
        <v>42740.402025462965</v>
      </c>
      <c r="T963" s="10">
        <f t="shared" ref="T963:T1026" si="95">(((I963/60)/60)/24)+DATE(1970,1,1)+(-7/24)</f>
        <v>42786.500000000007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1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42373.420752314814</v>
      </c>
      <c r="T964" s="10">
        <f t="shared" si="95"/>
        <v>42411.420752314814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1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42625.343969907415</v>
      </c>
      <c r="T965" s="10">
        <f t="shared" si="95"/>
        <v>42660.343969907415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1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42208.337025462963</v>
      </c>
      <c r="T966" s="10">
        <f t="shared" si="95"/>
        <v>42248.337025462963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1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42636.725069444445</v>
      </c>
      <c r="T967" s="10">
        <f t="shared" si="95"/>
        <v>42668.874305555561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42619.344120370377</v>
      </c>
      <c r="T968" s="10">
        <f t="shared" si="95"/>
        <v>42649.344120370377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1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42421.96266203704</v>
      </c>
      <c r="T969" s="10">
        <f t="shared" si="95"/>
        <v>42481.920995370376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41836.555949074078</v>
      </c>
      <c r="T970" s="10">
        <f t="shared" si="95"/>
        <v>41866.555949074078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1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42742.011655092596</v>
      </c>
      <c r="T971" s="10">
        <f t="shared" si="95"/>
        <v>42775.011655092596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42720.928854166668</v>
      </c>
      <c r="T972" s="10">
        <f t="shared" si="95"/>
        <v>42757.915972222225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42111.417361111111</v>
      </c>
      <c r="T973" s="10">
        <f t="shared" si="95"/>
        <v>42156.417361111111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1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41856.574050925927</v>
      </c>
      <c r="T974" s="10">
        <f t="shared" si="95"/>
        <v>41885.999305555561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1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42256.723298611112</v>
      </c>
      <c r="T975" s="10">
        <f t="shared" si="95"/>
        <v>42316.764965277784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1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42424.457824074074</v>
      </c>
      <c r="T976" s="10">
        <f t="shared" si="95"/>
        <v>42454.41615740741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1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42489.404918981483</v>
      </c>
      <c r="T977" s="10">
        <f t="shared" si="95"/>
        <v>42549.404918981483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42184.767326388894</v>
      </c>
      <c r="T978" s="10">
        <f t="shared" si="95"/>
        <v>42229.767326388894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42391.650428240748</v>
      </c>
      <c r="T979" s="10">
        <f t="shared" si="95"/>
        <v>42421.650428240748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1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42395.017372685186</v>
      </c>
      <c r="T980" s="10">
        <f t="shared" si="95"/>
        <v>42425.017372685186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1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42506.12532407407</v>
      </c>
      <c r="T981" s="10">
        <f t="shared" si="95"/>
        <v>42541.499305555561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1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41928.612523148149</v>
      </c>
      <c r="T982" s="10">
        <f t="shared" si="95"/>
        <v>41973.654189814821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41830.655347222222</v>
      </c>
      <c r="T983" s="10">
        <f t="shared" si="95"/>
        <v>41860.655347222222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42615.461643518523</v>
      </c>
      <c r="T984" s="10">
        <f t="shared" si="95"/>
        <v>42645.461643518523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1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42574.375983796301</v>
      </c>
      <c r="T985" s="10">
        <f t="shared" si="95"/>
        <v>42605.57916666667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1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42060.824166666665</v>
      </c>
      <c r="T986" s="10">
        <f t="shared" si="95"/>
        <v>42090.782500000008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1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42339.676041666673</v>
      </c>
      <c r="T987" s="10">
        <f t="shared" si="95"/>
        <v>42369.666666666664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1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42324.475694444445</v>
      </c>
      <c r="T988" s="10">
        <f t="shared" si="95"/>
        <v>42378.708333333336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1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41773.002893518518</v>
      </c>
      <c r="T989" s="10">
        <f t="shared" si="95"/>
        <v>41813.002893518518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11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42614.065104166664</v>
      </c>
      <c r="T990" s="10">
        <f t="shared" si="95"/>
        <v>42644.065104166664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1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42611.64230324074</v>
      </c>
      <c r="T991" s="10">
        <f t="shared" si="95"/>
        <v>42641.64230324074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41855.492638888893</v>
      </c>
      <c r="T992" s="10">
        <f t="shared" si="95"/>
        <v>41885.492638888893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1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42538.465138888896</v>
      </c>
      <c r="T993" s="10">
        <f t="shared" si="95"/>
        <v>42563.493750000001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42437.633321759262</v>
      </c>
      <c r="T994" s="10">
        <f t="shared" si="95"/>
        <v>42497.591655092598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1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42652.673240740747</v>
      </c>
      <c r="T995" s="10">
        <f t="shared" si="95"/>
        <v>42685.916666666664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1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41920.971412037041</v>
      </c>
      <c r="T996" s="10">
        <f t="shared" si="95"/>
        <v>41973.665972222225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1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41947.649074074077</v>
      </c>
      <c r="T997" s="10">
        <f t="shared" si="95"/>
        <v>41972.375000000007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41817.57476851852</v>
      </c>
      <c r="T998" s="10">
        <f t="shared" si="95"/>
        <v>41847.352083333339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1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41940.811307870375</v>
      </c>
      <c r="T999" s="10">
        <f t="shared" si="95"/>
        <v>41970.85297453704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1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42281.877326388894</v>
      </c>
      <c r="T1000" s="10">
        <f t="shared" si="95"/>
        <v>42326.918993055559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1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41926.007986111115</v>
      </c>
      <c r="T1001" s="10">
        <f t="shared" si="95"/>
        <v>41956.043055555558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42748.768055555563</v>
      </c>
      <c r="T1002" s="10">
        <f t="shared" si="95"/>
        <v>42808.726388888892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42720.428391203706</v>
      </c>
      <c r="T1003" s="10">
        <f t="shared" si="95"/>
        <v>42765.428391203706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1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42325.392523148148</v>
      </c>
      <c r="T1004" s="10">
        <f t="shared" si="95"/>
        <v>42354.957638888889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1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42780.417372685188</v>
      </c>
      <c r="T1005" s="10">
        <f t="shared" si="95"/>
        <v>42810.375706018523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1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42388.416979166672</v>
      </c>
      <c r="T1006" s="10">
        <f t="shared" si="95"/>
        <v>42418.416979166672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1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42276.333136574074</v>
      </c>
      <c r="T1007" s="10">
        <f t="shared" si="95"/>
        <v>42307.333136574074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41976.748518518521</v>
      </c>
      <c r="T1008" s="10">
        <f t="shared" si="95"/>
        <v>41985.007638888892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1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42676.291932870372</v>
      </c>
      <c r="T1009" s="10">
        <f t="shared" si="95"/>
        <v>42718.333599537036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42702.517534722225</v>
      </c>
      <c r="T1010" s="10">
        <f t="shared" si="95"/>
        <v>42732.517534722225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42510.313032407408</v>
      </c>
      <c r="T1011" s="10">
        <f t="shared" si="95"/>
        <v>42540.313032407408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42561.537754629629</v>
      </c>
      <c r="T1012" s="10">
        <f t="shared" si="95"/>
        <v>42617.832638888889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41946.606423611112</v>
      </c>
      <c r="T1013" s="10">
        <f t="shared" si="95"/>
        <v>41991.606423611112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1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42714.14875</v>
      </c>
      <c r="T1014" s="10">
        <f t="shared" si="95"/>
        <v>42759.14875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1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42339.542314814818</v>
      </c>
      <c r="T1015" s="10">
        <f t="shared" si="95"/>
        <v>42367.541666666664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41954.710821759261</v>
      </c>
      <c r="T1016" s="10">
        <f t="shared" si="95"/>
        <v>42004.710821759261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42303.586747685193</v>
      </c>
      <c r="T1017" s="10">
        <f t="shared" si="95"/>
        <v>42333.62841435185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1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42421.815462962964</v>
      </c>
      <c r="T1018" s="10">
        <f t="shared" si="95"/>
        <v>42466.773796296293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1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42289.383506944447</v>
      </c>
      <c r="T1019" s="10">
        <f t="shared" si="95"/>
        <v>42329.425173611111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1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42535.200613425928</v>
      </c>
      <c r="T1020" s="10">
        <f t="shared" si="95"/>
        <v>42565.200613425928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42009.682280092595</v>
      </c>
      <c r="T1021" s="10">
        <f t="shared" si="95"/>
        <v>42039.682280092595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42126.777881944443</v>
      </c>
      <c r="T1022" s="10">
        <f t="shared" si="95"/>
        <v>42156.740972222229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1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42270.960312500007</v>
      </c>
      <c r="T1023" s="10">
        <f t="shared" si="95"/>
        <v>42293.875000000007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1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42111.35505787038</v>
      </c>
      <c r="T1024" s="10">
        <f t="shared" si="95"/>
        <v>42141.35505787038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1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42145.628020833341</v>
      </c>
      <c r="T1025" s="10">
        <f t="shared" si="95"/>
        <v>42175.628020833341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11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42370.288923611115</v>
      </c>
      <c r="T1026" s="10">
        <f t="shared" si="95"/>
        <v>42400.288923611115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11">
        <f t="shared" ref="P1027:P1090" si="97">E1027/L1027</f>
        <v>71.848571428571432</v>
      </c>
      <c r="Q1027" t="str">
        <f t="shared" ref="Q1027:Q1090" si="98">IF(N1027="","",IF(ISNUMBER(SEARCH("film &amp; video",N1027)),"film &amp; video",IF(ISNUMBER(SEARCH("food",N1027)),"food",IF(ISNUMBER(SEARCH("games",N1027)),"games",IF(ISNUMBER(SEARCH("journalism",N1027)),"journalism",IF(ISNUMBER(SEARCH("music",N1027)),"music",IF(ISNUMBER(SEARCH("photography",N1027)),"photography",IF(ISNUMBER(SEARCH("publishing",N1027)),"publishing",IF(ISNUMBER(SEARCH("technology",N1027)),"technology",IF(ISNUMBER(SEARCH("theater",N1027)),"theater"))))))))))</f>
        <v>music</v>
      </c>
      <c r="R1027" t="str">
        <f t="shared" ref="R1027:R1090" si="99">IF(N1027="","",IF(ISNUMBER(SEARCH("animation",N1027)),"animation",IF(ISNUMBER(SEARCH("art books",N1027)),"art books",IF(ISNUMBER(SEARCH("audio",N1027)),"audio",IF(ISNUMBER(SEARCH("children's books",N1027)),"children's book",IF(ISNUMBER(SEARCH("classical music",N1027)),"classical music",IF(ISNUMBER(SEARCH("documentary",N1027)),"documentary",IF(ISNUMBER(SEARCH("drama",N1027)),"drama",IF(ISNUMBER(SEARCH("electronic music",N1027)),"electronic music",IF(ISNUMBER(SEARCH("faith",N1027)),"faith",IF(ISNUMBER(SEARCH("fiction",N1027)),"fiction",IF(ISNUMBER(SEARCH("food trucks",N1027)),"food trucks",IF(ISNUMBER(SEARCH("gadgets",N1027)),"gadgets",IF(ISNUMBER(SEARCH("hardware",N1027)),"hardware",IF(ISNUMBER(SEARCH("indie rock",N1027)),"indie rock",IF(ISNUMBER(SEARCH("jazz",N1027)),"jazz",IF(ISNUMBER(SEARCH("makerspaces",N1027)),"makerspaces",IF(ISNUMBER(SEARCH("metal",N1027)),"metal",IF(ISNUMBER(SEARCH("mobile games",N1027)),"mobile games",IF(ISNUMBER(SEARCH("musical",N1027)),"musical",IF(ISNUMBER(SEARCH("nature",N1027)),"nature",IF(ISNUMBER(SEARCH("nonfiction",N1027)),"nonfiction",IF(ISNUMBER(SEARCH("people",N1027)),"people",IF(ISNUMBER(SEARCH("photobooks",N1027)),"photobooks",IF(ISNUMBER(SEARCH("places",N1027)),"places",IF(ISNUMBER(SEARCH("plays",N1027)),"plays",IF(ISNUMBER(SEARCH("pop",N1027)),"pop",IF(ISNUMBER(SEARCH("radio &amp; podcasts",N1027)),"radio &amp; podcasts",IF(ISNUMBER(SEARCH("restaurants",N1027)),"restaurants",IF(ISNUMBER(SEARCH("rock",N1027)),"rock",IF(ISNUMBER(SEARCH("science fiction",N1027)),"science fiction",IF(ISNUMBER(SEARCH("shorts",N1027)),"shorts",IF(ISNUMBER(SEARCH("small batch",N1027)),"small batch",IF(ISNUMBER(SEARCH("space exploration",N1027)),"space exploration",IF(ISNUMBER(SEARCH("spaces",N1027)),"spaces",IF(ISNUMBER(SEARCH("tabletop games",N1027)),"tabletop games",IF(ISNUMBER(SEARCH("television",N1027)),"television",IF(ISNUMBER(SEARCH("translations",N1027)),"translations",IF(ISNUMBER(SEARCH("video games",N1027)),"video games",IF(ISNUMBER(SEARCH("wearables",N1027)),"wearables",IF(ISNUMBER(SEARCH("web",N1027)),"web",IF(ISNUMBER(SEARCH("world music",N1027)),"world music"))))))))))))))))))))))))))))))))))))))))))</f>
        <v>electronic music</v>
      </c>
      <c r="S1027" s="10">
        <f t="shared" ref="S1027:S1090" si="100">(((J1027/60)/60)/24)+DATE(1970,1,1)+(-7/24)</f>
        <v>42049.542094907411</v>
      </c>
      <c r="T1027" s="10">
        <f t="shared" ref="T1027:T1090" si="101">(((I1027/60)/60)/24)+DATE(1970,1,1)+(-7/24)</f>
        <v>42079.500428240739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1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42426.115925925929</v>
      </c>
      <c r="T1028" s="10">
        <f t="shared" si="101"/>
        <v>42460.074259259265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1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41904.742442129631</v>
      </c>
      <c r="T1029" s="10">
        <f t="shared" si="101"/>
        <v>41934.742442129631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1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42755.335706018523</v>
      </c>
      <c r="T1030" s="10">
        <f t="shared" si="101"/>
        <v>42800.541666666664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1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42044.420219907413</v>
      </c>
      <c r="T1031" s="10">
        <f t="shared" si="101"/>
        <v>42098.624305555561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1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42611.19153935185</v>
      </c>
      <c r="T1032" s="10">
        <f t="shared" si="101"/>
        <v>42625.19153935185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1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42324.472337962965</v>
      </c>
      <c r="T1033" s="10">
        <f t="shared" si="101"/>
        <v>42354.472337962965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1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42514.375289351854</v>
      </c>
      <c r="T1034" s="10">
        <f t="shared" si="101"/>
        <v>42544.375289351854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1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42688.440740740749</v>
      </c>
      <c r="T1035" s="10">
        <f t="shared" si="101"/>
        <v>42716.440740740749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1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42554.8750462963</v>
      </c>
      <c r="T1036" s="10">
        <f t="shared" si="101"/>
        <v>42586.874305555561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1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42016.349768518521</v>
      </c>
      <c r="T1037" s="10">
        <f t="shared" si="101"/>
        <v>42046.349768518521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1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41249.15729166667</v>
      </c>
      <c r="T1038" s="10">
        <f t="shared" si="101"/>
        <v>41281.041666666672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1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42119.530810185192</v>
      </c>
      <c r="T1039" s="10">
        <f t="shared" si="101"/>
        <v>42141.916666666664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1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42417.940081018525</v>
      </c>
      <c r="T1040" s="10">
        <f t="shared" si="101"/>
        <v>42447.898414351854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1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42691.817662037043</v>
      </c>
      <c r="T1041" s="10">
        <f t="shared" si="101"/>
        <v>42717.040972222225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11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42579.416770833333</v>
      </c>
      <c r="T1042" s="10">
        <f t="shared" si="101"/>
        <v>42609.416770833333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11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41830.768425925933</v>
      </c>
      <c r="T1043" s="10">
        <f t="shared" si="101"/>
        <v>41850.768425925933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11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41851.404490740744</v>
      </c>
      <c r="T1044" s="10">
        <f t="shared" si="101"/>
        <v>41894.125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1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42113.961284722223</v>
      </c>
      <c r="T1045" s="10">
        <f t="shared" si="101"/>
        <v>42143.961284722223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11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42011.634270833332</v>
      </c>
      <c r="T1046" s="10">
        <f t="shared" si="101"/>
        <v>42068.560416666667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11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41844.582754629635</v>
      </c>
      <c r="T1047" s="10">
        <f t="shared" si="101"/>
        <v>41874.582754629635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11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42319.55972222222</v>
      </c>
      <c r="T1048" s="10">
        <f t="shared" si="101"/>
        <v>42364.55972222222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11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41918.52679398148</v>
      </c>
      <c r="T1049" s="10">
        <f t="shared" si="101"/>
        <v>41948.568460648152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11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42597.761446759258</v>
      </c>
      <c r="T1050" s="10">
        <f t="shared" si="101"/>
        <v>42637.761446759258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1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42382.139409722229</v>
      </c>
      <c r="T1051" s="10">
        <f t="shared" si="101"/>
        <v>42412.139409722229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11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42231.505520833336</v>
      </c>
      <c r="T1052" s="10">
        <f t="shared" si="101"/>
        <v>42261.505520833336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11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41849.72251157408</v>
      </c>
      <c r="T1053" s="10">
        <f t="shared" si="101"/>
        <v>41877.72251157408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11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42483.505729166667</v>
      </c>
      <c r="T1054" s="10">
        <f t="shared" si="101"/>
        <v>42527.54791666667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11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42774.881157407413</v>
      </c>
      <c r="T1055" s="10">
        <f t="shared" si="101"/>
        <v>42799.881157407413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11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41831.560173611113</v>
      </c>
      <c r="T1056" s="10">
        <f t="shared" si="101"/>
        <v>41861.625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11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42406.700752314813</v>
      </c>
      <c r="T1057" s="10">
        <f t="shared" si="101"/>
        <v>42436.700752314813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11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42058.427974537037</v>
      </c>
      <c r="T1058" s="10">
        <f t="shared" si="101"/>
        <v>42118.38630787038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11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42678.579664351848</v>
      </c>
      <c r="T1059" s="10">
        <f t="shared" si="101"/>
        <v>42708.621331018519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11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42047.609293981484</v>
      </c>
      <c r="T1060" s="10">
        <f t="shared" si="101"/>
        <v>42088.708333333336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1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42046.498333333337</v>
      </c>
      <c r="T1061" s="10">
        <f t="shared" si="101"/>
        <v>42076.456666666672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11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42079.621446759258</v>
      </c>
      <c r="T1062" s="10">
        <f t="shared" si="101"/>
        <v>42109.621446759258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11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42431.9850462963</v>
      </c>
      <c r="T1063" s="10">
        <f t="shared" si="101"/>
        <v>42491.750000000007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11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42556.515520833338</v>
      </c>
      <c r="T1064" s="10">
        <f t="shared" si="101"/>
        <v>42563.515520833338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11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42582.73914351852</v>
      </c>
      <c r="T1065" s="10">
        <f t="shared" si="101"/>
        <v>42612.73914351852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1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41416.936377314814</v>
      </c>
      <c r="T1066" s="10">
        <f t="shared" si="101"/>
        <v>41461.936377314814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11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41661.089375000003</v>
      </c>
      <c r="T1067" s="10">
        <f t="shared" si="101"/>
        <v>41689.089375000003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1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41445.671087962968</v>
      </c>
      <c r="T1068" s="10">
        <f t="shared" si="101"/>
        <v>41490.671087962968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11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41599.564016203709</v>
      </c>
      <c r="T1069" s="10">
        <f t="shared" si="101"/>
        <v>41629.564016203709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1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42440.07944444444</v>
      </c>
      <c r="T1070" s="10">
        <f t="shared" si="101"/>
        <v>42470.037777777783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1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41571.93818287037</v>
      </c>
      <c r="T1071" s="10">
        <f t="shared" si="101"/>
        <v>41603.979849537041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11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41162.72016203704</v>
      </c>
      <c r="T1072" s="10">
        <f t="shared" si="101"/>
        <v>41182.72016203704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11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42295.461724537039</v>
      </c>
      <c r="T1073" s="10">
        <f t="shared" si="101"/>
        <v>42325.503391203711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1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41645.54047453704</v>
      </c>
      <c r="T1074" s="10">
        <f t="shared" si="101"/>
        <v>41675.54047453704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11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40802.67292824074</v>
      </c>
      <c r="T1075" s="10">
        <f t="shared" si="101"/>
        <v>40832.67292824074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1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41612.881307870375</v>
      </c>
      <c r="T1076" s="10">
        <f t="shared" si="101"/>
        <v>41642.881307870375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11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41005.612453703703</v>
      </c>
      <c r="T1077" s="10">
        <f t="shared" si="101"/>
        <v>41035.612453703703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1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41838.086226851854</v>
      </c>
      <c r="T1078" s="10">
        <f t="shared" si="101"/>
        <v>41893.086226851854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1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42352.875127314815</v>
      </c>
      <c r="T1079" s="10">
        <f t="shared" si="101"/>
        <v>42382.875127314815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11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40700.904178240744</v>
      </c>
      <c r="T1080" s="10">
        <f t="shared" si="101"/>
        <v>40745.904178240744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1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42479.274722222232</v>
      </c>
      <c r="T1081" s="10">
        <f t="shared" si="101"/>
        <v>42504.274722222232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1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41739.846446759264</v>
      </c>
      <c r="T1082" s="10">
        <f t="shared" si="101"/>
        <v>41769.846446759264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11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42002.635324074079</v>
      </c>
      <c r="T1083" s="10">
        <f t="shared" si="101"/>
        <v>42032.635324074079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1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41101.614444444451</v>
      </c>
      <c r="T1084" s="10">
        <f t="shared" si="101"/>
        <v>41131.614444444451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11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41793.3678587963</v>
      </c>
      <c r="T1085" s="10">
        <f t="shared" si="101"/>
        <v>41853.3678587963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11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41829.620416666665</v>
      </c>
      <c r="T1086" s="10">
        <f t="shared" si="101"/>
        <v>41859.620416666665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11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42413.379340277781</v>
      </c>
      <c r="T1087" s="10">
        <f t="shared" si="101"/>
        <v>42443.337673611117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11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41845.57512731482</v>
      </c>
      <c r="T1088" s="10">
        <f t="shared" si="101"/>
        <v>41875.57512731482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11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41775.422303240746</v>
      </c>
      <c r="T1089" s="10">
        <f t="shared" si="101"/>
        <v>41805.422303240746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11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41723.507719907408</v>
      </c>
      <c r="T1090" s="10">
        <f t="shared" si="101"/>
        <v>41753.507719907408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11">
        <f t="shared" ref="P1091:P1154" si="103">E1091/L1091</f>
        <v>23.959183673469386</v>
      </c>
      <c r="Q1091" t="str">
        <f t="shared" ref="Q1091:Q1154" si="104">IF(N1091="","",IF(ISNUMBER(SEARCH("film &amp; video",N1091)),"film &amp; video",IF(ISNUMBER(SEARCH("food",N1091)),"food",IF(ISNUMBER(SEARCH("games",N1091)),"games",IF(ISNUMBER(SEARCH("journalism",N1091)),"journalism",IF(ISNUMBER(SEARCH("music",N1091)),"music",IF(ISNUMBER(SEARCH("photography",N1091)),"photography",IF(ISNUMBER(SEARCH("publishing",N1091)),"publishing",IF(ISNUMBER(SEARCH("technology",N1091)),"technology",IF(ISNUMBER(SEARCH("theater",N1091)),"theater"))))))))))</f>
        <v>games</v>
      </c>
      <c r="R1091" t="str">
        <f t="shared" ref="R1091:R1154" si="105">IF(N1091="","",IF(ISNUMBER(SEARCH("animation",N1091)),"animation",IF(ISNUMBER(SEARCH("art books",N1091)),"art books",IF(ISNUMBER(SEARCH("audio",N1091)),"audio",IF(ISNUMBER(SEARCH("children's books",N1091)),"children's book",IF(ISNUMBER(SEARCH("classical music",N1091)),"classical music",IF(ISNUMBER(SEARCH("documentary",N1091)),"documentary",IF(ISNUMBER(SEARCH("drama",N1091)),"drama",IF(ISNUMBER(SEARCH("electronic music",N1091)),"electronic music",IF(ISNUMBER(SEARCH("faith",N1091)),"faith",IF(ISNUMBER(SEARCH("fiction",N1091)),"fiction",IF(ISNUMBER(SEARCH("food trucks",N1091)),"food trucks",IF(ISNUMBER(SEARCH("gadgets",N1091)),"gadgets",IF(ISNUMBER(SEARCH("hardware",N1091)),"hardware",IF(ISNUMBER(SEARCH("indie rock",N1091)),"indie rock",IF(ISNUMBER(SEARCH("jazz",N1091)),"jazz",IF(ISNUMBER(SEARCH("makerspaces",N1091)),"makerspaces",IF(ISNUMBER(SEARCH("metal",N1091)),"metal",IF(ISNUMBER(SEARCH("mobile games",N1091)),"mobile games",IF(ISNUMBER(SEARCH("musical",N1091)),"musical",IF(ISNUMBER(SEARCH("nature",N1091)),"nature",IF(ISNUMBER(SEARCH("nonfiction",N1091)),"nonfiction",IF(ISNUMBER(SEARCH("people",N1091)),"people",IF(ISNUMBER(SEARCH("photobooks",N1091)),"photobooks",IF(ISNUMBER(SEARCH("places",N1091)),"places",IF(ISNUMBER(SEARCH("plays",N1091)),"plays",IF(ISNUMBER(SEARCH("pop",N1091)),"pop",IF(ISNUMBER(SEARCH("radio &amp; podcasts",N1091)),"radio &amp; podcasts",IF(ISNUMBER(SEARCH("restaurants",N1091)),"restaurants",IF(ISNUMBER(SEARCH("rock",N1091)),"rock",IF(ISNUMBER(SEARCH("science fiction",N1091)),"science fiction",IF(ISNUMBER(SEARCH("shorts",N1091)),"shorts",IF(ISNUMBER(SEARCH("small batch",N1091)),"small batch",IF(ISNUMBER(SEARCH("space exploration",N1091)),"space exploration",IF(ISNUMBER(SEARCH("spaces",N1091)),"spaces",IF(ISNUMBER(SEARCH("tabletop games",N1091)),"tabletop games",IF(ISNUMBER(SEARCH("television",N1091)),"television",IF(ISNUMBER(SEARCH("translations",N1091)),"translations",IF(ISNUMBER(SEARCH("video games",N1091)),"video games",IF(ISNUMBER(SEARCH("wearables",N1091)),"wearables",IF(ISNUMBER(SEARCH("web",N1091)),"web",IF(ISNUMBER(SEARCH("world music",N1091)),"world music"))))))))))))))))))))))))))))))))))))))))))</f>
        <v>video games</v>
      </c>
      <c r="S1091" s="10">
        <f t="shared" ref="S1091:S1154" si="106">(((J1091/60)/60)/24)+DATE(1970,1,1)+(-7/24)</f>
        <v>42150.897858796299</v>
      </c>
      <c r="T1091" s="10">
        <f t="shared" ref="T1091:T1154" si="107">(((I1091/60)/60)/24)+DATE(1970,1,1)+(-7/24)</f>
        <v>42180.897858796299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11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42122.894131944449</v>
      </c>
      <c r="T1092" s="10">
        <f t="shared" si="107"/>
        <v>42152.894131944449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1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42440.528611111113</v>
      </c>
      <c r="T1093" s="10">
        <f t="shared" si="107"/>
        <v>42470.486944444441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11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41249.734236111115</v>
      </c>
      <c r="T1094" s="10">
        <f t="shared" si="107"/>
        <v>41279.734236111115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1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42396.682141203702</v>
      </c>
      <c r="T1095" s="10">
        <f t="shared" si="107"/>
        <v>42411.682141203702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1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40795.421678240738</v>
      </c>
      <c r="T1096" s="10">
        <f t="shared" si="107"/>
        <v>40825.421678240738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1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41486.245601851857</v>
      </c>
      <c r="T1097" s="10">
        <f t="shared" si="107"/>
        <v>41516.245601851857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1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41885.226319444446</v>
      </c>
      <c r="T1098" s="10">
        <f t="shared" si="107"/>
        <v>41915.854166666672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1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41660.500891203708</v>
      </c>
      <c r="T1099" s="10">
        <f t="shared" si="107"/>
        <v>41700.500891203708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1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41712.471006944448</v>
      </c>
      <c r="T1100" s="10">
        <f t="shared" si="107"/>
        <v>41742.471006944448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1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42107.544768518521</v>
      </c>
      <c r="T1101" s="10">
        <f t="shared" si="107"/>
        <v>42137.544768518521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1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42383.819108796299</v>
      </c>
      <c r="T1102" s="10">
        <f t="shared" si="107"/>
        <v>42413.819108796299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1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42538.480763888896</v>
      </c>
      <c r="T1103" s="10">
        <f t="shared" si="107"/>
        <v>42565.466666666667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1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41576.75376157408</v>
      </c>
      <c r="T1104" s="10">
        <f t="shared" si="107"/>
        <v>41616.957638888889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1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42478.930439814816</v>
      </c>
      <c r="T1105" s="10">
        <f t="shared" si="107"/>
        <v>42538.930439814816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1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41771.118298611116</v>
      </c>
      <c r="T1106" s="10">
        <f t="shared" si="107"/>
        <v>41801.118298611116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1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41691.8440625</v>
      </c>
      <c r="T1107" s="10">
        <f t="shared" si="107"/>
        <v>41721.802395833336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1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40973.448784722226</v>
      </c>
      <c r="T1108" s="10">
        <f t="shared" si="107"/>
        <v>41003.407118055555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11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41813.569722222222</v>
      </c>
      <c r="T1109" s="10">
        <f t="shared" si="107"/>
        <v>41843.569722222222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1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40952.345312500001</v>
      </c>
      <c r="T1110" s="10">
        <f t="shared" si="107"/>
        <v>41012.303645833337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42662.460532407415</v>
      </c>
      <c r="T1111" s="10">
        <f t="shared" si="107"/>
        <v>42692.502199074072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1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41220.641458333332</v>
      </c>
      <c r="T1112" s="10">
        <f t="shared" si="107"/>
        <v>41250.641458333332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11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42346.911921296305</v>
      </c>
      <c r="T1113" s="10">
        <f t="shared" si="107"/>
        <v>42376.911921296305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1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41963.467719907414</v>
      </c>
      <c r="T1114" s="10">
        <f t="shared" si="107"/>
        <v>42023.062500000007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11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41835.685416666667</v>
      </c>
      <c r="T1115" s="10">
        <f t="shared" si="107"/>
        <v>41865.685416666667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1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41526.054247685192</v>
      </c>
      <c r="T1116" s="10">
        <f t="shared" si="107"/>
        <v>41556.054247685192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1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42429.403877314813</v>
      </c>
      <c r="T1117" s="10">
        <f t="shared" si="107"/>
        <v>42459.362210648149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1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41009.555648148147</v>
      </c>
      <c r="T1118" s="10">
        <f t="shared" si="107"/>
        <v>41069.555648148147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1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42333.306863425933</v>
      </c>
      <c r="T1119" s="10">
        <f t="shared" si="107"/>
        <v>42363.306863425933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1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41703.874756944446</v>
      </c>
      <c r="T1120" s="10">
        <f t="shared" si="107"/>
        <v>41733.833090277782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1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41722.500740740747</v>
      </c>
      <c r="T1121" s="10">
        <f t="shared" si="107"/>
        <v>41735.500740740747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11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40799.581018518518</v>
      </c>
      <c r="T1122" s="10">
        <f t="shared" si="107"/>
        <v>40844.581018518518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1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42412.642546296302</v>
      </c>
      <c r="T1123" s="10">
        <f t="shared" si="107"/>
        <v>42442.60087962963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11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41410.412326388891</v>
      </c>
      <c r="T1124" s="10">
        <f t="shared" si="107"/>
        <v>41424.412326388891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1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41718.232037037036</v>
      </c>
      <c r="T1125" s="10">
        <f t="shared" si="107"/>
        <v>41748.232037037036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1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42094.375590277785</v>
      </c>
      <c r="T1126" s="10">
        <f t="shared" si="107"/>
        <v>42124.375590277785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11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42212.33252314815</v>
      </c>
      <c r="T1127" s="10">
        <f t="shared" si="107"/>
        <v>42272.33252314815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1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42535.035810185182</v>
      </c>
      <c r="T1128" s="10">
        <f t="shared" si="107"/>
        <v>42565.035810185182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1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41926.5625</v>
      </c>
      <c r="T1129" s="10">
        <f t="shared" si="107"/>
        <v>41957.604166666664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1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41828.357835648152</v>
      </c>
      <c r="T1130" s="10">
        <f t="shared" si="107"/>
        <v>41858.357835648152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1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42495.973298611112</v>
      </c>
      <c r="T1131" s="10">
        <f t="shared" si="107"/>
        <v>42525.973298611112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1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41908.704861111117</v>
      </c>
      <c r="T1132" s="10">
        <f t="shared" si="107"/>
        <v>41968.746527777781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11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42332.616527777784</v>
      </c>
      <c r="T1133" s="10">
        <f t="shared" si="107"/>
        <v>42362.616527777784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1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42705.823738425934</v>
      </c>
      <c r="T1134" s="10">
        <f t="shared" si="107"/>
        <v>42735.823738425934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1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41821.115520833337</v>
      </c>
      <c r="T1135" s="10">
        <f t="shared" si="107"/>
        <v>41851.115520833337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1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41957.993379629632</v>
      </c>
      <c r="T1136" s="10">
        <f t="shared" si="107"/>
        <v>41971.897916666669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1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42558.697847222218</v>
      </c>
      <c r="T1137" s="10">
        <f t="shared" si="107"/>
        <v>42588.697847222218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1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42327.379965277774</v>
      </c>
      <c r="T1138" s="10">
        <f t="shared" si="107"/>
        <v>42357.379965277774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1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42453.528020833335</v>
      </c>
      <c r="T1139" s="10">
        <f t="shared" si="107"/>
        <v>42483.528020833335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1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42736.614942129636</v>
      </c>
      <c r="T1140" s="10">
        <f t="shared" si="107"/>
        <v>42756.614942129636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1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41975.055856481478</v>
      </c>
      <c r="T1141" s="10">
        <f t="shared" si="107"/>
        <v>42005.055856481478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11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42192.170381944445</v>
      </c>
      <c r="T1142" s="10">
        <f t="shared" si="107"/>
        <v>42222.170381944445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11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42164.407986111117</v>
      </c>
      <c r="T1143" s="10">
        <f t="shared" si="107"/>
        <v>42194.407986111117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11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42021.71443287038</v>
      </c>
      <c r="T1144" s="10">
        <f t="shared" si="107"/>
        <v>42051.71443287038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1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42324.901921296296</v>
      </c>
      <c r="T1145" s="10">
        <f t="shared" si="107"/>
        <v>42354.901921296296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11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42092.890277777777</v>
      </c>
      <c r="T1146" s="10">
        <f t="shared" si="107"/>
        <v>42122.890277777777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1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41854.455925925933</v>
      </c>
      <c r="T1147" s="10">
        <f t="shared" si="107"/>
        <v>41914.455925925933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1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41723.661724537036</v>
      </c>
      <c r="T1148" s="10">
        <f t="shared" si="107"/>
        <v>41761.661724537036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11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41871.6803587963</v>
      </c>
      <c r="T1149" s="10">
        <f t="shared" si="107"/>
        <v>41931.6803587963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1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42674.87940972222</v>
      </c>
      <c r="T1150" s="10">
        <f t="shared" si="107"/>
        <v>42704.921076388891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1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42507.418587962966</v>
      </c>
      <c r="T1151" s="10">
        <f t="shared" si="107"/>
        <v>42537.418587962966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11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42317.662905092591</v>
      </c>
      <c r="T1152" s="10">
        <f t="shared" si="107"/>
        <v>42377.662905092591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11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42223.810914351852</v>
      </c>
      <c r="T1153" s="10">
        <f t="shared" si="107"/>
        <v>42253.810914351852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11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42109.417962962965</v>
      </c>
      <c r="T1154" s="10">
        <f t="shared" si="107"/>
        <v>42139.417962962965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11">
        <f t="shared" ref="P1155:P1218" si="109">E1155/L1155</f>
        <v>50</v>
      </c>
      <c r="Q1155" t="str">
        <f t="shared" ref="Q1155:Q1218" si="110">IF(N1155="","",IF(ISNUMBER(SEARCH("film &amp; video",N1155)),"film &amp; video",IF(ISNUMBER(SEARCH("food",N1155)),"food",IF(ISNUMBER(SEARCH("games",N1155)),"games",IF(ISNUMBER(SEARCH("journalism",N1155)),"journalism",IF(ISNUMBER(SEARCH("music",N1155)),"music",IF(ISNUMBER(SEARCH("photography",N1155)),"photography",IF(ISNUMBER(SEARCH("publishing",N1155)),"publishing",IF(ISNUMBER(SEARCH("technology",N1155)),"technology",IF(ISNUMBER(SEARCH("theater",N1155)),"theater"))))))))))</f>
        <v>food</v>
      </c>
      <c r="R1155" t="str">
        <f t="shared" ref="R1155:R1218" si="111">IF(N1155="","",IF(ISNUMBER(SEARCH("animation",N1155)),"animation",IF(ISNUMBER(SEARCH("art books",N1155)),"art books",IF(ISNUMBER(SEARCH("audio",N1155)),"audio",IF(ISNUMBER(SEARCH("children's books",N1155)),"children's book",IF(ISNUMBER(SEARCH("classical music",N1155)),"classical music",IF(ISNUMBER(SEARCH("documentary",N1155)),"documentary",IF(ISNUMBER(SEARCH("drama",N1155)),"drama",IF(ISNUMBER(SEARCH("electronic music",N1155)),"electronic music",IF(ISNUMBER(SEARCH("faith",N1155)),"faith",IF(ISNUMBER(SEARCH("fiction",N1155)),"fiction",IF(ISNUMBER(SEARCH("food trucks",N1155)),"food trucks",IF(ISNUMBER(SEARCH("gadgets",N1155)),"gadgets",IF(ISNUMBER(SEARCH("hardware",N1155)),"hardware",IF(ISNUMBER(SEARCH("indie rock",N1155)),"indie rock",IF(ISNUMBER(SEARCH("jazz",N1155)),"jazz",IF(ISNUMBER(SEARCH("makerspaces",N1155)),"makerspaces",IF(ISNUMBER(SEARCH("metal",N1155)),"metal",IF(ISNUMBER(SEARCH("mobile games",N1155)),"mobile games",IF(ISNUMBER(SEARCH("musical",N1155)),"musical",IF(ISNUMBER(SEARCH("nature",N1155)),"nature",IF(ISNUMBER(SEARCH("nonfiction",N1155)),"nonfiction",IF(ISNUMBER(SEARCH("people",N1155)),"people",IF(ISNUMBER(SEARCH("photobooks",N1155)),"photobooks",IF(ISNUMBER(SEARCH("places",N1155)),"places",IF(ISNUMBER(SEARCH("plays",N1155)),"plays",IF(ISNUMBER(SEARCH("pop",N1155)),"pop",IF(ISNUMBER(SEARCH("radio &amp; podcasts",N1155)),"radio &amp; podcasts",IF(ISNUMBER(SEARCH("restaurants",N1155)),"restaurants",IF(ISNUMBER(SEARCH("rock",N1155)),"rock",IF(ISNUMBER(SEARCH("science fiction",N1155)),"science fiction",IF(ISNUMBER(SEARCH("shorts",N1155)),"shorts",IF(ISNUMBER(SEARCH("small batch",N1155)),"small batch",IF(ISNUMBER(SEARCH("space exploration",N1155)),"space exploration",IF(ISNUMBER(SEARCH("spaces",N1155)),"spaces",IF(ISNUMBER(SEARCH("tabletop games",N1155)),"tabletop games",IF(ISNUMBER(SEARCH("television",N1155)),"television",IF(ISNUMBER(SEARCH("translations",N1155)),"translations",IF(ISNUMBER(SEARCH("video games",N1155)),"video games",IF(ISNUMBER(SEARCH("wearables",N1155)),"wearables",IF(ISNUMBER(SEARCH("web",N1155)),"web",IF(ISNUMBER(SEARCH("world music",N1155)),"world music"))))))))))))))))))))))))))))))))))))))))))</f>
        <v>food trucks</v>
      </c>
      <c r="S1155" s="10">
        <f t="shared" ref="S1155:S1218" si="112">(((J1155/60)/60)/24)+DATE(1970,1,1)+(-7/24)</f>
        <v>42143.422511574077</v>
      </c>
      <c r="T1155" s="10">
        <f t="shared" ref="T1155:T1218" si="113">(((I1155/60)/60)/24)+DATE(1970,1,1)+(-7/24)</f>
        <v>42173.422511574077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1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42222.817199074074</v>
      </c>
      <c r="T1156" s="10">
        <f t="shared" si="113"/>
        <v>42252.817199074074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1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41835.472314814819</v>
      </c>
      <c r="T1157" s="10">
        <f t="shared" si="113"/>
        <v>41865.472314814819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11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42028.779652777775</v>
      </c>
      <c r="T1158" s="10">
        <f t="shared" si="113"/>
        <v>42058.779652777775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1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41918.336574074077</v>
      </c>
      <c r="T1159" s="10">
        <f t="shared" si="113"/>
        <v>41978.378240740749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1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41951.800092592595</v>
      </c>
      <c r="T1160" s="10">
        <f t="shared" si="113"/>
        <v>41981.800092592595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1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42154.434780092597</v>
      </c>
      <c r="T1161" s="10">
        <f t="shared" si="113"/>
        <v>42185.364583333336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1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42060.863263888888</v>
      </c>
      <c r="T1162" s="10">
        <f t="shared" si="113"/>
        <v>42090.821597222232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11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42122.337835648148</v>
      </c>
      <c r="T1163" s="10">
        <f t="shared" si="113"/>
        <v>42143.337835648148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1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41876.391944444447</v>
      </c>
      <c r="T1164" s="10">
        <f t="shared" si="113"/>
        <v>41907.391944444447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11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41830.431944444448</v>
      </c>
      <c r="T1165" s="10">
        <f t="shared" si="113"/>
        <v>41860.431944444448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11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42509.432662037041</v>
      </c>
      <c r="T1166" s="10">
        <f t="shared" si="113"/>
        <v>42539.432662037041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1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41791.922800925924</v>
      </c>
      <c r="T1167" s="10">
        <f t="shared" si="113"/>
        <v>41825.922800925924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1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42150.193773148152</v>
      </c>
      <c r="T1168" s="10">
        <f t="shared" si="113"/>
        <v>42180.875000000007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1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41863.443229166667</v>
      </c>
      <c r="T1169" s="10">
        <f t="shared" si="113"/>
        <v>41894.443229166667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1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42604.762326388889</v>
      </c>
      <c r="T1170" s="10">
        <f t="shared" si="113"/>
        <v>42634.762326388889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1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42027.062071759261</v>
      </c>
      <c r="T1171" s="10">
        <f t="shared" si="113"/>
        <v>42057.062071759261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11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42124.601516203707</v>
      </c>
      <c r="T1172" s="10">
        <f t="shared" si="113"/>
        <v>42154.601516203707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11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41938.513043981482</v>
      </c>
      <c r="T1173" s="10">
        <f t="shared" si="113"/>
        <v>41956.554710648146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11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41841.390648148154</v>
      </c>
      <c r="T1174" s="10">
        <f t="shared" si="113"/>
        <v>41871.390648148154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11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42183.894178240742</v>
      </c>
      <c r="T1175" s="10">
        <f t="shared" si="113"/>
        <v>42218.894178240742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1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42468.550081018526</v>
      </c>
      <c r="T1176" s="10">
        <f t="shared" si="113"/>
        <v>42498.550081018526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11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42170.436793981484</v>
      </c>
      <c r="T1177" s="10">
        <f t="shared" si="113"/>
        <v>42200.436793981484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11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42745.727986111109</v>
      </c>
      <c r="T1178" s="10">
        <f t="shared" si="113"/>
        <v>42800.250000000007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11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41897.369166666671</v>
      </c>
      <c r="T1179" s="10">
        <f t="shared" si="113"/>
        <v>41927.369166666671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11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41837.614027777781</v>
      </c>
      <c r="T1180" s="10">
        <f t="shared" si="113"/>
        <v>41867.614027777781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1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42275.428553240745</v>
      </c>
      <c r="T1181" s="10">
        <f t="shared" si="113"/>
        <v>42305.428553240745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1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41781.515208333338</v>
      </c>
      <c r="T1182" s="10">
        <f t="shared" si="113"/>
        <v>41818.515208333338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1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42034.047696759262</v>
      </c>
      <c r="T1183" s="10">
        <f t="shared" si="113"/>
        <v>42064.047696759262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1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42728.535740740743</v>
      </c>
      <c r="T1184" s="10">
        <f t="shared" si="113"/>
        <v>42747.404166666667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1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42656.569710648146</v>
      </c>
      <c r="T1185" s="10">
        <f t="shared" si="113"/>
        <v>42675.874305555561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1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42741.307997685188</v>
      </c>
      <c r="T1186" s="10">
        <f t="shared" si="113"/>
        <v>42772.307997685188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1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42130.573483796303</v>
      </c>
      <c r="T1187" s="10">
        <f t="shared" si="113"/>
        <v>42162.875000000007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1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42123.571701388886</v>
      </c>
      <c r="T1188" s="10">
        <f t="shared" si="113"/>
        <v>42156.654166666667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1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42109.603275462963</v>
      </c>
      <c r="T1189" s="10">
        <f t="shared" si="113"/>
        <v>42141.458333333336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1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42711.40902777778</v>
      </c>
      <c r="T1190" s="10">
        <f t="shared" si="113"/>
        <v>42732.40902777778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1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42529.687442129631</v>
      </c>
      <c r="T1191" s="10">
        <f t="shared" si="113"/>
        <v>42550.687442129631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1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41852.374131944445</v>
      </c>
      <c r="T1192" s="10">
        <f t="shared" si="113"/>
        <v>41882.374131944445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1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42419.312037037038</v>
      </c>
      <c r="T1193" s="10">
        <f t="shared" si="113"/>
        <v>42449.270370370366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1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42747.21502314815</v>
      </c>
      <c r="T1194" s="10">
        <f t="shared" si="113"/>
        <v>42777.21502314815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1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42409.48440972223</v>
      </c>
      <c r="T1195" s="10">
        <f t="shared" si="113"/>
        <v>42469.442743055559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1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42072.196516203701</v>
      </c>
      <c r="T1196" s="10">
        <f t="shared" si="113"/>
        <v>42102.196516203701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1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42298.056168981486</v>
      </c>
      <c r="T1197" s="10">
        <f t="shared" si="113"/>
        <v>42358.083333333336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1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42326.527071759258</v>
      </c>
      <c r="T1198" s="10">
        <f t="shared" si="113"/>
        <v>42356.527071759258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1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42503.373078703706</v>
      </c>
      <c r="T1199" s="10">
        <f t="shared" si="113"/>
        <v>42533.957638888889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1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42333.327384259261</v>
      </c>
      <c r="T1200" s="10">
        <f t="shared" si="113"/>
        <v>42368.833333333336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1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42161.479166666664</v>
      </c>
      <c r="T1201" s="10">
        <f t="shared" si="113"/>
        <v>42193.479166666664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1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42089.185833333337</v>
      </c>
      <c r="T1202" s="10">
        <f t="shared" si="113"/>
        <v>42110.185833333337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1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42536.315347222226</v>
      </c>
      <c r="T1203" s="10">
        <f t="shared" si="113"/>
        <v>42566.315347222226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1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42151.997152777774</v>
      </c>
      <c r="T1204" s="10">
        <f t="shared" si="113"/>
        <v>42181.997152777774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1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42125.323229166672</v>
      </c>
      <c r="T1205" s="10">
        <f t="shared" si="113"/>
        <v>42155.323229166672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1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42297.456400462965</v>
      </c>
      <c r="T1206" s="10">
        <f t="shared" si="113"/>
        <v>42341.916666666664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1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42138.21471064815</v>
      </c>
      <c r="T1207" s="10">
        <f t="shared" si="113"/>
        <v>42168.21471064815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1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42772.48440972223</v>
      </c>
      <c r="T1208" s="10">
        <f t="shared" si="113"/>
        <v>42805.270138888889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1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42430.13857638889</v>
      </c>
      <c r="T1209" s="10">
        <f t="shared" si="113"/>
        <v>42460.125000000007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1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42423.417407407411</v>
      </c>
      <c r="T1210" s="10">
        <f t="shared" si="113"/>
        <v>42453.375740740747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42761.554456018523</v>
      </c>
      <c r="T1211" s="10">
        <f t="shared" si="113"/>
        <v>42791.554456018523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1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42132.650138888894</v>
      </c>
      <c r="T1212" s="10">
        <f t="shared" si="113"/>
        <v>42155.583333333336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1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42515.574780092596</v>
      </c>
      <c r="T1213" s="10">
        <f t="shared" si="113"/>
        <v>42530.574780092596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1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42318.658506944448</v>
      </c>
      <c r="T1214" s="10">
        <f t="shared" si="113"/>
        <v>42334.750000000007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1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42731.464120370372</v>
      </c>
      <c r="T1215" s="10">
        <f t="shared" si="113"/>
        <v>42766.464120370372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1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42104.548668981479</v>
      </c>
      <c r="T1216" s="10">
        <f t="shared" si="113"/>
        <v>42164.548668981479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1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41759.631435185183</v>
      </c>
      <c r="T1217" s="10">
        <f t="shared" si="113"/>
        <v>41789.631435185183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11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42247.324733796304</v>
      </c>
      <c r="T1218" s="10">
        <f t="shared" si="113"/>
        <v>42279.668750000004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11">
        <f t="shared" ref="P1219:P1282" si="115">E1219/L1219</f>
        <v>148.57377049180329</v>
      </c>
      <c r="Q1219" t="str">
        <f t="shared" ref="Q1219:Q1282" si="116">IF(N1219="","",IF(ISNUMBER(SEARCH("film &amp; video",N1219)),"film &amp; video",IF(ISNUMBER(SEARCH("food",N1219)),"food",IF(ISNUMBER(SEARCH("games",N1219)),"games",IF(ISNUMBER(SEARCH("journalism",N1219)),"journalism",IF(ISNUMBER(SEARCH("music",N1219)),"music",IF(ISNUMBER(SEARCH("photography",N1219)),"photography",IF(ISNUMBER(SEARCH("publishing",N1219)),"publishing",IF(ISNUMBER(SEARCH("technology",N1219)),"technology",IF(ISNUMBER(SEARCH("theater",N1219)),"theater"))))))))))</f>
        <v>photography</v>
      </c>
      <c r="R1219" t="str">
        <f t="shared" ref="R1219:R1282" si="117">IF(N1219="","",IF(ISNUMBER(SEARCH("animation",N1219)),"animation",IF(ISNUMBER(SEARCH("art books",N1219)),"art books",IF(ISNUMBER(SEARCH("audio",N1219)),"audio",IF(ISNUMBER(SEARCH("children's books",N1219)),"children's book",IF(ISNUMBER(SEARCH("classical music",N1219)),"classical music",IF(ISNUMBER(SEARCH("documentary",N1219)),"documentary",IF(ISNUMBER(SEARCH("drama",N1219)),"drama",IF(ISNUMBER(SEARCH("electronic music",N1219)),"electronic music",IF(ISNUMBER(SEARCH("faith",N1219)),"faith",IF(ISNUMBER(SEARCH("fiction",N1219)),"fiction",IF(ISNUMBER(SEARCH("food trucks",N1219)),"food trucks",IF(ISNUMBER(SEARCH("gadgets",N1219)),"gadgets",IF(ISNUMBER(SEARCH("hardware",N1219)),"hardware",IF(ISNUMBER(SEARCH("indie rock",N1219)),"indie rock",IF(ISNUMBER(SEARCH("jazz",N1219)),"jazz",IF(ISNUMBER(SEARCH("makerspaces",N1219)),"makerspaces",IF(ISNUMBER(SEARCH("metal",N1219)),"metal",IF(ISNUMBER(SEARCH("mobile games",N1219)),"mobile games",IF(ISNUMBER(SEARCH("musical",N1219)),"musical",IF(ISNUMBER(SEARCH("nature",N1219)),"nature",IF(ISNUMBER(SEARCH("nonfiction",N1219)),"nonfiction",IF(ISNUMBER(SEARCH("people",N1219)),"people",IF(ISNUMBER(SEARCH("photobooks",N1219)),"photobooks",IF(ISNUMBER(SEARCH("places",N1219)),"places",IF(ISNUMBER(SEARCH("plays",N1219)),"plays",IF(ISNUMBER(SEARCH("pop",N1219)),"pop",IF(ISNUMBER(SEARCH("radio &amp; podcasts",N1219)),"radio &amp; podcasts",IF(ISNUMBER(SEARCH("restaurants",N1219)),"restaurants",IF(ISNUMBER(SEARCH("rock",N1219)),"rock",IF(ISNUMBER(SEARCH("science fiction",N1219)),"science fiction",IF(ISNUMBER(SEARCH("shorts",N1219)),"shorts",IF(ISNUMBER(SEARCH("small batch",N1219)),"small batch",IF(ISNUMBER(SEARCH("space exploration",N1219)),"space exploration",IF(ISNUMBER(SEARCH("spaces",N1219)),"spaces",IF(ISNUMBER(SEARCH("tabletop games",N1219)),"tabletop games",IF(ISNUMBER(SEARCH("television",N1219)),"television",IF(ISNUMBER(SEARCH("translations",N1219)),"translations",IF(ISNUMBER(SEARCH("video games",N1219)),"video games",IF(ISNUMBER(SEARCH("wearables",N1219)),"wearables",IF(ISNUMBER(SEARCH("web",N1219)),"web",IF(ISNUMBER(SEARCH("world music",N1219)),"world music"))))))))))))))))))))))))))))))))))))))))))</f>
        <v>photobooks</v>
      </c>
      <c r="S1219" s="10">
        <f t="shared" ref="S1219:S1282" si="118">(((J1219/60)/60)/24)+DATE(1970,1,1)+(-7/24)</f>
        <v>42535.517824074072</v>
      </c>
      <c r="T1219" s="10">
        <f t="shared" ref="T1219:T1282" si="119">(((I1219/60)/60)/24)+DATE(1970,1,1)+(-7/24)</f>
        <v>42565.517824074072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1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42278.370370370372</v>
      </c>
      <c r="T1220" s="10">
        <f t="shared" si="119"/>
        <v>42308.833333333336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1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42633.170289351852</v>
      </c>
      <c r="T1221" s="10">
        <f t="shared" si="119"/>
        <v>42663.170289351852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1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42211.336944444447</v>
      </c>
      <c r="T1222" s="10">
        <f t="shared" si="119"/>
        <v>42241.336944444447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1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42680.183888888896</v>
      </c>
      <c r="T1223" s="10">
        <f t="shared" si="119"/>
        <v>42707.708333333336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1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42430.428784722222</v>
      </c>
      <c r="T1224" s="10">
        <f t="shared" si="119"/>
        <v>42460.875000000007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1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42653.885520833333</v>
      </c>
      <c r="T1225" s="10">
        <f t="shared" si="119"/>
        <v>42683.927187500005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1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41736.258125</v>
      </c>
      <c r="T1226" s="10">
        <f t="shared" si="119"/>
        <v>41796.258125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1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41509.614328703705</v>
      </c>
      <c r="T1227" s="10">
        <f t="shared" si="119"/>
        <v>41569.614328703705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1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41715.583113425928</v>
      </c>
      <c r="T1228" s="10">
        <f t="shared" si="119"/>
        <v>41749.75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11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41827.627500000002</v>
      </c>
      <c r="T1229" s="10">
        <f t="shared" si="119"/>
        <v>41858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1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40754.437592592592</v>
      </c>
      <c r="T1230" s="10">
        <f t="shared" si="119"/>
        <v>40814.437592592592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1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40985.168136574073</v>
      </c>
      <c r="T1231" s="10">
        <f t="shared" si="119"/>
        <v>41015.375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11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40568.680902777778</v>
      </c>
      <c r="T1232" s="10">
        <f t="shared" si="119"/>
        <v>40598.680902777778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11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42193.650092592594</v>
      </c>
      <c r="T1233" s="10">
        <f t="shared" si="119"/>
        <v>42243.750000000007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1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41506.556365740747</v>
      </c>
      <c r="T1234" s="10">
        <f t="shared" si="119"/>
        <v>41553.556365740747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1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40939.657106481485</v>
      </c>
      <c r="T1235" s="10">
        <f t="shared" si="119"/>
        <v>40960.657106481485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11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42007.497013888897</v>
      </c>
      <c r="T1236" s="10">
        <f t="shared" si="119"/>
        <v>42037.497013888897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1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41582.84373842593</v>
      </c>
      <c r="T1237" s="10">
        <f t="shared" si="119"/>
        <v>41622.84373842593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11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41110.388472222221</v>
      </c>
      <c r="T1238" s="10">
        <f t="shared" si="119"/>
        <v>41118.375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11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41124.991493055561</v>
      </c>
      <c r="T1239" s="10">
        <f t="shared" si="119"/>
        <v>41144.991493055561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1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40731.318703703706</v>
      </c>
      <c r="T1240" s="10">
        <f t="shared" si="119"/>
        <v>40761.318703703706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1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40883.670914351853</v>
      </c>
      <c r="T1241" s="10">
        <f t="shared" si="119"/>
        <v>40913.670914351853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1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41408.748344907413</v>
      </c>
      <c r="T1242" s="10">
        <f t="shared" si="119"/>
        <v>41467.618750000001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1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41923.546064814815</v>
      </c>
      <c r="T1243" s="10">
        <f t="shared" si="119"/>
        <v>41945.957638888889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11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40781.873865740745</v>
      </c>
      <c r="T1244" s="10">
        <f t="shared" si="119"/>
        <v>40797.262500000004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1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40671.587627314817</v>
      </c>
      <c r="T1245" s="10">
        <f t="shared" si="119"/>
        <v>40732.583333333336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1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41355.533831018518</v>
      </c>
      <c r="T1246" s="10">
        <f t="shared" si="119"/>
        <v>41386.583333333336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1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41774.308263888888</v>
      </c>
      <c r="T1247" s="10">
        <f t="shared" si="119"/>
        <v>41804.308263888888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1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40837.75172453704</v>
      </c>
      <c r="T1248" s="10">
        <f t="shared" si="119"/>
        <v>40882.793391203704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11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41370.000636574077</v>
      </c>
      <c r="T1249" s="10">
        <f t="shared" si="119"/>
        <v>41400.000636574077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1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41767.36519675926</v>
      </c>
      <c r="T1250" s="10">
        <f t="shared" si="119"/>
        <v>41802.999305555561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1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41067.449201388896</v>
      </c>
      <c r="T1251" s="10">
        <f t="shared" si="119"/>
        <v>41097.449201388896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1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41843.351053240745</v>
      </c>
      <c r="T1252" s="10">
        <f t="shared" si="119"/>
        <v>41888.351053240745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1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40751.522766203707</v>
      </c>
      <c r="T1253" s="10">
        <f t="shared" si="119"/>
        <v>40811.522766203707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1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41543.696400462963</v>
      </c>
      <c r="T1254" s="10">
        <f t="shared" si="119"/>
        <v>41571.696400462963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1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41855.491979166669</v>
      </c>
      <c r="T1255" s="10">
        <f t="shared" si="119"/>
        <v>41885.491979166669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1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40487.329699074078</v>
      </c>
      <c r="T1256" s="10">
        <f t="shared" si="119"/>
        <v>40543.915972222225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1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41579.553842592599</v>
      </c>
      <c r="T1257" s="10">
        <f t="shared" si="119"/>
        <v>41609.595509259263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1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40921.627673611118</v>
      </c>
      <c r="T1258" s="10">
        <f t="shared" si="119"/>
        <v>40951.627673611118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1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40586.793865740743</v>
      </c>
      <c r="T1259" s="10">
        <f t="shared" si="119"/>
        <v>40635.752199074079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1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41487.319583333338</v>
      </c>
      <c r="T1260" s="10">
        <f t="shared" si="119"/>
        <v>41517.319583333338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1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41766.678981481484</v>
      </c>
      <c r="T1261" s="10">
        <f t="shared" si="119"/>
        <v>41798.874305555561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1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41666.551157407412</v>
      </c>
      <c r="T1262" s="10">
        <f t="shared" si="119"/>
        <v>41696.551157407412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1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41638.051238425927</v>
      </c>
      <c r="T1263" s="10">
        <f t="shared" si="119"/>
        <v>41668.051238425927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1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41656.470972222225</v>
      </c>
      <c r="T1264" s="10">
        <f t="shared" si="119"/>
        <v>41686.470972222225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1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41691.792476851857</v>
      </c>
      <c r="T1265" s="10">
        <f t="shared" si="119"/>
        <v>41726.75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1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41547.371331018519</v>
      </c>
      <c r="T1266" s="10">
        <f t="shared" si="119"/>
        <v>41576.371331018519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1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40465.363599537035</v>
      </c>
      <c r="T1267" s="10">
        <f t="shared" si="119"/>
        <v>40512.363599537035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11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41620.585011574076</v>
      </c>
      <c r="T1268" s="10">
        <f t="shared" si="119"/>
        <v>41650.585011574076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1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41449.293495370373</v>
      </c>
      <c r="T1269" s="10">
        <f t="shared" si="119"/>
        <v>41479.293495370373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1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41507.553784722222</v>
      </c>
      <c r="T1270" s="10">
        <f t="shared" si="119"/>
        <v>41537.553784722222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1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42445.531388888885</v>
      </c>
      <c r="T1271" s="10">
        <f t="shared" si="119"/>
        <v>42475.708333333336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1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40933.565300925933</v>
      </c>
      <c r="T1272" s="10">
        <f t="shared" si="119"/>
        <v>40993.523634259262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1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41561.391886574078</v>
      </c>
      <c r="T1273" s="10">
        <f t="shared" si="119"/>
        <v>41591.433553240742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1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40274.453460648154</v>
      </c>
      <c r="T1274" s="10">
        <f t="shared" si="119"/>
        <v>40343.875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1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41852.43855324074</v>
      </c>
      <c r="T1275" s="10">
        <f t="shared" si="119"/>
        <v>41882.43855324074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1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41116.3984375</v>
      </c>
      <c r="T1276" s="10">
        <f t="shared" si="119"/>
        <v>41151.3984375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1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41458.576238425929</v>
      </c>
      <c r="T1277" s="10">
        <f t="shared" si="119"/>
        <v>41493.576238425929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1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40007.412581018521</v>
      </c>
      <c r="T1278" s="10">
        <f t="shared" si="119"/>
        <v>40056.875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1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41121.270219907412</v>
      </c>
      <c r="T1279" s="10">
        <f t="shared" si="119"/>
        <v>41156.270219907412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1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41786.263495370375</v>
      </c>
      <c r="T1280" s="10">
        <f t="shared" si="119"/>
        <v>41814.791666666672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1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41681.807523148149</v>
      </c>
      <c r="T1281" s="10">
        <f t="shared" si="119"/>
        <v>41721.765856481485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11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40513.465902777782</v>
      </c>
      <c r="T1282" s="10">
        <f t="shared" si="119"/>
        <v>40603.465902777782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11">
        <f t="shared" ref="P1283:P1346" si="121">E1283/L1283</f>
        <v>104.72972972972973</v>
      </c>
      <c r="Q1283" t="str">
        <f t="shared" ref="Q1283:Q1346" si="122">IF(N1283="","",IF(ISNUMBER(SEARCH("film &amp; video",N1283)),"film &amp; video",IF(ISNUMBER(SEARCH("food",N1283)),"food",IF(ISNUMBER(SEARCH("games",N1283)),"games",IF(ISNUMBER(SEARCH("journalism",N1283)),"journalism",IF(ISNUMBER(SEARCH("music",N1283)),"music",IF(ISNUMBER(SEARCH("photography",N1283)),"photography",IF(ISNUMBER(SEARCH("publishing",N1283)),"publishing",IF(ISNUMBER(SEARCH("technology",N1283)),"technology",IF(ISNUMBER(SEARCH("theater",N1283)),"theater"))))))))))</f>
        <v>music</v>
      </c>
      <c r="R1283" t="str">
        <f t="shared" ref="R1283:R1346" si="123">IF(N1283="","",IF(ISNUMBER(SEARCH("animation",N1283)),"animation",IF(ISNUMBER(SEARCH("art books",N1283)),"art books",IF(ISNUMBER(SEARCH("audio",N1283)),"audio",IF(ISNUMBER(SEARCH("children's books",N1283)),"children's book",IF(ISNUMBER(SEARCH("classical music",N1283)),"classical music",IF(ISNUMBER(SEARCH("documentary",N1283)),"documentary",IF(ISNUMBER(SEARCH("drama",N1283)),"drama",IF(ISNUMBER(SEARCH("electronic music",N1283)),"electronic music",IF(ISNUMBER(SEARCH("faith",N1283)),"faith",IF(ISNUMBER(SEARCH("fiction",N1283)),"fiction",IF(ISNUMBER(SEARCH("food trucks",N1283)),"food trucks",IF(ISNUMBER(SEARCH("gadgets",N1283)),"gadgets",IF(ISNUMBER(SEARCH("hardware",N1283)),"hardware",IF(ISNUMBER(SEARCH("indie rock",N1283)),"indie rock",IF(ISNUMBER(SEARCH("jazz",N1283)),"jazz",IF(ISNUMBER(SEARCH("makerspaces",N1283)),"makerspaces",IF(ISNUMBER(SEARCH("metal",N1283)),"metal",IF(ISNUMBER(SEARCH("mobile games",N1283)),"mobile games",IF(ISNUMBER(SEARCH("musical",N1283)),"musical",IF(ISNUMBER(SEARCH("nature",N1283)),"nature",IF(ISNUMBER(SEARCH("nonfiction",N1283)),"nonfiction",IF(ISNUMBER(SEARCH("people",N1283)),"people",IF(ISNUMBER(SEARCH("photobooks",N1283)),"photobooks",IF(ISNUMBER(SEARCH("places",N1283)),"places",IF(ISNUMBER(SEARCH("plays",N1283)),"plays",IF(ISNUMBER(SEARCH("pop",N1283)),"pop",IF(ISNUMBER(SEARCH("radio &amp; podcasts",N1283)),"radio &amp; podcasts",IF(ISNUMBER(SEARCH("restaurants",N1283)),"restaurants",IF(ISNUMBER(SEARCH("rock",N1283)),"rock",IF(ISNUMBER(SEARCH("science fiction",N1283)),"science fiction",IF(ISNUMBER(SEARCH("shorts",N1283)),"shorts",IF(ISNUMBER(SEARCH("small batch",N1283)),"small batch",IF(ISNUMBER(SEARCH("space exploration",N1283)),"space exploration",IF(ISNUMBER(SEARCH("spaces",N1283)),"spaces",IF(ISNUMBER(SEARCH("tabletop games",N1283)),"tabletop games",IF(ISNUMBER(SEARCH("television",N1283)),"television",IF(ISNUMBER(SEARCH("translations",N1283)),"translations",IF(ISNUMBER(SEARCH("video games",N1283)),"video games",IF(ISNUMBER(SEARCH("wearables",N1283)),"wearables",IF(ISNUMBER(SEARCH("web",N1283)),"web",IF(ISNUMBER(SEARCH("world music",N1283)),"world music"))))))))))))))))))))))))))))))))))))))))))</f>
        <v>rock</v>
      </c>
      <c r="S1283" s="10">
        <f t="shared" ref="S1283:S1346" si="124">(((J1283/60)/60)/24)+DATE(1970,1,1)+(-7/24)</f>
        <v>41463.45180555556</v>
      </c>
      <c r="T1283" s="10">
        <f t="shared" ref="T1283:T1346" si="125">(((I1283/60)/60)/24)+DATE(1970,1,1)+(-7/24)</f>
        <v>41483.45180555556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1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41586.18350694445</v>
      </c>
      <c r="T1284" s="10">
        <f t="shared" si="125"/>
        <v>41616.915972222225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1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41320.425798611112</v>
      </c>
      <c r="T1285" s="10">
        <f t="shared" si="125"/>
        <v>41343.875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1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42711.943078703705</v>
      </c>
      <c r="T1286" s="10">
        <f t="shared" si="125"/>
        <v>42735.415972222225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1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42160.291377314818</v>
      </c>
      <c r="T1287" s="10">
        <f t="shared" si="125"/>
        <v>42175.291377314818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11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42039.092905092599</v>
      </c>
      <c r="T1288" s="10">
        <f t="shared" si="125"/>
        <v>42052.291666666664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11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42107.329351851855</v>
      </c>
      <c r="T1289" s="10">
        <f t="shared" si="125"/>
        <v>42167.329351851855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1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42560.862997685188</v>
      </c>
      <c r="T1290" s="10">
        <f t="shared" si="125"/>
        <v>42591.875000000007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1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42708.843113425923</v>
      </c>
      <c r="T1291" s="10">
        <f t="shared" si="125"/>
        <v>42738.843113425923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1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42086.323275462964</v>
      </c>
      <c r="T1292" s="10">
        <f t="shared" si="125"/>
        <v>42116.999305555561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1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42064.361006944448</v>
      </c>
      <c r="T1293" s="10">
        <f t="shared" si="125"/>
        <v>42101.000000000007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1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42256.472546296303</v>
      </c>
      <c r="T1294" s="10">
        <f t="shared" si="125"/>
        <v>42283.665972222225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1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42292.40938657408</v>
      </c>
      <c r="T1295" s="10">
        <f t="shared" si="125"/>
        <v>42322.451053240737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1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42278.162002314821</v>
      </c>
      <c r="T1296" s="10">
        <f t="shared" si="125"/>
        <v>42296.166666666664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1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42184.281215277784</v>
      </c>
      <c r="T1297" s="10">
        <f t="shared" si="125"/>
        <v>42214.416666666664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1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42422.758946759262</v>
      </c>
      <c r="T1298" s="10">
        <f t="shared" si="125"/>
        <v>42442.717280092598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1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42461.45553240741</v>
      </c>
      <c r="T1299" s="10">
        <f t="shared" si="125"/>
        <v>42491.45553240741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1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42458.389259259267</v>
      </c>
      <c r="T1300" s="10">
        <f t="shared" si="125"/>
        <v>42488.389259259267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1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42169.522673611114</v>
      </c>
      <c r="T1301" s="10">
        <f t="shared" si="125"/>
        <v>42199.522673611114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1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42483.38354166667</v>
      </c>
      <c r="T1302" s="10">
        <f t="shared" si="125"/>
        <v>42522.497916666667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1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42195.458078703705</v>
      </c>
      <c r="T1303" s="10">
        <f t="shared" si="125"/>
        <v>42205.833333333336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11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42674.766331018523</v>
      </c>
      <c r="T1304" s="10">
        <f t="shared" si="125"/>
        <v>42704.807997685188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1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42566.149537037039</v>
      </c>
      <c r="T1305" s="10">
        <f t="shared" si="125"/>
        <v>42582.166666666664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1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42746.90283564815</v>
      </c>
      <c r="T1306" s="10">
        <f t="shared" si="125"/>
        <v>42806.861168981479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1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42543.373935185191</v>
      </c>
      <c r="T1307" s="10">
        <f t="shared" si="125"/>
        <v>42572.437500000007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1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41947.165902777779</v>
      </c>
      <c r="T1308" s="10">
        <f t="shared" si="125"/>
        <v>41977.165902777779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1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42387.211562500001</v>
      </c>
      <c r="T1309" s="10">
        <f t="shared" si="125"/>
        <v>42417.211562500001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1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42611.321898148155</v>
      </c>
      <c r="T1310" s="10">
        <f t="shared" si="125"/>
        <v>42651.321898148155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42257.59106481482</v>
      </c>
      <c r="T1311" s="10">
        <f t="shared" si="125"/>
        <v>42292.59106481482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1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42556.375578703701</v>
      </c>
      <c r="T1312" s="10">
        <f t="shared" si="125"/>
        <v>42601.375578703701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1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42669.510636574072</v>
      </c>
      <c r="T1313" s="10">
        <f t="shared" si="125"/>
        <v>42704.552303240744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1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42082.411134259259</v>
      </c>
      <c r="T1314" s="10">
        <f t="shared" si="125"/>
        <v>42112.411134259259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1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42402.417986111112</v>
      </c>
      <c r="T1315" s="10">
        <f t="shared" si="125"/>
        <v>42432.417986111112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1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42604.378009259257</v>
      </c>
      <c r="T1316" s="10">
        <f t="shared" si="125"/>
        <v>42664.378009259257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1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42278.206574074073</v>
      </c>
      <c r="T1317" s="10">
        <f t="shared" si="125"/>
        <v>42313.750000000007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1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42393.670243055552</v>
      </c>
      <c r="T1318" s="10">
        <f t="shared" si="125"/>
        <v>42428.670243055552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1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42519.943819444445</v>
      </c>
      <c r="T1319" s="10">
        <f t="shared" si="125"/>
        <v>42572.291666666664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1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41984.751990740748</v>
      </c>
      <c r="T1320" s="10">
        <f t="shared" si="125"/>
        <v>42014.751990740748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1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41816.520428240743</v>
      </c>
      <c r="T1321" s="10">
        <f t="shared" si="125"/>
        <v>41831.375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1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42705.398680555554</v>
      </c>
      <c r="T1322" s="10">
        <f t="shared" si="125"/>
        <v>42734.666666666664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1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42697.457604166666</v>
      </c>
      <c r="T1323" s="10">
        <f t="shared" si="125"/>
        <v>42727.457604166666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1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42115.36487268519</v>
      </c>
      <c r="T1324" s="10">
        <f t="shared" si="125"/>
        <v>42145.36487268519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1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42451.406782407408</v>
      </c>
      <c r="T1325" s="10">
        <f t="shared" si="125"/>
        <v>42485.996527777781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1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42626.342037037037</v>
      </c>
      <c r="T1326" s="10">
        <f t="shared" si="125"/>
        <v>42656.342037037037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1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42703.794386574074</v>
      </c>
      <c r="T1327" s="10">
        <f t="shared" si="125"/>
        <v>42733.794386574074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1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41974.50032407407</v>
      </c>
      <c r="T1328" s="10">
        <f t="shared" si="125"/>
        <v>42019.50032407407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1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42123.386979166673</v>
      </c>
      <c r="T1329" s="10">
        <f t="shared" si="125"/>
        <v>42153.386979166673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1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42612.351087962968</v>
      </c>
      <c r="T1330" s="10">
        <f t="shared" si="125"/>
        <v>42657.351087962968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1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41934.929918981485</v>
      </c>
      <c r="T1331" s="10">
        <f t="shared" si="125"/>
        <v>41974.971585648149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1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42521.98505787037</v>
      </c>
      <c r="T1332" s="10">
        <f t="shared" si="125"/>
        <v>42552.875000000007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1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42569.212430555555</v>
      </c>
      <c r="T1333" s="10">
        <f t="shared" si="125"/>
        <v>42599.212430555555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11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42731.768611111118</v>
      </c>
      <c r="T1334" s="10">
        <f t="shared" si="125"/>
        <v>42761.768611111118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11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41805.815104166672</v>
      </c>
      <c r="T1335" s="10">
        <f t="shared" si="125"/>
        <v>41835.815104166672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1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42410.482488425929</v>
      </c>
      <c r="T1336" s="10">
        <f t="shared" si="125"/>
        <v>42440.482488425929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1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42313.644699074073</v>
      </c>
      <c r="T1337" s="10">
        <f t="shared" si="125"/>
        <v>42343.644699074073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1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41955.57208333334</v>
      </c>
      <c r="T1338" s="10">
        <f t="shared" si="125"/>
        <v>41990.57208333334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1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42767.285636574081</v>
      </c>
      <c r="T1339" s="10">
        <f t="shared" si="125"/>
        <v>42797.285636574081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1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42188.511956018519</v>
      </c>
      <c r="T1340" s="10">
        <f t="shared" si="125"/>
        <v>42218.511956018519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1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41936.355497685188</v>
      </c>
      <c r="T1341" s="10">
        <f t="shared" si="125"/>
        <v>41981.397164351853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11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41836.303854166668</v>
      </c>
      <c r="T1342" s="10">
        <f t="shared" si="125"/>
        <v>41866.303854166668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1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42612.332372685189</v>
      </c>
      <c r="T1343" s="10">
        <f t="shared" si="125"/>
        <v>42644.332372685189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1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42172.52475694444</v>
      </c>
      <c r="T1344" s="10">
        <f t="shared" si="125"/>
        <v>42202.52475694444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1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42542.234756944446</v>
      </c>
      <c r="T1345" s="10">
        <f t="shared" si="125"/>
        <v>42600.874305555561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11">
        <f t="shared" si="121"/>
        <v>40.762589928057551</v>
      </c>
      <c r="Q1346" t="str">
        <f t="shared" si="122"/>
        <v>publishing</v>
      </c>
      <c r="R1346" t="str">
        <f t="shared" si="123"/>
        <v>fiction</v>
      </c>
      <c r="S1346" s="10">
        <f t="shared" si="124"/>
        <v>42522.498136574075</v>
      </c>
      <c r="T1346" s="10">
        <f t="shared" si="125"/>
        <v>42551.498136574075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11">
        <f t="shared" ref="P1347:P1410" si="127">E1347/L1347</f>
        <v>53.571428571428569</v>
      </c>
      <c r="Q1347" t="str">
        <f t="shared" ref="Q1347:Q1410" si="128">IF(N1347="","",IF(ISNUMBER(SEARCH("film &amp; video",N1347)),"film &amp; video",IF(ISNUMBER(SEARCH("food",N1347)),"food",IF(ISNUMBER(SEARCH("games",N1347)),"games",IF(ISNUMBER(SEARCH("journalism",N1347)),"journalism",IF(ISNUMBER(SEARCH("music",N1347)),"music",IF(ISNUMBER(SEARCH("photography",N1347)),"photography",IF(ISNUMBER(SEARCH("publishing",N1347)),"publishing",IF(ISNUMBER(SEARCH("technology",N1347)),"technology",IF(ISNUMBER(SEARCH("theater",N1347)),"theater"))))))))))</f>
        <v>publishing</v>
      </c>
      <c r="R1347" t="str">
        <f t="shared" ref="R1347:R1410" si="129">IF(N1347="","",IF(ISNUMBER(SEARCH("animation",N1347)),"animation",IF(ISNUMBER(SEARCH("art books",N1347)),"art books",IF(ISNUMBER(SEARCH("audio",N1347)),"audio",IF(ISNUMBER(SEARCH("children's books",N1347)),"children's book",IF(ISNUMBER(SEARCH("classical music",N1347)),"classical music",IF(ISNUMBER(SEARCH("documentary",N1347)),"documentary",IF(ISNUMBER(SEARCH("drama",N1347)),"drama",IF(ISNUMBER(SEARCH("electronic music",N1347)),"electronic music",IF(ISNUMBER(SEARCH("faith",N1347)),"faith",IF(ISNUMBER(SEARCH("fiction",N1347)),"fiction",IF(ISNUMBER(SEARCH("food trucks",N1347)),"food trucks",IF(ISNUMBER(SEARCH("gadgets",N1347)),"gadgets",IF(ISNUMBER(SEARCH("hardware",N1347)),"hardware",IF(ISNUMBER(SEARCH("indie rock",N1347)),"indie rock",IF(ISNUMBER(SEARCH("jazz",N1347)),"jazz",IF(ISNUMBER(SEARCH("makerspaces",N1347)),"makerspaces",IF(ISNUMBER(SEARCH("metal",N1347)),"metal",IF(ISNUMBER(SEARCH("mobile games",N1347)),"mobile games",IF(ISNUMBER(SEARCH("musical",N1347)),"musical",IF(ISNUMBER(SEARCH("nature",N1347)),"nature",IF(ISNUMBER(SEARCH("nonfiction",N1347)),"nonfiction",IF(ISNUMBER(SEARCH("people",N1347)),"people",IF(ISNUMBER(SEARCH("photobooks",N1347)),"photobooks",IF(ISNUMBER(SEARCH("places",N1347)),"places",IF(ISNUMBER(SEARCH("plays",N1347)),"plays",IF(ISNUMBER(SEARCH("pop",N1347)),"pop",IF(ISNUMBER(SEARCH("radio &amp; podcasts",N1347)),"radio &amp; podcasts",IF(ISNUMBER(SEARCH("restaurants",N1347)),"restaurants",IF(ISNUMBER(SEARCH("rock",N1347)),"rock",IF(ISNUMBER(SEARCH("science fiction",N1347)),"science fiction",IF(ISNUMBER(SEARCH("shorts",N1347)),"shorts",IF(ISNUMBER(SEARCH("small batch",N1347)),"small batch",IF(ISNUMBER(SEARCH("space exploration",N1347)),"space exploration",IF(ISNUMBER(SEARCH("spaces",N1347)),"spaces",IF(ISNUMBER(SEARCH("tabletop games",N1347)),"tabletop games",IF(ISNUMBER(SEARCH("television",N1347)),"television",IF(ISNUMBER(SEARCH("translations",N1347)),"translations",IF(ISNUMBER(SEARCH("video games",N1347)),"video games",IF(ISNUMBER(SEARCH("wearables",N1347)),"wearables",IF(ISNUMBER(SEARCH("web",N1347)),"web",IF(ISNUMBER(SEARCH("world music",N1347)),"world music"))))))))))))))))))))))))))))))))))))))))))</f>
        <v>fiction</v>
      </c>
      <c r="S1347" s="10">
        <f t="shared" ref="S1347:S1410" si="130">(((J1347/60)/60)/24)+DATE(1970,1,1)+(-7/24)</f>
        <v>41799.522673611114</v>
      </c>
      <c r="T1347" s="10">
        <f t="shared" ref="T1347:T1410" si="131">(((I1347/60)/60)/24)+DATE(1970,1,1)+(-7/24)</f>
        <v>41834.522673611114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11">
        <f t="shared" si="127"/>
        <v>48.449664429530202</v>
      </c>
      <c r="Q1348" t="str">
        <f t="shared" si="128"/>
        <v>publishing</v>
      </c>
      <c r="R1348" t="str">
        <f t="shared" si="129"/>
        <v>fiction</v>
      </c>
      <c r="S1348" s="10">
        <f t="shared" si="130"/>
        <v>41421.784155092595</v>
      </c>
      <c r="T1348" s="10">
        <f t="shared" si="131"/>
        <v>41451.784155092595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11">
        <f t="shared" si="127"/>
        <v>82.41935483870968</v>
      </c>
      <c r="Q1349" t="str">
        <f t="shared" si="128"/>
        <v>publishing</v>
      </c>
      <c r="R1349" t="str">
        <f t="shared" si="129"/>
        <v>fiction</v>
      </c>
      <c r="S1349" s="10">
        <f t="shared" si="130"/>
        <v>42040.346354166664</v>
      </c>
      <c r="T1349" s="10">
        <f t="shared" si="131"/>
        <v>42070.346354166664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11">
        <f t="shared" si="127"/>
        <v>230.19230769230768</v>
      </c>
      <c r="Q1350" t="str">
        <f t="shared" si="128"/>
        <v>publishing</v>
      </c>
      <c r="R1350" t="str">
        <f t="shared" si="129"/>
        <v>fiction</v>
      </c>
      <c r="S1350" s="10">
        <f t="shared" si="130"/>
        <v>41963.214502314811</v>
      </c>
      <c r="T1350" s="10">
        <f t="shared" si="131"/>
        <v>41991.214502314811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11">
        <f t="shared" si="127"/>
        <v>59.360465116279073</v>
      </c>
      <c r="Q1351" t="str">
        <f t="shared" si="128"/>
        <v>publishing</v>
      </c>
      <c r="R1351" t="str">
        <f t="shared" si="129"/>
        <v>fiction</v>
      </c>
      <c r="S1351" s="10">
        <f t="shared" si="130"/>
        <v>42317.040914351855</v>
      </c>
      <c r="T1351" s="10">
        <f t="shared" si="131"/>
        <v>42353.999305555561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11">
        <f t="shared" si="127"/>
        <v>66.698717948717942</v>
      </c>
      <c r="Q1352" t="str">
        <f t="shared" si="128"/>
        <v>publishing</v>
      </c>
      <c r="R1352" t="str">
        <f t="shared" si="129"/>
        <v>fiction</v>
      </c>
      <c r="S1352" s="10">
        <f t="shared" si="130"/>
        <v>42333.721458333333</v>
      </c>
      <c r="T1352" s="10">
        <f t="shared" si="131"/>
        <v>42363.721458333333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11">
        <f t="shared" si="127"/>
        <v>168.77500000000001</v>
      </c>
      <c r="Q1353" t="str">
        <f t="shared" si="128"/>
        <v>publishing</v>
      </c>
      <c r="R1353" t="str">
        <f t="shared" si="129"/>
        <v>fiction</v>
      </c>
      <c r="S1353" s="10">
        <f t="shared" si="130"/>
        <v>42382.448425925926</v>
      </c>
      <c r="T1353" s="10">
        <f t="shared" si="131"/>
        <v>42412.448425925926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11">
        <f t="shared" si="127"/>
        <v>59.973568281938327</v>
      </c>
      <c r="Q1354" t="str">
        <f t="shared" si="128"/>
        <v>publishing</v>
      </c>
      <c r="R1354" t="str">
        <f t="shared" si="129"/>
        <v>fiction</v>
      </c>
      <c r="S1354" s="10">
        <f t="shared" si="130"/>
        <v>42200.286643518521</v>
      </c>
      <c r="T1354" s="10">
        <f t="shared" si="131"/>
        <v>42251.874305555561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11">
        <f t="shared" si="127"/>
        <v>31.80952380952381</v>
      </c>
      <c r="Q1355" t="str">
        <f t="shared" si="128"/>
        <v>publishing</v>
      </c>
      <c r="R1355" t="str">
        <f t="shared" si="129"/>
        <v>fiction</v>
      </c>
      <c r="S1355" s="10">
        <f t="shared" si="130"/>
        <v>41308.826250000006</v>
      </c>
      <c r="T1355" s="10">
        <f t="shared" si="131"/>
        <v>41343.708333333336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11">
        <f t="shared" si="127"/>
        <v>24.421875</v>
      </c>
      <c r="Q1356" t="str">
        <f t="shared" si="128"/>
        <v>publishing</v>
      </c>
      <c r="R1356" t="str">
        <f t="shared" si="129"/>
        <v>fiction</v>
      </c>
      <c r="S1356" s="10">
        <f t="shared" si="130"/>
        <v>42502.515960648154</v>
      </c>
      <c r="T1356" s="10">
        <f t="shared" si="131"/>
        <v>42532.515960648154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11">
        <f t="shared" si="127"/>
        <v>25.347107438016529</v>
      </c>
      <c r="Q1357" t="str">
        <f t="shared" si="128"/>
        <v>publishing</v>
      </c>
      <c r="R1357" t="str">
        <f t="shared" si="129"/>
        <v>fiction</v>
      </c>
      <c r="S1357" s="10">
        <f t="shared" si="130"/>
        <v>41212.963020833333</v>
      </c>
      <c r="T1357" s="10">
        <f t="shared" si="131"/>
        <v>41243.125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11">
        <f t="shared" si="127"/>
        <v>71.443218390804603</v>
      </c>
      <c r="Q1358" t="str">
        <f t="shared" si="128"/>
        <v>publishing</v>
      </c>
      <c r="R1358" t="str">
        <f t="shared" si="129"/>
        <v>fiction</v>
      </c>
      <c r="S1358" s="10">
        <f t="shared" si="130"/>
        <v>41429.747222222228</v>
      </c>
      <c r="T1358" s="10">
        <f t="shared" si="131"/>
        <v>41459.747222222228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11">
        <f t="shared" si="127"/>
        <v>38.553846153846152</v>
      </c>
      <c r="Q1359" t="str">
        <f t="shared" si="128"/>
        <v>publishing</v>
      </c>
      <c r="R1359" t="str">
        <f t="shared" si="129"/>
        <v>fiction</v>
      </c>
      <c r="S1359" s="10">
        <f t="shared" si="130"/>
        <v>41304.670567129629</v>
      </c>
      <c r="T1359" s="10">
        <f t="shared" si="131"/>
        <v>41333.957638888889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11">
        <f t="shared" si="127"/>
        <v>68.367346938775512</v>
      </c>
      <c r="Q1360" t="str">
        <f t="shared" si="128"/>
        <v>publishing</v>
      </c>
      <c r="R1360" t="str">
        <f t="shared" si="129"/>
        <v>fiction</v>
      </c>
      <c r="S1360" s="10">
        <f t="shared" si="130"/>
        <v>40689.27920138889</v>
      </c>
      <c r="T1360" s="10">
        <f t="shared" si="131"/>
        <v>40719.27920138889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11">
        <f t="shared" si="127"/>
        <v>40.210526315789473</v>
      </c>
      <c r="Q1361" t="str">
        <f t="shared" si="128"/>
        <v>publishing</v>
      </c>
      <c r="R1361" t="str">
        <f t="shared" si="129"/>
        <v>fiction</v>
      </c>
      <c r="S1361" s="10">
        <f t="shared" si="130"/>
        <v>40668.523032407407</v>
      </c>
      <c r="T1361" s="10">
        <f t="shared" si="131"/>
        <v>40730.523032407407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11">
        <f t="shared" si="127"/>
        <v>32.074074074074076</v>
      </c>
      <c r="Q1362" t="str">
        <f t="shared" si="128"/>
        <v>publishing</v>
      </c>
      <c r="R1362" t="str">
        <f t="shared" si="129"/>
        <v>fiction</v>
      </c>
      <c r="S1362" s="10">
        <f t="shared" si="130"/>
        <v>41095.609027777777</v>
      </c>
      <c r="T1362" s="10">
        <f t="shared" si="131"/>
        <v>41123.609027777777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11">
        <f t="shared" si="127"/>
        <v>28.632575757575758</v>
      </c>
      <c r="Q1363" t="str">
        <f t="shared" si="128"/>
        <v>publishing</v>
      </c>
      <c r="R1363" t="str">
        <f t="shared" si="129"/>
        <v>fiction</v>
      </c>
      <c r="S1363" s="10">
        <f t="shared" si="130"/>
        <v>41781.425601851857</v>
      </c>
      <c r="T1363" s="10">
        <f t="shared" si="131"/>
        <v>41811.425601851857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11">
        <f t="shared" si="127"/>
        <v>43.64</v>
      </c>
      <c r="Q1364" t="str">
        <f t="shared" si="128"/>
        <v>publishing</v>
      </c>
      <c r="R1364" t="str">
        <f t="shared" si="129"/>
        <v>fiction</v>
      </c>
      <c r="S1364" s="10">
        <f t="shared" si="130"/>
        <v>41464.64271990741</v>
      </c>
      <c r="T1364" s="10">
        <f t="shared" si="131"/>
        <v>41524.64271990741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11">
        <f t="shared" si="127"/>
        <v>40</v>
      </c>
      <c r="Q1365" t="str">
        <f t="shared" si="128"/>
        <v>publishing</v>
      </c>
      <c r="R1365" t="str">
        <f t="shared" si="129"/>
        <v>fiction</v>
      </c>
      <c r="S1365" s="10">
        <f t="shared" si="130"/>
        <v>42396.552395833336</v>
      </c>
      <c r="T1365" s="10">
        <f t="shared" si="131"/>
        <v>42415.040972222225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1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41951.404004629629</v>
      </c>
      <c r="T1366" s="10">
        <f t="shared" si="131"/>
        <v>42011.404004629636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1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42049.441574074073</v>
      </c>
      <c r="T1367" s="10">
        <f t="shared" si="131"/>
        <v>42079.399907407409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1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41924.704432870371</v>
      </c>
      <c r="T1368" s="10">
        <f t="shared" si="131"/>
        <v>41969.746099537042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1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42291.711226851854</v>
      </c>
      <c r="T1369" s="10">
        <f t="shared" si="131"/>
        <v>42321.752893518518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1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42145.899236111109</v>
      </c>
      <c r="T1370" s="10">
        <f t="shared" si="131"/>
        <v>42169.899236111109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1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41710.302615740744</v>
      </c>
      <c r="T1371" s="10">
        <f t="shared" si="131"/>
        <v>41740.302615740744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11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41547.711689814816</v>
      </c>
      <c r="T1372" s="10">
        <f t="shared" si="131"/>
        <v>41562.711689814816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1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42101.466921296298</v>
      </c>
      <c r="T1373" s="10">
        <f t="shared" si="131"/>
        <v>42131.466921296298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11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41072.448287037041</v>
      </c>
      <c r="T1374" s="10">
        <f t="shared" si="131"/>
        <v>41102.448287037041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1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42704.660104166665</v>
      </c>
      <c r="T1375" s="10">
        <f t="shared" si="131"/>
        <v>42734.660104166665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1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42423.87023148148</v>
      </c>
      <c r="T1376" s="10">
        <f t="shared" si="131"/>
        <v>42453.828564814816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1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42719.774525462963</v>
      </c>
      <c r="T1377" s="10">
        <f t="shared" si="131"/>
        <v>42749.774525462963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1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42677.377384259256</v>
      </c>
      <c r="T1378" s="10">
        <f t="shared" si="131"/>
        <v>42707.419050925928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1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42746.927893518521</v>
      </c>
      <c r="T1379" s="10">
        <f t="shared" si="131"/>
        <v>42768.882638888892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1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42568.46770833333</v>
      </c>
      <c r="T1380" s="10">
        <f t="shared" si="131"/>
        <v>42583.46770833333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1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42130.199953703712</v>
      </c>
      <c r="T1381" s="10">
        <f t="shared" si="131"/>
        <v>42160.199953703712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11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42141.471134259256</v>
      </c>
      <c r="T1382" s="10">
        <f t="shared" si="131"/>
        <v>42163.791666666664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1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42702.922743055555</v>
      </c>
      <c r="T1383" s="10">
        <f t="shared" si="131"/>
        <v>42732.922743055555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1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41370.508518518523</v>
      </c>
      <c r="T1384" s="10">
        <f t="shared" si="131"/>
        <v>41400.508518518523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1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42706.783310185187</v>
      </c>
      <c r="T1385" s="10">
        <f t="shared" si="131"/>
        <v>42726.783310185187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1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42160.443541666667</v>
      </c>
      <c r="T1386" s="10">
        <f t="shared" si="131"/>
        <v>42190.443541666667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1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42433.397233796299</v>
      </c>
      <c r="T1387" s="10">
        <f t="shared" si="131"/>
        <v>42489.21597222222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11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42184.355196759258</v>
      </c>
      <c r="T1388" s="10">
        <f t="shared" si="131"/>
        <v>42214.355196759258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1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42126.629571759266</v>
      </c>
      <c r="T1389" s="10">
        <f t="shared" si="131"/>
        <v>42157.895833333336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1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42634.323113425933</v>
      </c>
      <c r="T1390" s="10">
        <f t="shared" si="131"/>
        <v>42660.384722222225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1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42565.189317129632</v>
      </c>
      <c r="T1391" s="10">
        <f t="shared" si="131"/>
        <v>42595.189317129632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1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42087.511643518519</v>
      </c>
      <c r="T1392" s="10">
        <f t="shared" si="131"/>
        <v>42121.425000000003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1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42193.35900462963</v>
      </c>
      <c r="T1393" s="10">
        <f t="shared" si="131"/>
        <v>42237.915972222225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1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42400.863263888888</v>
      </c>
      <c r="T1394" s="10">
        <f t="shared" si="131"/>
        <v>42431.863263888888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1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42553.3903125</v>
      </c>
      <c r="T1395" s="10">
        <f t="shared" si="131"/>
        <v>42583.3903125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1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42751.853310185186</v>
      </c>
      <c r="T1396" s="10">
        <f t="shared" si="131"/>
        <v>42794.833333333336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1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42719.616678240745</v>
      </c>
      <c r="T1397" s="10">
        <f t="shared" si="131"/>
        <v>42749.616678240745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1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42018.706967592596</v>
      </c>
      <c r="T1398" s="10">
        <f t="shared" si="131"/>
        <v>42048.706967592596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1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42640.626273148147</v>
      </c>
      <c r="T1399" s="10">
        <f t="shared" si="131"/>
        <v>42670.59652777778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1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42526.582569444443</v>
      </c>
      <c r="T1400" s="10">
        <f t="shared" si="131"/>
        <v>42556.582569444443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1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41888.712650462963</v>
      </c>
      <c r="T1401" s="10">
        <f t="shared" si="131"/>
        <v>41918.712650462963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1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42498.049456018525</v>
      </c>
      <c r="T1402" s="10">
        <f t="shared" si="131"/>
        <v>42532.937500000007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1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41399.704560185186</v>
      </c>
      <c r="T1403" s="10">
        <f t="shared" si="131"/>
        <v>41420.704560185186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1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42064.761701388888</v>
      </c>
      <c r="T1404" s="10">
        <f t="shared" si="131"/>
        <v>42124.720034722232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1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41450.771238425928</v>
      </c>
      <c r="T1405" s="10">
        <f t="shared" si="131"/>
        <v>41480.771238425928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1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42032.218576388892</v>
      </c>
      <c r="T1406" s="10">
        <f t="shared" si="131"/>
        <v>42057.218576388892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1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41941.388900462967</v>
      </c>
      <c r="T1407" s="10">
        <f t="shared" si="131"/>
        <v>41971.430567129632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1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42297.141284722224</v>
      </c>
      <c r="T1408" s="10">
        <f t="shared" si="131"/>
        <v>42350.125000000007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1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41838.245115740741</v>
      </c>
      <c r="T1409" s="10">
        <f t="shared" si="131"/>
        <v>41863.245115740741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11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42291.580509259256</v>
      </c>
      <c r="T1410" s="10">
        <f t="shared" si="131"/>
        <v>42321.622175925928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11" t="e">
        <f t="shared" ref="P1411:P1474" si="133">E1411/L1411</f>
        <v>#DIV/0!</v>
      </c>
      <c r="Q1411" t="str">
        <f t="shared" ref="Q1411:Q1474" si="134">IF(N1411="","",IF(ISNUMBER(SEARCH("film &amp; video",N1411)),"film &amp; video",IF(ISNUMBER(SEARCH("food",N1411)),"food",IF(ISNUMBER(SEARCH("games",N1411)),"games",IF(ISNUMBER(SEARCH("journalism",N1411)),"journalism",IF(ISNUMBER(SEARCH("music",N1411)),"music",IF(ISNUMBER(SEARCH("photography",N1411)),"photography",IF(ISNUMBER(SEARCH("publishing",N1411)),"publishing",IF(ISNUMBER(SEARCH("technology",N1411)),"technology",IF(ISNUMBER(SEARCH("theater",N1411)),"theater"))))))))))</f>
        <v>publishing</v>
      </c>
      <c r="R1411" t="str">
        <f t="shared" ref="R1411:R1474" si="135">IF(N1411="","",IF(ISNUMBER(SEARCH("animation",N1411)),"animation",IF(ISNUMBER(SEARCH("art books",N1411)),"art books",IF(ISNUMBER(SEARCH("audio",N1411)),"audio",IF(ISNUMBER(SEARCH("children's books",N1411)),"children's book",IF(ISNUMBER(SEARCH("classical music",N1411)),"classical music",IF(ISNUMBER(SEARCH("documentary",N1411)),"documentary",IF(ISNUMBER(SEARCH("drama",N1411)),"drama",IF(ISNUMBER(SEARCH("electronic music",N1411)),"electronic music",IF(ISNUMBER(SEARCH("faith",N1411)),"faith",IF(ISNUMBER(SEARCH("fiction",N1411)),"fiction",IF(ISNUMBER(SEARCH("food trucks",N1411)),"food trucks",IF(ISNUMBER(SEARCH("gadgets",N1411)),"gadgets",IF(ISNUMBER(SEARCH("hardware",N1411)),"hardware",IF(ISNUMBER(SEARCH("indie rock",N1411)),"indie rock",IF(ISNUMBER(SEARCH("jazz",N1411)),"jazz",IF(ISNUMBER(SEARCH("makerspaces",N1411)),"makerspaces",IF(ISNUMBER(SEARCH("metal",N1411)),"metal",IF(ISNUMBER(SEARCH("mobile games",N1411)),"mobile games",IF(ISNUMBER(SEARCH("musical",N1411)),"musical",IF(ISNUMBER(SEARCH("nature",N1411)),"nature",IF(ISNUMBER(SEARCH("nonfiction",N1411)),"nonfiction",IF(ISNUMBER(SEARCH("people",N1411)),"people",IF(ISNUMBER(SEARCH("photobooks",N1411)),"photobooks",IF(ISNUMBER(SEARCH("places",N1411)),"places",IF(ISNUMBER(SEARCH("plays",N1411)),"plays",IF(ISNUMBER(SEARCH("pop",N1411)),"pop",IF(ISNUMBER(SEARCH("radio &amp; podcasts",N1411)),"radio &amp; podcasts",IF(ISNUMBER(SEARCH("restaurants",N1411)),"restaurants",IF(ISNUMBER(SEARCH("rock",N1411)),"rock",IF(ISNUMBER(SEARCH("science fiction",N1411)),"science fiction",IF(ISNUMBER(SEARCH("shorts",N1411)),"shorts",IF(ISNUMBER(SEARCH("small batch",N1411)),"small batch",IF(ISNUMBER(SEARCH("space exploration",N1411)),"space exploration",IF(ISNUMBER(SEARCH("spaces",N1411)),"spaces",IF(ISNUMBER(SEARCH("tabletop games",N1411)),"tabletop games",IF(ISNUMBER(SEARCH("television",N1411)),"television",IF(ISNUMBER(SEARCH("translations",N1411)),"translations",IF(ISNUMBER(SEARCH("video games",N1411)),"video games",IF(ISNUMBER(SEARCH("wearables",N1411)),"wearables",IF(ISNUMBER(SEARCH("web",N1411)),"web",IF(ISNUMBER(SEARCH("world music",N1411)),"world music"))))))))))))))))))))))))))))))))))))))))))</f>
        <v>translations</v>
      </c>
      <c r="S1411" s="10">
        <f t="shared" ref="S1411:S1474" si="136">(((J1411/60)/60)/24)+DATE(1970,1,1)+(-7/24)</f>
        <v>41944.841840277782</v>
      </c>
      <c r="T1411" s="10">
        <f t="shared" ref="T1411:T1474" si="137">(((I1411/60)/60)/24)+DATE(1970,1,1)+(-7/24)</f>
        <v>42004.883506944447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1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42479.02685185185</v>
      </c>
      <c r="T1412" s="10">
        <f t="shared" si="137"/>
        <v>42524.02685185185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1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42012.767361111117</v>
      </c>
      <c r="T1413" s="10">
        <f t="shared" si="137"/>
        <v>42040.767361111117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1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41946.771979166668</v>
      </c>
      <c r="T1414" s="10">
        <f t="shared" si="137"/>
        <v>41976.771979166668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1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42360.145486111112</v>
      </c>
      <c r="T1415" s="10">
        <f t="shared" si="137"/>
        <v>42420.145486111112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1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42707.961423611116</v>
      </c>
      <c r="T1416" s="10">
        <f t="shared" si="137"/>
        <v>42737.961423611116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1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42192.384155092594</v>
      </c>
      <c r="T1417" s="10">
        <f t="shared" si="137"/>
        <v>42232.384155092594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11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42299.634479166671</v>
      </c>
      <c r="T1418" s="10">
        <f t="shared" si="137"/>
        <v>42329.676145833335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1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42231.858495370376</v>
      </c>
      <c r="T1419" s="10">
        <f t="shared" si="137"/>
        <v>42262.174305555563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1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42395.16474537037</v>
      </c>
      <c r="T1420" s="10">
        <f t="shared" si="137"/>
        <v>42425.16474537037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1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42622.164571759262</v>
      </c>
      <c r="T1421" s="10">
        <f t="shared" si="137"/>
        <v>42652.164571759262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1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42524.375995370377</v>
      </c>
      <c r="T1422" s="10">
        <f t="shared" si="137"/>
        <v>42549.375995370377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1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42013.62394675926</v>
      </c>
      <c r="T1423" s="10">
        <f t="shared" si="137"/>
        <v>42043.62394675926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1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42603.947962962964</v>
      </c>
      <c r="T1424" s="10">
        <f t="shared" si="137"/>
        <v>42633.947962962964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1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42340.068645833337</v>
      </c>
      <c r="T1425" s="10">
        <f t="shared" si="137"/>
        <v>42370.068645833337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1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42676.425949074073</v>
      </c>
      <c r="T1426" s="10">
        <f t="shared" si="137"/>
        <v>42689.467615740745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11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42092.839803240742</v>
      </c>
      <c r="T1427" s="10">
        <f t="shared" si="137"/>
        <v>42122.839803240742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11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42180.098611111112</v>
      </c>
      <c r="T1428" s="10">
        <f t="shared" si="137"/>
        <v>42240.098611111112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1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42601.560011574074</v>
      </c>
      <c r="T1429" s="10">
        <f t="shared" si="137"/>
        <v>42631.560011574074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1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42432.088159722225</v>
      </c>
      <c r="T1430" s="10">
        <f t="shared" si="137"/>
        <v>42462.046493055554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1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42073.769004629627</v>
      </c>
      <c r="T1431" s="10">
        <f t="shared" si="137"/>
        <v>42103.769004629627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1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41961.521851851852</v>
      </c>
      <c r="T1432" s="10">
        <f t="shared" si="137"/>
        <v>41992.521851851852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1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42303.919166666667</v>
      </c>
      <c r="T1433" s="10">
        <f t="shared" si="137"/>
        <v>42333.960833333338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11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42175.488750000004</v>
      </c>
      <c r="T1434" s="10">
        <f t="shared" si="137"/>
        <v>42205.488750000004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1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42673.334201388891</v>
      </c>
      <c r="T1435" s="10">
        <f t="shared" si="137"/>
        <v>42714.166666666664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1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42142.475439814814</v>
      </c>
      <c r="T1436" s="10">
        <f t="shared" si="137"/>
        <v>42163.333333333336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1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42258.488657407412</v>
      </c>
      <c r="T1437" s="10">
        <f t="shared" si="137"/>
        <v>42288.488657407412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1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42391.058530092596</v>
      </c>
      <c r="T1438" s="10">
        <f t="shared" si="137"/>
        <v>42421.058530092596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1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41796.240034722221</v>
      </c>
      <c r="T1439" s="10">
        <f t="shared" si="137"/>
        <v>41832.915972222225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1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42457.57984953704</v>
      </c>
      <c r="T1440" s="10">
        <f t="shared" si="137"/>
        <v>42487.288194444445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1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42040.538206018515</v>
      </c>
      <c r="T1441" s="10">
        <f t="shared" si="137"/>
        <v>42070.538206018515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1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42486.456747685188</v>
      </c>
      <c r="T1442" s="10">
        <f t="shared" si="137"/>
        <v>42516.456747685188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1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42198.474178240744</v>
      </c>
      <c r="T1443" s="10">
        <f t="shared" si="137"/>
        <v>42258.474178240744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11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42485.353680555556</v>
      </c>
      <c r="T1444" s="10">
        <f t="shared" si="137"/>
        <v>42515.353680555556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11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42707.634363425932</v>
      </c>
      <c r="T1445" s="10">
        <f t="shared" si="137"/>
        <v>42737.634363425932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11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42199.581736111119</v>
      </c>
      <c r="T1446" s="10">
        <f t="shared" si="137"/>
        <v>42259.581736111119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11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42139.250636574077</v>
      </c>
      <c r="T1447" s="10">
        <f t="shared" si="137"/>
        <v>42169.250636574077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11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42461.155995370376</v>
      </c>
      <c r="T1448" s="10">
        <f t="shared" si="137"/>
        <v>42481.155995370376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1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42529.439050925932</v>
      </c>
      <c r="T1449" s="10">
        <f t="shared" si="137"/>
        <v>42559.439050925932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11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42115.644884259258</v>
      </c>
      <c r="T1450" s="10">
        <f t="shared" si="137"/>
        <v>42145.934027777781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1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42086.519733796296</v>
      </c>
      <c r="T1451" s="10">
        <f t="shared" si="137"/>
        <v>42134.519733796296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1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42389.879594907405</v>
      </c>
      <c r="T1452" s="10">
        <f t="shared" si="137"/>
        <v>42419.879594907405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1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41931.667349537041</v>
      </c>
      <c r="T1453" s="10">
        <f t="shared" si="137"/>
        <v>41961.709016203706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11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41818.411608796298</v>
      </c>
      <c r="T1454" s="10">
        <f t="shared" si="137"/>
        <v>41848.411608796298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11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42795.404479166667</v>
      </c>
      <c r="T1455" s="10">
        <f t="shared" si="137"/>
        <v>42840.362812500003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1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42463.575000000004</v>
      </c>
      <c r="T1456" s="10">
        <f t="shared" si="137"/>
        <v>42484.624305555561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1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41832.381018518521</v>
      </c>
      <c r="T1457" s="10">
        <f t="shared" si="137"/>
        <v>41887.277083333334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1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42708.376909722225</v>
      </c>
      <c r="T1458" s="10">
        <f t="shared" si="137"/>
        <v>42738.376909722225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11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42289.604675925926</v>
      </c>
      <c r="T1459" s="10">
        <f t="shared" si="137"/>
        <v>42319.646342592598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11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41831.413888888892</v>
      </c>
      <c r="T1460" s="10">
        <f t="shared" si="137"/>
        <v>41861.875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1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42311.913148148153</v>
      </c>
      <c r="T1461" s="10">
        <f t="shared" si="137"/>
        <v>42340.434027777781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11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41915.605300925927</v>
      </c>
      <c r="T1462" s="10">
        <f t="shared" si="137"/>
        <v>41973.697916666664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1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41899.353634259263</v>
      </c>
      <c r="T1463" s="10">
        <f t="shared" si="137"/>
        <v>41932.708333333336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1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41344.371192129634</v>
      </c>
      <c r="T1464" s="10">
        <f t="shared" si="137"/>
        <v>41374.371192129634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1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41326.619652777779</v>
      </c>
      <c r="T1465" s="10">
        <f t="shared" si="137"/>
        <v>41371.577986111115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1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41291.369884259264</v>
      </c>
      <c r="T1466" s="10">
        <f t="shared" si="137"/>
        <v>41321.369884259264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1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40959.442731481482</v>
      </c>
      <c r="T1467" s="10">
        <f t="shared" si="137"/>
        <v>40989.833333333336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1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42339.880393518521</v>
      </c>
      <c r="T1468" s="10">
        <f t="shared" si="137"/>
        <v>42380.916666666664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1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40933.510243055556</v>
      </c>
      <c r="T1469" s="10">
        <f t="shared" si="137"/>
        <v>40993.468576388892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1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40645.722789351858</v>
      </c>
      <c r="T1470" s="10">
        <f t="shared" si="137"/>
        <v>40705.722789351858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1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41290.306817129633</v>
      </c>
      <c r="T1471" s="10">
        <f t="shared" si="137"/>
        <v>41320.306817129633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1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41250.535451388889</v>
      </c>
      <c r="T1472" s="10">
        <f t="shared" si="137"/>
        <v>41271.535451388889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1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42073.665902777779</v>
      </c>
      <c r="T1473" s="10">
        <f t="shared" si="137"/>
        <v>42103.665902777779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11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41533.251192129632</v>
      </c>
      <c r="T1474" s="10">
        <f t="shared" si="137"/>
        <v>41563.251192129632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11">
        <f t="shared" ref="P1475:P1538" si="139">E1475/L1475</f>
        <v>38.462553191489363</v>
      </c>
      <c r="Q1475" t="str">
        <f t="shared" ref="Q1475:Q1538" si="140">IF(N1475="","",IF(ISNUMBER(SEARCH("film &amp; video",N1475)),"film &amp; video",IF(ISNUMBER(SEARCH("food",N1475)),"food",IF(ISNUMBER(SEARCH("games",N1475)),"games",IF(ISNUMBER(SEARCH("journalism",N1475)),"journalism",IF(ISNUMBER(SEARCH("music",N1475)),"music",IF(ISNUMBER(SEARCH("photography",N1475)),"photography",IF(ISNUMBER(SEARCH("publishing",N1475)),"publishing",IF(ISNUMBER(SEARCH("technology",N1475)),"technology",IF(ISNUMBER(SEARCH("theater",N1475)),"theater"))))))))))</f>
        <v>publishing</v>
      </c>
      <c r="R1475" t="str">
        <f t="shared" ref="R1475:R1538" si="141">IF(N1475="","",IF(ISNUMBER(SEARCH("animation",N1475)),"animation",IF(ISNUMBER(SEARCH("art books",N1475)),"art books",IF(ISNUMBER(SEARCH("audio",N1475)),"audio",IF(ISNUMBER(SEARCH("children's books",N1475)),"children's book",IF(ISNUMBER(SEARCH("classical music",N1475)),"classical music",IF(ISNUMBER(SEARCH("documentary",N1475)),"documentary",IF(ISNUMBER(SEARCH("drama",N1475)),"drama",IF(ISNUMBER(SEARCH("electronic music",N1475)),"electronic music",IF(ISNUMBER(SEARCH("faith",N1475)),"faith",IF(ISNUMBER(SEARCH("fiction",N1475)),"fiction",IF(ISNUMBER(SEARCH("food trucks",N1475)),"food trucks",IF(ISNUMBER(SEARCH("gadgets",N1475)),"gadgets",IF(ISNUMBER(SEARCH("hardware",N1475)),"hardware",IF(ISNUMBER(SEARCH("indie rock",N1475)),"indie rock",IF(ISNUMBER(SEARCH("jazz",N1475)),"jazz",IF(ISNUMBER(SEARCH("makerspaces",N1475)),"makerspaces",IF(ISNUMBER(SEARCH("metal",N1475)),"metal",IF(ISNUMBER(SEARCH("mobile games",N1475)),"mobile games",IF(ISNUMBER(SEARCH("musical",N1475)),"musical",IF(ISNUMBER(SEARCH("nature",N1475)),"nature",IF(ISNUMBER(SEARCH("nonfiction",N1475)),"nonfiction",IF(ISNUMBER(SEARCH("people",N1475)),"people",IF(ISNUMBER(SEARCH("photobooks",N1475)),"photobooks",IF(ISNUMBER(SEARCH("places",N1475)),"places",IF(ISNUMBER(SEARCH("plays",N1475)),"plays",IF(ISNUMBER(SEARCH("pop",N1475)),"pop",IF(ISNUMBER(SEARCH("radio &amp; podcasts",N1475)),"radio &amp; podcasts",IF(ISNUMBER(SEARCH("restaurants",N1475)),"restaurants",IF(ISNUMBER(SEARCH("rock",N1475)),"rock",IF(ISNUMBER(SEARCH("science fiction",N1475)),"science fiction",IF(ISNUMBER(SEARCH("shorts",N1475)),"shorts",IF(ISNUMBER(SEARCH("small batch",N1475)),"small batch",IF(ISNUMBER(SEARCH("space exploration",N1475)),"space exploration",IF(ISNUMBER(SEARCH("spaces",N1475)),"spaces",IF(ISNUMBER(SEARCH("tabletop games",N1475)),"tabletop games",IF(ISNUMBER(SEARCH("television",N1475)),"television",IF(ISNUMBER(SEARCH("translations",N1475)),"translations",IF(ISNUMBER(SEARCH("video games",N1475)),"video games",IF(ISNUMBER(SEARCH("wearables",N1475)),"wearables",IF(ISNUMBER(SEARCH("web",N1475)),"web",IF(ISNUMBER(SEARCH("world music",N1475)),"world music"))))))))))))))))))))))))))))))))))))))))))</f>
        <v>radio &amp; podcasts</v>
      </c>
      <c r="S1475" s="10">
        <f t="shared" ref="S1475:S1538" si="142">(((J1475/60)/60)/24)+DATE(1970,1,1)+(-7/24)</f>
        <v>40939.687951388893</v>
      </c>
      <c r="T1475" s="10">
        <f t="shared" ref="T1475:T1538" si="143">(((I1475/60)/60)/24)+DATE(1970,1,1)+(-7/24)</f>
        <v>40969.687951388893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1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41500.436249999999</v>
      </c>
      <c r="T1476" s="10">
        <f t="shared" si="143"/>
        <v>41530.436249999999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1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41960.431284722225</v>
      </c>
      <c r="T1477" s="10">
        <f t="shared" si="143"/>
        <v>41992.915972222225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1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40765.750254629631</v>
      </c>
      <c r="T1478" s="10">
        <f t="shared" si="143"/>
        <v>40795.750254629631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1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40840.324120370373</v>
      </c>
      <c r="T1479" s="10">
        <f t="shared" si="143"/>
        <v>40899.833333333336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1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41394.580011574079</v>
      </c>
      <c r="T1480" s="10">
        <f t="shared" si="143"/>
        <v>41408.580011574079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1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41754.453576388893</v>
      </c>
      <c r="T1481" s="10">
        <f t="shared" si="143"/>
        <v>41768.874305555561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1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41464.64234953704</v>
      </c>
      <c r="T1482" s="10">
        <f t="shared" si="143"/>
        <v>41481.416666666672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1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41550.631307870375</v>
      </c>
      <c r="T1483" s="10">
        <f t="shared" si="143"/>
        <v>41580.631307870375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1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41136.566388888896</v>
      </c>
      <c r="T1484" s="10">
        <f t="shared" si="143"/>
        <v>41159.035416666666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1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42547.901331018518</v>
      </c>
      <c r="T1485" s="10">
        <f t="shared" si="143"/>
        <v>42572.901331018518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11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41052.90929398148</v>
      </c>
      <c r="T1486" s="10">
        <f t="shared" si="143"/>
        <v>41111.327083333337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1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42130.504317129635</v>
      </c>
      <c r="T1487" s="10">
        <f t="shared" si="143"/>
        <v>42175.504317129635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1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42031.876863425925</v>
      </c>
      <c r="T1488" s="10">
        <f t="shared" si="143"/>
        <v>42061.876863425925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11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42554.625821759262</v>
      </c>
      <c r="T1489" s="10">
        <f t="shared" si="143"/>
        <v>42584.625821759262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1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41614.271527777782</v>
      </c>
      <c r="T1490" s="10">
        <f t="shared" si="143"/>
        <v>41644.271527777782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1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41198.3200462963</v>
      </c>
      <c r="T1491" s="10">
        <f t="shared" si="143"/>
        <v>41228.361712962964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1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41520.269375000003</v>
      </c>
      <c r="T1492" s="10">
        <f t="shared" si="143"/>
        <v>41549.269375000003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1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41991.421793981484</v>
      </c>
      <c r="T1493" s="10">
        <f t="shared" si="143"/>
        <v>42050.359722222223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1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40682.593125000007</v>
      </c>
      <c r="T1494" s="10">
        <f t="shared" si="143"/>
        <v>40712.593125000007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11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41411.574942129635</v>
      </c>
      <c r="T1495" s="10">
        <f t="shared" si="143"/>
        <v>41441.574942129635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1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42067.430706018517</v>
      </c>
      <c r="T1496" s="10">
        <f t="shared" si="143"/>
        <v>42097.359722222223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11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40752.498043981483</v>
      </c>
      <c r="T1497" s="10">
        <f t="shared" si="143"/>
        <v>40782.498043981483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11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41838.183553240742</v>
      </c>
      <c r="T1498" s="10">
        <f t="shared" si="143"/>
        <v>41898.183553240742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1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41444.350949074076</v>
      </c>
      <c r="T1499" s="10">
        <f t="shared" si="143"/>
        <v>41486.529861111114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1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41840.691875000004</v>
      </c>
      <c r="T1500" s="10">
        <f t="shared" si="143"/>
        <v>41885.691875000004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1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42526.715659722227</v>
      </c>
      <c r="T1501" s="10">
        <f t="shared" si="143"/>
        <v>42586.715659722227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1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41365.612928240742</v>
      </c>
      <c r="T1502" s="10">
        <f t="shared" si="143"/>
        <v>41395.612928240742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1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42163.291932870372</v>
      </c>
      <c r="T1503" s="10">
        <f t="shared" si="143"/>
        <v>42193.291932870372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1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42426.250925925931</v>
      </c>
      <c r="T1504" s="10">
        <f t="shared" si="143"/>
        <v>42454.625000000007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1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42606.055567129632</v>
      </c>
      <c r="T1505" s="10">
        <f t="shared" si="143"/>
        <v>42666.055567129632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1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41772.366018518522</v>
      </c>
      <c r="T1506" s="10">
        <f t="shared" si="143"/>
        <v>41800.064583333333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1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42414.151655092595</v>
      </c>
      <c r="T1507" s="10">
        <f t="shared" si="143"/>
        <v>42451.542361111111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1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41814.494259259263</v>
      </c>
      <c r="T1508" s="10">
        <f t="shared" si="143"/>
        <v>41844.494259259263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1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40254.158668981487</v>
      </c>
      <c r="T1509" s="10">
        <f t="shared" si="143"/>
        <v>40313.048611111117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1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41786.322696759264</v>
      </c>
      <c r="T1510" s="10">
        <f t="shared" si="143"/>
        <v>41817.322696759264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42751.241724537038</v>
      </c>
      <c r="T1511" s="10">
        <f t="shared" si="143"/>
        <v>42780.665972222225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1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41809.093495370369</v>
      </c>
      <c r="T1512" s="10">
        <f t="shared" si="143"/>
        <v>41839.093495370369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1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42296.291712962964</v>
      </c>
      <c r="T1513" s="10">
        <f t="shared" si="143"/>
        <v>42326.333379629628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1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42741.392812500002</v>
      </c>
      <c r="T1514" s="10">
        <f t="shared" si="143"/>
        <v>42771.392812500002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1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41806.345671296302</v>
      </c>
      <c r="T1515" s="10">
        <f t="shared" si="143"/>
        <v>41836.345671296302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1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42234.306018518524</v>
      </c>
      <c r="T1516" s="10">
        <f t="shared" si="143"/>
        <v>42274.306018518524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1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42414.961770833332</v>
      </c>
      <c r="T1517" s="10">
        <f t="shared" si="143"/>
        <v>42444.920104166667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1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42619.174675925933</v>
      </c>
      <c r="T1518" s="10">
        <f t="shared" si="143"/>
        <v>42649.291666666664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1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41948.274918981486</v>
      </c>
      <c r="T1519" s="10">
        <f t="shared" si="143"/>
        <v>41978.958333333336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1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41760.528379629635</v>
      </c>
      <c r="T1520" s="10">
        <f t="shared" si="143"/>
        <v>41790.528379629635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1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41782.450034722227</v>
      </c>
      <c r="T1521" s="10">
        <f t="shared" si="143"/>
        <v>41810.624305555561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1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41955.566122685188</v>
      </c>
      <c r="T1522" s="10">
        <f t="shared" si="143"/>
        <v>41991.875000000007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1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42492.87605324074</v>
      </c>
      <c r="T1523" s="10">
        <f t="shared" si="143"/>
        <v>42527.87605324074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1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41899.538645833338</v>
      </c>
      <c r="T1524" s="10">
        <f t="shared" si="143"/>
        <v>41929.538645833338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1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41964.459675925929</v>
      </c>
      <c r="T1525" s="10">
        <f t="shared" si="143"/>
        <v>41995.708333333336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1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42756.209374999999</v>
      </c>
      <c r="T1526" s="10">
        <f t="shared" si="143"/>
        <v>42786.209374999999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1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42570.411319444444</v>
      </c>
      <c r="T1527" s="10">
        <f t="shared" si="143"/>
        <v>42600.411319444444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1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42338.984340277784</v>
      </c>
      <c r="T1528" s="10">
        <f t="shared" si="143"/>
        <v>42387.984340277784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1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42780.308865740742</v>
      </c>
      <c r="T1529" s="10">
        <f t="shared" si="143"/>
        <v>42808.267199074071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1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42736.441226851857</v>
      </c>
      <c r="T1530" s="10">
        <f t="shared" si="143"/>
        <v>42766.708333333336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1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42052.337037037039</v>
      </c>
      <c r="T1531" s="10">
        <f t="shared" si="143"/>
        <v>42082.295370370375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1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42275.475636574083</v>
      </c>
      <c r="T1532" s="10">
        <f t="shared" si="143"/>
        <v>42300.475636574083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1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41941.510717592595</v>
      </c>
      <c r="T1533" s="10">
        <f t="shared" si="143"/>
        <v>41973.833333333336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1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42391.183622685188</v>
      </c>
      <c r="T1534" s="10">
        <f t="shared" si="143"/>
        <v>42415.333333333336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1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42442.710381944446</v>
      </c>
      <c r="T1535" s="10">
        <f t="shared" si="143"/>
        <v>42491.874305555561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1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42221.382662037046</v>
      </c>
      <c r="T1536" s="10">
        <f t="shared" si="143"/>
        <v>42251.382662037046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1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42484.537395833337</v>
      </c>
      <c r="T1537" s="10">
        <f t="shared" si="143"/>
        <v>42513.625000000007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11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42213.51053240741</v>
      </c>
      <c r="T1538" s="10">
        <f t="shared" si="143"/>
        <v>42243.51053240741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11">
        <f t="shared" ref="P1539:P1602" si="145">E1539/L1539</f>
        <v>96.375</v>
      </c>
      <c r="Q1539" t="str">
        <f t="shared" ref="Q1539:Q1602" si="146">IF(N1539="","",IF(ISNUMBER(SEARCH("film &amp; video",N1539)),"film &amp; video",IF(ISNUMBER(SEARCH("food",N1539)),"food",IF(ISNUMBER(SEARCH("games",N1539)),"games",IF(ISNUMBER(SEARCH("journalism",N1539)),"journalism",IF(ISNUMBER(SEARCH("music",N1539)),"music",IF(ISNUMBER(SEARCH("photography",N1539)),"photography",IF(ISNUMBER(SEARCH("publishing",N1539)),"publishing",IF(ISNUMBER(SEARCH("technology",N1539)),"technology",IF(ISNUMBER(SEARCH("theater",N1539)),"theater"))))))))))</f>
        <v>photography</v>
      </c>
      <c r="R1539" t="str">
        <f t="shared" ref="R1539:R1602" si="147">IF(N1539="","",IF(ISNUMBER(SEARCH("animation",N1539)),"animation",IF(ISNUMBER(SEARCH("art books",N1539)),"art books",IF(ISNUMBER(SEARCH("audio",N1539)),"audio",IF(ISNUMBER(SEARCH("children's books",N1539)),"children's book",IF(ISNUMBER(SEARCH("classical music",N1539)),"classical music",IF(ISNUMBER(SEARCH("documentary",N1539)),"documentary",IF(ISNUMBER(SEARCH("drama",N1539)),"drama",IF(ISNUMBER(SEARCH("electronic music",N1539)),"electronic music",IF(ISNUMBER(SEARCH("faith",N1539)),"faith",IF(ISNUMBER(SEARCH("fiction",N1539)),"fiction",IF(ISNUMBER(SEARCH("food trucks",N1539)),"food trucks",IF(ISNUMBER(SEARCH("gadgets",N1539)),"gadgets",IF(ISNUMBER(SEARCH("hardware",N1539)),"hardware",IF(ISNUMBER(SEARCH("indie rock",N1539)),"indie rock",IF(ISNUMBER(SEARCH("jazz",N1539)),"jazz",IF(ISNUMBER(SEARCH("makerspaces",N1539)),"makerspaces",IF(ISNUMBER(SEARCH("metal",N1539)),"metal",IF(ISNUMBER(SEARCH("mobile games",N1539)),"mobile games",IF(ISNUMBER(SEARCH("musical",N1539)),"musical",IF(ISNUMBER(SEARCH("nature",N1539)),"nature",IF(ISNUMBER(SEARCH("nonfiction",N1539)),"nonfiction",IF(ISNUMBER(SEARCH("people",N1539)),"people",IF(ISNUMBER(SEARCH("photobooks",N1539)),"photobooks",IF(ISNUMBER(SEARCH("places",N1539)),"places",IF(ISNUMBER(SEARCH("plays",N1539)),"plays",IF(ISNUMBER(SEARCH("pop",N1539)),"pop",IF(ISNUMBER(SEARCH("radio &amp; podcasts",N1539)),"radio &amp; podcasts",IF(ISNUMBER(SEARCH("restaurants",N1539)),"restaurants",IF(ISNUMBER(SEARCH("rock",N1539)),"rock",IF(ISNUMBER(SEARCH("science fiction",N1539)),"science fiction",IF(ISNUMBER(SEARCH("shorts",N1539)),"shorts",IF(ISNUMBER(SEARCH("small batch",N1539)),"small batch",IF(ISNUMBER(SEARCH("space exploration",N1539)),"space exploration",IF(ISNUMBER(SEARCH("spaces",N1539)),"spaces",IF(ISNUMBER(SEARCH("tabletop games",N1539)),"tabletop games",IF(ISNUMBER(SEARCH("television",N1539)),"television",IF(ISNUMBER(SEARCH("translations",N1539)),"translations",IF(ISNUMBER(SEARCH("video games",N1539)),"video games",IF(ISNUMBER(SEARCH("wearables",N1539)),"wearables",IF(ISNUMBER(SEARCH("web",N1539)),"web",IF(ISNUMBER(SEARCH("world music",N1539)),"world music"))))))))))))))))))))))))))))))))))))))))))</f>
        <v>photobooks</v>
      </c>
      <c r="S1539" s="10">
        <f t="shared" ref="S1539:S1602" si="148">(((J1539/60)/60)/24)+DATE(1970,1,1)+(-7/24)</f>
        <v>42552.023460648146</v>
      </c>
      <c r="T1539" s="10">
        <f t="shared" ref="T1539:T1602" si="149">(((I1539/60)/60)/24)+DATE(1970,1,1)+(-7/24)</f>
        <v>42588.458333333336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1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41981.490393518521</v>
      </c>
      <c r="T1540" s="10">
        <f t="shared" si="149"/>
        <v>42026.490393518521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1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42705.627534722218</v>
      </c>
      <c r="T1541" s="10">
        <f t="shared" si="149"/>
        <v>42738.627534722218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1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41938.715462962966</v>
      </c>
      <c r="T1542" s="10">
        <f t="shared" si="149"/>
        <v>41968.760416666664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1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41974.420578703706</v>
      </c>
      <c r="T1543" s="10">
        <f t="shared" si="149"/>
        <v>42004.420578703706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1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42170.704861111117</v>
      </c>
      <c r="T1544" s="10">
        <f t="shared" si="149"/>
        <v>42185.704861111117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1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41935.217986111114</v>
      </c>
      <c r="T1545" s="10">
        <f t="shared" si="149"/>
        <v>41965.259652777779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11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42052.75953703704</v>
      </c>
      <c r="T1546" s="10">
        <f t="shared" si="149"/>
        <v>42094.720833333333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1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42031.592986111114</v>
      </c>
      <c r="T1547" s="10">
        <f t="shared" si="149"/>
        <v>42065.594444444447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1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41838.921284722222</v>
      </c>
      <c r="T1548" s="10">
        <f t="shared" si="149"/>
        <v>41898.921284722222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11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42782.13520833334</v>
      </c>
      <c r="T1549" s="10">
        <f t="shared" si="149"/>
        <v>42789.13520833334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1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42286.590509259266</v>
      </c>
      <c r="T1550" s="10">
        <f t="shared" si="149"/>
        <v>42316.632175925923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1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42280.84443287037</v>
      </c>
      <c r="T1551" s="10">
        <f t="shared" si="149"/>
        <v>42310.886099537041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1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42472.157800925932</v>
      </c>
      <c r="T1552" s="10">
        <f t="shared" si="149"/>
        <v>42502.157800925932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11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42121.532858796294</v>
      </c>
      <c r="T1553" s="10">
        <f t="shared" si="149"/>
        <v>42151.532858796294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1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41892.397083333337</v>
      </c>
      <c r="T1554" s="10">
        <f t="shared" si="149"/>
        <v>41912.874305555561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11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42218.991284722222</v>
      </c>
      <c r="T1555" s="10">
        <f t="shared" si="149"/>
        <v>42248.991284722222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11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42187.960532407415</v>
      </c>
      <c r="T1556" s="10">
        <f t="shared" si="149"/>
        <v>42217.960532407415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11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42241.322129629632</v>
      </c>
      <c r="T1557" s="10">
        <f t="shared" si="149"/>
        <v>42264.416666666664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1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42524.861388888887</v>
      </c>
      <c r="T1558" s="10">
        <f t="shared" si="149"/>
        <v>42554.861388888887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1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41871.361493055556</v>
      </c>
      <c r="T1559" s="10">
        <f t="shared" si="149"/>
        <v>41902.361493055556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1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42185.106006944443</v>
      </c>
      <c r="T1560" s="10">
        <f t="shared" si="149"/>
        <v>42244.216666666667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1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42107.761562499996</v>
      </c>
      <c r="T1561" s="10">
        <f t="shared" si="149"/>
        <v>42122.761562499996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1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41935.729085648149</v>
      </c>
      <c r="T1562" s="10">
        <f t="shared" si="149"/>
        <v>41955.77075231482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1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41554.750034722223</v>
      </c>
      <c r="T1563" s="10">
        <f t="shared" si="149"/>
        <v>41584.791701388895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11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40079.27449074074</v>
      </c>
      <c r="T1564" s="10">
        <f t="shared" si="149"/>
        <v>40148.743055555555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1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41652.450821759259</v>
      </c>
      <c r="T1565" s="10">
        <f t="shared" si="149"/>
        <v>41712.409155092595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1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42121.075335648151</v>
      </c>
      <c r="T1566" s="10">
        <f t="shared" si="149"/>
        <v>42152.545138888891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1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40672.438206018523</v>
      </c>
      <c r="T1567" s="10">
        <f t="shared" si="149"/>
        <v>40702.438206018523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1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42549.6250462963</v>
      </c>
      <c r="T1568" s="10">
        <f t="shared" si="149"/>
        <v>42578.625000000007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1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41671.645196759258</v>
      </c>
      <c r="T1569" s="10">
        <f t="shared" si="149"/>
        <v>41686.708333333336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1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41961.77065972222</v>
      </c>
      <c r="T1570" s="10">
        <f t="shared" si="149"/>
        <v>41996.77065972222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1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41389.38789351852</v>
      </c>
      <c r="T1571" s="10">
        <f t="shared" si="149"/>
        <v>41419.38789351852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1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42438.521782407413</v>
      </c>
      <c r="T1572" s="10">
        <f t="shared" si="149"/>
        <v>42468.480115740742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1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42144.477812500008</v>
      </c>
      <c r="T1573" s="10">
        <f t="shared" si="149"/>
        <v>42174.477812500008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1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42403.741423611114</v>
      </c>
      <c r="T1574" s="10">
        <f t="shared" si="149"/>
        <v>42428.707638888889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1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42785.708356481489</v>
      </c>
      <c r="T1575" s="10">
        <f t="shared" si="149"/>
        <v>42825.874305555561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1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42017.635752314818</v>
      </c>
      <c r="T1576" s="10">
        <f t="shared" si="149"/>
        <v>42052.635752314818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1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41799.232592592598</v>
      </c>
      <c r="T1577" s="10">
        <f t="shared" si="149"/>
        <v>41829.232592592598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1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42140.587592592594</v>
      </c>
      <c r="T1578" s="10">
        <f t="shared" si="149"/>
        <v>42185.587592592594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1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41054.556111111116</v>
      </c>
      <c r="T1579" s="10">
        <f t="shared" si="149"/>
        <v>41114.556111111116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1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40398.774201388893</v>
      </c>
      <c r="T1580" s="10">
        <f t="shared" si="149"/>
        <v>40422.791666666672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1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41481.704756944448</v>
      </c>
      <c r="T1581" s="10">
        <f t="shared" si="149"/>
        <v>41514.704756944448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11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40989.758402777785</v>
      </c>
      <c r="T1582" s="10">
        <f t="shared" si="149"/>
        <v>41049.758402777785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1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42325.15729166667</v>
      </c>
      <c r="T1583" s="10">
        <f t="shared" si="149"/>
        <v>42357.15729166667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1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42246.498298611114</v>
      </c>
      <c r="T1584" s="10">
        <f t="shared" si="149"/>
        <v>42303.597222222226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1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41877.613321759265</v>
      </c>
      <c r="T1585" s="10">
        <f t="shared" si="149"/>
        <v>41907.613321759265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11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41779.357650462967</v>
      </c>
      <c r="T1586" s="10">
        <f t="shared" si="149"/>
        <v>41789.357650462967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1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42707.603796296295</v>
      </c>
      <c r="T1587" s="10">
        <f t="shared" si="149"/>
        <v>42729.166666666664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11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42068.812754629638</v>
      </c>
      <c r="T1588" s="10">
        <f t="shared" si="149"/>
        <v>42098.771087962967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1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41956.659317129634</v>
      </c>
      <c r="T1589" s="10">
        <f t="shared" si="149"/>
        <v>41986.659317129634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11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42004.958321759266</v>
      </c>
      <c r="T1590" s="10">
        <f t="shared" si="149"/>
        <v>42035.55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1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42256.693124999998</v>
      </c>
      <c r="T1591" s="10">
        <f t="shared" si="149"/>
        <v>42286.693124999998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1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42240.565555555557</v>
      </c>
      <c r="T1592" s="10">
        <f t="shared" si="149"/>
        <v>42270.565555555557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1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42433.434502314813</v>
      </c>
      <c r="T1593" s="10">
        <f t="shared" si="149"/>
        <v>42463.392835648156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11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42045.781076388892</v>
      </c>
      <c r="T1594" s="10">
        <f t="shared" si="149"/>
        <v>42090.73940972222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1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42033.553877314822</v>
      </c>
      <c r="T1595" s="10">
        <f t="shared" si="149"/>
        <v>42063.553877314822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1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42445.421087962961</v>
      </c>
      <c r="T1596" s="10">
        <f t="shared" si="149"/>
        <v>42505.38958333333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1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41779.758425925931</v>
      </c>
      <c r="T1597" s="10">
        <f t="shared" si="149"/>
        <v>41808.55069444445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1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41941.138530092598</v>
      </c>
      <c r="T1598" s="10">
        <f t="shared" si="149"/>
        <v>41986.180196759262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11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42603.062465277784</v>
      </c>
      <c r="T1599" s="10">
        <f t="shared" si="149"/>
        <v>42633.062465277784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1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42151.3756712963</v>
      </c>
      <c r="T1600" s="10">
        <f t="shared" si="149"/>
        <v>42211.3756712963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1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42438.247407407405</v>
      </c>
      <c r="T1601" s="10">
        <f t="shared" si="149"/>
        <v>42468.205740740748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11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41790.765648148154</v>
      </c>
      <c r="T1602" s="10">
        <f t="shared" si="149"/>
        <v>41834.924305555556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11">
        <f t="shared" ref="P1603:P1666" si="151">E1603/L1603</f>
        <v>48.325535714285714</v>
      </c>
      <c r="Q1603" t="str">
        <f t="shared" ref="Q1603:Q1666" si="152">IF(N1603="","",IF(ISNUMBER(SEARCH("film &amp; video",N1603)),"film &amp; video",IF(ISNUMBER(SEARCH("food",N1603)),"food",IF(ISNUMBER(SEARCH("games",N1603)),"games",IF(ISNUMBER(SEARCH("journalism",N1603)),"journalism",IF(ISNUMBER(SEARCH("music",N1603)),"music",IF(ISNUMBER(SEARCH("photography",N1603)),"photography",IF(ISNUMBER(SEARCH("publishing",N1603)),"publishing",IF(ISNUMBER(SEARCH("technology",N1603)),"technology",IF(ISNUMBER(SEARCH("theater",N1603)),"theater"))))))))))</f>
        <v>music</v>
      </c>
      <c r="R1603" t="str">
        <f t="shared" ref="R1603:R1666" si="153">IF(N1603="","",IF(ISNUMBER(SEARCH("animation",N1603)),"animation",IF(ISNUMBER(SEARCH("art books",N1603)),"art books",IF(ISNUMBER(SEARCH("audio",N1603)),"audio",IF(ISNUMBER(SEARCH("children's books",N1603)),"children's book",IF(ISNUMBER(SEARCH("classical music",N1603)),"classical music",IF(ISNUMBER(SEARCH("documentary",N1603)),"documentary",IF(ISNUMBER(SEARCH("drama",N1603)),"drama",IF(ISNUMBER(SEARCH("electronic music",N1603)),"electronic music",IF(ISNUMBER(SEARCH("faith",N1603)),"faith",IF(ISNUMBER(SEARCH("fiction",N1603)),"fiction",IF(ISNUMBER(SEARCH("food trucks",N1603)),"food trucks",IF(ISNUMBER(SEARCH("gadgets",N1603)),"gadgets",IF(ISNUMBER(SEARCH("hardware",N1603)),"hardware",IF(ISNUMBER(SEARCH("indie rock",N1603)),"indie rock",IF(ISNUMBER(SEARCH("jazz",N1603)),"jazz",IF(ISNUMBER(SEARCH("makerspaces",N1603)),"makerspaces",IF(ISNUMBER(SEARCH("metal",N1603)),"metal",IF(ISNUMBER(SEARCH("mobile games",N1603)),"mobile games",IF(ISNUMBER(SEARCH("musical",N1603)),"musical",IF(ISNUMBER(SEARCH("nature",N1603)),"nature",IF(ISNUMBER(SEARCH("nonfiction",N1603)),"nonfiction",IF(ISNUMBER(SEARCH("people",N1603)),"people",IF(ISNUMBER(SEARCH("photobooks",N1603)),"photobooks",IF(ISNUMBER(SEARCH("places",N1603)),"places",IF(ISNUMBER(SEARCH("plays",N1603)),"plays",IF(ISNUMBER(SEARCH("pop",N1603)),"pop",IF(ISNUMBER(SEARCH("radio &amp; podcasts",N1603)),"radio &amp; podcasts",IF(ISNUMBER(SEARCH("restaurants",N1603)),"restaurants",IF(ISNUMBER(SEARCH("rock",N1603)),"rock",IF(ISNUMBER(SEARCH("science fiction",N1603)),"science fiction",IF(ISNUMBER(SEARCH("shorts",N1603)),"shorts",IF(ISNUMBER(SEARCH("small batch",N1603)),"small batch",IF(ISNUMBER(SEARCH("space exploration",N1603)),"space exploration",IF(ISNUMBER(SEARCH("spaces",N1603)),"spaces",IF(ISNUMBER(SEARCH("tabletop games",N1603)),"tabletop games",IF(ISNUMBER(SEARCH("television",N1603)),"television",IF(ISNUMBER(SEARCH("translations",N1603)),"translations",IF(ISNUMBER(SEARCH("video games",N1603)),"video games",IF(ISNUMBER(SEARCH("wearables",N1603)),"wearables",IF(ISNUMBER(SEARCH("web",N1603)),"web",IF(ISNUMBER(SEARCH("world music",N1603)),"world music"))))))))))))))))))))))))))))))))))))))))))</f>
        <v>rock</v>
      </c>
      <c r="S1603" s="10">
        <f t="shared" ref="S1603:S1666" si="154">(((J1603/60)/60)/24)+DATE(1970,1,1)+(-7/24)</f>
        <v>40637.801307870373</v>
      </c>
      <c r="T1603" s="10">
        <f t="shared" ref="T1603:T1666" si="155">(((I1603/60)/60)/24)+DATE(1970,1,1)+(-7/24)</f>
        <v>40667.801307870373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1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40788.005983796298</v>
      </c>
      <c r="T1604" s="10">
        <f t="shared" si="155"/>
        <v>40830.666666666672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1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40875.877997685187</v>
      </c>
      <c r="T1605" s="10">
        <f t="shared" si="155"/>
        <v>40935.877997685187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1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40945.553645833337</v>
      </c>
      <c r="T1606" s="10">
        <f t="shared" si="155"/>
        <v>40985.511979166666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1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40746.721215277779</v>
      </c>
      <c r="T1607" s="10">
        <f t="shared" si="155"/>
        <v>40756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1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40535.819884259261</v>
      </c>
      <c r="T1608" s="10">
        <f t="shared" si="155"/>
        <v>40625.778217592597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1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41053.516793981486</v>
      </c>
      <c r="T1609" s="10">
        <f t="shared" si="155"/>
        <v>41074.516793981486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1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41607.539189814815</v>
      </c>
      <c r="T1610" s="10">
        <f t="shared" si="155"/>
        <v>41639.934722222228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40795.709594907406</v>
      </c>
      <c r="T1611" s="10">
        <f t="shared" si="155"/>
        <v>40849.041666666672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1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41228.633217592593</v>
      </c>
      <c r="T1612" s="10">
        <f t="shared" si="155"/>
        <v>41258.633217592593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1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41408.708703703705</v>
      </c>
      <c r="T1613" s="10">
        <f t="shared" si="155"/>
        <v>41429.708703703705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11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41246.583148148151</v>
      </c>
      <c r="T1614" s="10">
        <f t="shared" si="155"/>
        <v>41276.583148148151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1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41081.777800925927</v>
      </c>
      <c r="T1615" s="10">
        <f t="shared" si="155"/>
        <v>41111.777800925927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1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41794.689456018517</v>
      </c>
      <c r="T1616" s="10">
        <f t="shared" si="155"/>
        <v>41854.416666666672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1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40844.759212962963</v>
      </c>
      <c r="T1617" s="10">
        <f t="shared" si="155"/>
        <v>40889.800879629634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1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41194.423854166671</v>
      </c>
      <c r="T1618" s="10">
        <f t="shared" si="155"/>
        <v>41235.625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1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41546.372546296298</v>
      </c>
      <c r="T1619" s="10">
        <f t="shared" si="155"/>
        <v>41579.5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1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41301.362673611111</v>
      </c>
      <c r="T1620" s="10">
        <f t="shared" si="155"/>
        <v>41341.362673611111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1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41875.894513888896</v>
      </c>
      <c r="T1621" s="10">
        <f t="shared" si="155"/>
        <v>41896.894513888896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1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41321.04791666667</v>
      </c>
      <c r="T1622" s="10">
        <f t="shared" si="155"/>
        <v>41328.04791666667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1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41003.314988425926</v>
      </c>
      <c r="T1623" s="10">
        <f t="shared" si="155"/>
        <v>41056.874305555561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1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41950.003171296295</v>
      </c>
      <c r="T1624" s="10">
        <f t="shared" si="155"/>
        <v>41990.040972222225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1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41453.396863425929</v>
      </c>
      <c r="T1625" s="10">
        <f t="shared" si="155"/>
        <v>41513.396863425929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11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41243.075636574074</v>
      </c>
      <c r="T1626" s="10">
        <f t="shared" si="155"/>
        <v>41283.075636574074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1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41135.40802083334</v>
      </c>
      <c r="T1627" s="10">
        <f t="shared" si="155"/>
        <v>41163.40802083334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1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41579.556331018524</v>
      </c>
      <c r="T1628" s="10">
        <f t="shared" si="155"/>
        <v>41609.597997685189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1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41205.415381944447</v>
      </c>
      <c r="T1629" s="10">
        <f t="shared" si="155"/>
        <v>41238.915972222225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11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41774.445393518523</v>
      </c>
      <c r="T1630" s="10">
        <f t="shared" si="155"/>
        <v>41807.445393518523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1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41645.575613425928</v>
      </c>
      <c r="T1631" s="10">
        <f t="shared" si="155"/>
        <v>41690.575613425928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1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40939.546006944445</v>
      </c>
      <c r="T1632" s="10">
        <f t="shared" si="155"/>
        <v>40969.999305555561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1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41164.567835648151</v>
      </c>
      <c r="T1633" s="10">
        <f t="shared" si="155"/>
        <v>41194.567835648151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1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40750.04923611111</v>
      </c>
      <c r="T1634" s="10">
        <f t="shared" si="155"/>
        <v>40810.04923611111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1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40896.592083333337</v>
      </c>
      <c r="T1635" s="10">
        <f t="shared" si="155"/>
        <v>40923.916666666672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11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40657.898159722223</v>
      </c>
      <c r="T1636" s="10">
        <f t="shared" si="155"/>
        <v>40695.957638888889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1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42502.577094907414</v>
      </c>
      <c r="T1637" s="10">
        <f t="shared" si="155"/>
        <v>42562.577094907414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1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40662.795000000006</v>
      </c>
      <c r="T1638" s="10">
        <f t="shared" si="155"/>
        <v>40705.875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11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40122.459953703707</v>
      </c>
      <c r="T1639" s="10">
        <f t="shared" si="155"/>
        <v>40178.693750000006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1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41288.395462962966</v>
      </c>
      <c r="T1640" s="10">
        <f t="shared" si="155"/>
        <v>41333.600694444445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1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40941.360706018524</v>
      </c>
      <c r="T1641" s="10">
        <f t="shared" si="155"/>
        <v>40971.360706018524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1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40378.939293981486</v>
      </c>
      <c r="T1642" s="10">
        <f t="shared" si="155"/>
        <v>40392.790972222225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11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41962.304907407415</v>
      </c>
      <c r="T1643" s="10">
        <f t="shared" si="155"/>
        <v>41992.304907407415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1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40687.732951388891</v>
      </c>
      <c r="T1644" s="10">
        <f t="shared" si="155"/>
        <v>40707.732951388891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1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41146.532546296301</v>
      </c>
      <c r="T1645" s="10">
        <f t="shared" si="155"/>
        <v>41176.532546296301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11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41174.768055555556</v>
      </c>
      <c r="T1646" s="10">
        <f t="shared" si="155"/>
        <v>41234.809722222228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11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41521.325694444444</v>
      </c>
      <c r="T1647" s="10">
        <f t="shared" si="155"/>
        <v>41535.325694444444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1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41833.158599537041</v>
      </c>
      <c r="T1648" s="10">
        <f t="shared" si="155"/>
        <v>41865.465972222228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1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41039.117789351854</v>
      </c>
      <c r="T1649" s="10">
        <f t="shared" si="155"/>
        <v>41069.117789351854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1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40592.412986111114</v>
      </c>
      <c r="T1650" s="10">
        <f t="shared" si="155"/>
        <v>40622.37131944445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1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41737.392997685187</v>
      </c>
      <c r="T1651" s="10">
        <f t="shared" si="155"/>
        <v>41782.392997685187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11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41526.143946759265</v>
      </c>
      <c r="T1652" s="10">
        <f t="shared" si="155"/>
        <v>41556.143946759265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11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40625.609027777777</v>
      </c>
      <c r="T1653" s="10">
        <f t="shared" si="155"/>
        <v>40658.999305555561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1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41572.201307870375</v>
      </c>
      <c r="T1654" s="10">
        <f t="shared" si="155"/>
        <v>41602.242974537039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1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40626.54277777778</v>
      </c>
      <c r="T1655" s="10">
        <f t="shared" si="155"/>
        <v>40657.54277777778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1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40987.599074074074</v>
      </c>
      <c r="T1656" s="10">
        <f t="shared" si="155"/>
        <v>41017.599074074074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1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40974.500231481485</v>
      </c>
      <c r="T1657" s="10">
        <f t="shared" si="155"/>
        <v>41004.458564814813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1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41226.637175925927</v>
      </c>
      <c r="T1658" s="10">
        <f t="shared" si="155"/>
        <v>41256.637175925927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1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41023.490370370375</v>
      </c>
      <c r="T1659" s="10">
        <f t="shared" si="155"/>
        <v>41053.490370370375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1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41222.930173611116</v>
      </c>
      <c r="T1660" s="10">
        <f t="shared" si="155"/>
        <v>41261.305555555555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1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41596.621770833335</v>
      </c>
      <c r="T1661" s="10">
        <f t="shared" si="155"/>
        <v>41625.208333333336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1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42459.40219907408</v>
      </c>
      <c r="T1662" s="10">
        <f t="shared" si="155"/>
        <v>42490.624305555561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1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42343.706377314818</v>
      </c>
      <c r="T1663" s="10">
        <f t="shared" si="155"/>
        <v>42386.583333333336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1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40847.906666666669</v>
      </c>
      <c r="T1664" s="10">
        <f t="shared" si="155"/>
        <v>40907.948333333334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11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42005.730405092596</v>
      </c>
      <c r="T1665" s="10">
        <f t="shared" si="155"/>
        <v>42035.730405092596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11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40939.47011574074</v>
      </c>
      <c r="T1666" s="10">
        <f t="shared" si="155"/>
        <v>40983.874305555561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11">
        <f t="shared" ref="P1667:P1730" si="157">E1667/L1667</f>
        <v>44.956989247311824</v>
      </c>
      <c r="Q1667" t="str">
        <f t="shared" ref="Q1667:Q1730" si="158">IF(N1667="","",IF(ISNUMBER(SEARCH("film &amp; video",N1667)),"film &amp; video",IF(ISNUMBER(SEARCH("food",N1667)),"food",IF(ISNUMBER(SEARCH("games",N1667)),"games",IF(ISNUMBER(SEARCH("journalism",N1667)),"journalism",IF(ISNUMBER(SEARCH("music",N1667)),"music",IF(ISNUMBER(SEARCH("photography",N1667)),"photography",IF(ISNUMBER(SEARCH("publishing",N1667)),"publishing",IF(ISNUMBER(SEARCH("technology",N1667)),"technology",IF(ISNUMBER(SEARCH("theater",N1667)),"theater"))))))))))</f>
        <v>music</v>
      </c>
      <c r="R1667" t="str">
        <f t="shared" ref="R1667:R1730" si="159">IF(N1667="","",IF(ISNUMBER(SEARCH("animation",N1667)),"animation",IF(ISNUMBER(SEARCH("art books",N1667)),"art books",IF(ISNUMBER(SEARCH("audio",N1667)),"audio",IF(ISNUMBER(SEARCH("children's books",N1667)),"children's book",IF(ISNUMBER(SEARCH("classical music",N1667)),"classical music",IF(ISNUMBER(SEARCH("documentary",N1667)),"documentary",IF(ISNUMBER(SEARCH("drama",N1667)),"drama",IF(ISNUMBER(SEARCH("electronic music",N1667)),"electronic music",IF(ISNUMBER(SEARCH("faith",N1667)),"faith",IF(ISNUMBER(SEARCH("fiction",N1667)),"fiction",IF(ISNUMBER(SEARCH("food trucks",N1667)),"food trucks",IF(ISNUMBER(SEARCH("gadgets",N1667)),"gadgets",IF(ISNUMBER(SEARCH("hardware",N1667)),"hardware",IF(ISNUMBER(SEARCH("indie rock",N1667)),"indie rock",IF(ISNUMBER(SEARCH("jazz",N1667)),"jazz",IF(ISNUMBER(SEARCH("makerspaces",N1667)),"makerspaces",IF(ISNUMBER(SEARCH("metal",N1667)),"metal",IF(ISNUMBER(SEARCH("mobile games",N1667)),"mobile games",IF(ISNUMBER(SEARCH("musical",N1667)),"musical",IF(ISNUMBER(SEARCH("nature",N1667)),"nature",IF(ISNUMBER(SEARCH("nonfiction",N1667)),"nonfiction",IF(ISNUMBER(SEARCH("people",N1667)),"people",IF(ISNUMBER(SEARCH("photobooks",N1667)),"photobooks",IF(ISNUMBER(SEARCH("places",N1667)),"places",IF(ISNUMBER(SEARCH("plays",N1667)),"plays",IF(ISNUMBER(SEARCH("pop",N1667)),"pop",IF(ISNUMBER(SEARCH("radio &amp; podcasts",N1667)),"radio &amp; podcasts",IF(ISNUMBER(SEARCH("restaurants",N1667)),"restaurants",IF(ISNUMBER(SEARCH("rock",N1667)),"rock",IF(ISNUMBER(SEARCH("science fiction",N1667)),"science fiction",IF(ISNUMBER(SEARCH("shorts",N1667)),"shorts",IF(ISNUMBER(SEARCH("small batch",N1667)),"small batch",IF(ISNUMBER(SEARCH("space exploration",N1667)),"space exploration",IF(ISNUMBER(SEARCH("spaces",N1667)),"spaces",IF(ISNUMBER(SEARCH("tabletop games",N1667)),"tabletop games",IF(ISNUMBER(SEARCH("television",N1667)),"television",IF(ISNUMBER(SEARCH("translations",N1667)),"translations",IF(ISNUMBER(SEARCH("video games",N1667)),"video games",IF(ISNUMBER(SEARCH("wearables",N1667)),"wearables",IF(ISNUMBER(SEARCH("web",N1667)),"web",IF(ISNUMBER(SEARCH("world music",N1667)),"world music"))))))))))))))))))))))))))))))))))))))))))</f>
        <v>pop</v>
      </c>
      <c r="S1667" s="10">
        <f t="shared" ref="S1667:S1730" si="160">(((J1667/60)/60)/24)+DATE(1970,1,1)+(-7/24)</f>
        <v>40564.357789351852</v>
      </c>
      <c r="T1667" s="10">
        <f t="shared" ref="T1667:T1730" si="161">(((I1667/60)/60)/24)+DATE(1970,1,1)+(-7/24)</f>
        <v>40595.833333333336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1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41330.961493055562</v>
      </c>
      <c r="T1668" s="10">
        <f t="shared" si="161"/>
        <v>41360.91982638889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1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41681.778912037036</v>
      </c>
      <c r="T1669" s="10">
        <f t="shared" si="161"/>
        <v>41708.999305555561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1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40844.858090277776</v>
      </c>
      <c r="T1670" s="10">
        <f t="shared" si="161"/>
        <v>40874.899756944447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1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42461.593472222223</v>
      </c>
      <c r="T1671" s="10">
        <f t="shared" si="161"/>
        <v>42521.593472222223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1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40313.638877314821</v>
      </c>
      <c r="T1672" s="10">
        <f t="shared" si="161"/>
        <v>40363.875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1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42553.252476851856</v>
      </c>
      <c r="T1673" s="10">
        <f t="shared" si="161"/>
        <v>42583.252476851856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1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41034.364930555559</v>
      </c>
      <c r="T1674" s="10">
        <f t="shared" si="161"/>
        <v>41064.364930555559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1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42039.58671296297</v>
      </c>
      <c r="T1675" s="10">
        <f t="shared" si="161"/>
        <v>42069.58671296297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1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42569.313726851855</v>
      </c>
      <c r="T1676" s="10">
        <f t="shared" si="161"/>
        <v>42599.999305555561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1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40802.441435185188</v>
      </c>
      <c r="T1677" s="10">
        <f t="shared" si="161"/>
        <v>40832.627083333333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1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40973.434571759266</v>
      </c>
      <c r="T1678" s="10">
        <f t="shared" si="161"/>
        <v>41019.874305555561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1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42416.115462962967</v>
      </c>
      <c r="T1679" s="10">
        <f t="shared" si="161"/>
        <v>42475.957638888889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1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41662.563321759262</v>
      </c>
      <c r="T1680" s="10">
        <f t="shared" si="161"/>
        <v>41676.563321759262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1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40722.777141203704</v>
      </c>
      <c r="T1681" s="10">
        <f t="shared" si="161"/>
        <v>40745.777141203704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11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41802.466053240743</v>
      </c>
      <c r="T1682" s="10">
        <f t="shared" si="161"/>
        <v>41832.466053240743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1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42773.829675925932</v>
      </c>
      <c r="T1683" s="10">
        <f t="shared" si="161"/>
        <v>42822.791666666664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11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42778.921990740746</v>
      </c>
      <c r="T1684" s="10">
        <f t="shared" si="161"/>
        <v>42838.880324074074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11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42808.490023148152</v>
      </c>
      <c r="T1685" s="10">
        <f t="shared" si="161"/>
        <v>42832.490023148152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1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42783.523622685192</v>
      </c>
      <c r="T1686" s="10">
        <f t="shared" si="161"/>
        <v>42811.481956018521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11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42787.958599537036</v>
      </c>
      <c r="T1687" s="10">
        <f t="shared" si="161"/>
        <v>42817.916932870372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11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42792.552303240744</v>
      </c>
      <c r="T1688" s="10">
        <f t="shared" si="161"/>
        <v>42852.510636574072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1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42801.755150462966</v>
      </c>
      <c r="T1689" s="10">
        <f t="shared" si="161"/>
        <v>42835.552083333336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1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42804.242986111109</v>
      </c>
      <c r="T1690" s="10">
        <f t="shared" si="161"/>
        <v>42834.201319444452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1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42780.650810185187</v>
      </c>
      <c r="T1691" s="10">
        <f t="shared" si="161"/>
        <v>42810.609143518523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1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42801.139375000006</v>
      </c>
      <c r="T1692" s="10">
        <f t="shared" si="161"/>
        <v>42831.097708333335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1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42795.409814814811</v>
      </c>
      <c r="T1693" s="10">
        <f t="shared" si="161"/>
        <v>42827.750000000007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1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42787.859571759262</v>
      </c>
      <c r="T1694" s="10">
        <f t="shared" si="161"/>
        <v>42820.707638888889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11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42803.628611111119</v>
      </c>
      <c r="T1695" s="10">
        <f t="shared" si="161"/>
        <v>42834.541666666664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11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42791.378171296303</v>
      </c>
      <c r="T1696" s="10">
        <f t="shared" si="161"/>
        <v>42820.9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1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42800.739745370374</v>
      </c>
      <c r="T1697" s="10">
        <f t="shared" si="161"/>
        <v>42834.750000000007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11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42795.777905092596</v>
      </c>
      <c r="T1698" s="10">
        <f t="shared" si="161"/>
        <v>42825.736238425925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1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42804.741296296292</v>
      </c>
      <c r="T1699" s="10">
        <f t="shared" si="161"/>
        <v>42834.699629629635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11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42795.916203703709</v>
      </c>
      <c r="T1700" s="10">
        <f t="shared" si="161"/>
        <v>42819.856250000004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1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42806.572280092594</v>
      </c>
      <c r="T1701" s="10">
        <f t="shared" si="161"/>
        <v>42836.572280092594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1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42795.779976851853</v>
      </c>
      <c r="T1702" s="10">
        <f t="shared" si="161"/>
        <v>42825.875000000007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11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41989.372743055559</v>
      </c>
      <c r="T1703" s="10">
        <f t="shared" si="161"/>
        <v>42019.372743055559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11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42063.578125000007</v>
      </c>
      <c r="T1704" s="10">
        <f t="shared" si="161"/>
        <v>42093.536458333336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11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42186.990011574082</v>
      </c>
      <c r="T1705" s="10">
        <f t="shared" si="161"/>
        <v>42246.990011574082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1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42020.848067129635</v>
      </c>
      <c r="T1706" s="10">
        <f t="shared" si="161"/>
        <v>42050.848067129635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11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42244.725069444445</v>
      </c>
      <c r="T1707" s="10">
        <f t="shared" si="161"/>
        <v>42256.375000000007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11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42179.014722222222</v>
      </c>
      <c r="T1708" s="10">
        <f t="shared" si="161"/>
        <v>42239.014722222222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1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42427.429340277777</v>
      </c>
      <c r="T1709" s="10">
        <f t="shared" si="161"/>
        <v>42457.387673611112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11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42451.575300925928</v>
      </c>
      <c r="T1710" s="10">
        <f t="shared" si="161"/>
        <v>42491.575300925928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41841.272152777776</v>
      </c>
      <c r="T1711" s="10">
        <f t="shared" si="161"/>
        <v>41882.527083333334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11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42341.299629629626</v>
      </c>
      <c r="T1712" s="10">
        <f t="shared" si="161"/>
        <v>42387.250000000007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11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41852.354560185187</v>
      </c>
      <c r="T1713" s="10">
        <f t="shared" si="161"/>
        <v>41883.354560185187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11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42125.622141203705</v>
      </c>
      <c r="T1714" s="10">
        <f t="shared" si="161"/>
        <v>42185.622141203705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11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41887.509398148155</v>
      </c>
      <c r="T1715" s="10">
        <f t="shared" si="161"/>
        <v>41917.509398148155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1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42095.626863425925</v>
      </c>
      <c r="T1716" s="10">
        <f t="shared" si="161"/>
        <v>42125.626863425925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11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42063.925752314819</v>
      </c>
      <c r="T1717" s="10">
        <f t="shared" si="161"/>
        <v>42093.848611111112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11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42673.285868055558</v>
      </c>
      <c r="T1718" s="10">
        <f t="shared" si="161"/>
        <v>42713.327534722222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1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42460.690254629626</v>
      </c>
      <c r="T1719" s="10">
        <f t="shared" si="161"/>
        <v>42480.875000000007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11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42460.318854166668</v>
      </c>
      <c r="T1720" s="10">
        <f t="shared" si="161"/>
        <v>42503.915972222225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1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41869.242951388893</v>
      </c>
      <c r="T1721" s="10">
        <f t="shared" si="161"/>
        <v>41899.242951388893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11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41922.491562500007</v>
      </c>
      <c r="T1722" s="10">
        <f t="shared" si="161"/>
        <v>41952.533229166671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11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42319.169710648152</v>
      </c>
      <c r="T1723" s="10">
        <f t="shared" si="161"/>
        <v>42349.169710648152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11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42425.669317129628</v>
      </c>
      <c r="T1724" s="10">
        <f t="shared" si="161"/>
        <v>42462.715277777781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1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42129.533738425926</v>
      </c>
      <c r="T1725" s="10">
        <f t="shared" si="161"/>
        <v>42185.958333333336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11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41912.640763888892</v>
      </c>
      <c r="T1726" s="10">
        <f t="shared" si="161"/>
        <v>41942.640763888892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1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41845.676493055558</v>
      </c>
      <c r="T1727" s="10">
        <f t="shared" si="161"/>
        <v>41875.676493055558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11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41788.628055555557</v>
      </c>
      <c r="T1728" s="10">
        <f t="shared" si="161"/>
        <v>41817.628055555557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11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42044.63630787038</v>
      </c>
      <c r="T1729" s="10">
        <f t="shared" si="161"/>
        <v>42099.166666666664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11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42268.334189814814</v>
      </c>
      <c r="T1730" s="10">
        <f t="shared" si="161"/>
        <v>42298.334189814814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11" t="e">
        <f t="shared" ref="P1731:P1794" si="163">E1731/L1731</f>
        <v>#DIV/0!</v>
      </c>
      <c r="Q1731" t="str">
        <f t="shared" ref="Q1731:Q1794" si="164">IF(N1731="","",IF(ISNUMBER(SEARCH("film &amp; video",N1731)),"film &amp; video",IF(ISNUMBER(SEARCH("food",N1731)),"food",IF(ISNUMBER(SEARCH("games",N1731)),"games",IF(ISNUMBER(SEARCH("journalism",N1731)),"journalism",IF(ISNUMBER(SEARCH("music",N1731)),"music",IF(ISNUMBER(SEARCH("photography",N1731)),"photography",IF(ISNUMBER(SEARCH("publishing",N1731)),"publishing",IF(ISNUMBER(SEARCH("technology",N1731)),"technology",IF(ISNUMBER(SEARCH("theater",N1731)),"theater"))))))))))</f>
        <v>music</v>
      </c>
      <c r="R1731" t="str">
        <f t="shared" ref="R1731:R1794" si="165">IF(N1731="","",IF(ISNUMBER(SEARCH("animation",N1731)),"animation",IF(ISNUMBER(SEARCH("art books",N1731)),"art books",IF(ISNUMBER(SEARCH("audio",N1731)),"audio",IF(ISNUMBER(SEARCH("children's books",N1731)),"children's book",IF(ISNUMBER(SEARCH("classical music",N1731)),"classical music",IF(ISNUMBER(SEARCH("documentary",N1731)),"documentary",IF(ISNUMBER(SEARCH("drama",N1731)),"drama",IF(ISNUMBER(SEARCH("electronic music",N1731)),"electronic music",IF(ISNUMBER(SEARCH("faith",N1731)),"faith",IF(ISNUMBER(SEARCH("fiction",N1731)),"fiction",IF(ISNUMBER(SEARCH("food trucks",N1731)),"food trucks",IF(ISNUMBER(SEARCH("gadgets",N1731)),"gadgets",IF(ISNUMBER(SEARCH("hardware",N1731)),"hardware",IF(ISNUMBER(SEARCH("indie rock",N1731)),"indie rock",IF(ISNUMBER(SEARCH("jazz",N1731)),"jazz",IF(ISNUMBER(SEARCH("makerspaces",N1731)),"makerspaces",IF(ISNUMBER(SEARCH("metal",N1731)),"metal",IF(ISNUMBER(SEARCH("mobile games",N1731)),"mobile games",IF(ISNUMBER(SEARCH("musical",N1731)),"musical",IF(ISNUMBER(SEARCH("nature",N1731)),"nature",IF(ISNUMBER(SEARCH("nonfiction",N1731)),"nonfiction",IF(ISNUMBER(SEARCH("people",N1731)),"people",IF(ISNUMBER(SEARCH("photobooks",N1731)),"photobooks",IF(ISNUMBER(SEARCH("places",N1731)),"places",IF(ISNUMBER(SEARCH("plays",N1731)),"plays",IF(ISNUMBER(SEARCH("pop",N1731)),"pop",IF(ISNUMBER(SEARCH("radio &amp; podcasts",N1731)),"radio &amp; podcasts",IF(ISNUMBER(SEARCH("restaurants",N1731)),"restaurants",IF(ISNUMBER(SEARCH("rock",N1731)),"rock",IF(ISNUMBER(SEARCH("science fiction",N1731)),"science fiction",IF(ISNUMBER(SEARCH("shorts",N1731)),"shorts",IF(ISNUMBER(SEARCH("small batch",N1731)),"small batch",IF(ISNUMBER(SEARCH("space exploration",N1731)),"space exploration",IF(ISNUMBER(SEARCH("spaces",N1731)),"spaces",IF(ISNUMBER(SEARCH("tabletop games",N1731)),"tabletop games",IF(ISNUMBER(SEARCH("television",N1731)),"television",IF(ISNUMBER(SEARCH("translations",N1731)),"translations",IF(ISNUMBER(SEARCH("video games",N1731)),"video games",IF(ISNUMBER(SEARCH("wearables",N1731)),"wearables",IF(ISNUMBER(SEARCH("web",N1731)),"web",IF(ISNUMBER(SEARCH("world music",N1731)),"world music"))))))))))))))))))))))))))))))))))))))))))</f>
        <v>faith</v>
      </c>
      <c r="S1731" s="10">
        <f t="shared" ref="S1731:S1794" si="166">(((J1731/60)/60)/24)+DATE(1970,1,1)+(-7/24)</f>
        <v>42470.76048611111</v>
      </c>
      <c r="T1731" s="10">
        <f t="shared" ref="T1731:T1794" si="167">(((I1731/60)/60)/24)+DATE(1970,1,1)+(-7/24)</f>
        <v>42530.76048611111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11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42271.796099537045</v>
      </c>
      <c r="T1732" s="10">
        <f t="shared" si="167"/>
        <v>42301.796099537045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11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42152.615185185183</v>
      </c>
      <c r="T1733" s="10">
        <f t="shared" si="167"/>
        <v>42166.333333333336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11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42325.392141203709</v>
      </c>
      <c r="T1734" s="10">
        <f t="shared" si="167"/>
        <v>42384.916666666664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11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42614.383958333339</v>
      </c>
      <c r="T1735" s="10">
        <f t="shared" si="167"/>
        <v>42626.604166666664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11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42101.74486111111</v>
      </c>
      <c r="T1736" s="10">
        <f t="shared" si="167"/>
        <v>42131.74486111111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11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42559.522511574083</v>
      </c>
      <c r="T1737" s="10">
        <f t="shared" si="167"/>
        <v>42589.522511574083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11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42286.569826388892</v>
      </c>
      <c r="T1738" s="10">
        <f t="shared" si="167"/>
        <v>42316.611493055556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1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42175.657314814824</v>
      </c>
      <c r="T1739" s="10">
        <f t="shared" si="167"/>
        <v>42205.657314814824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11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41884.582662037043</v>
      </c>
      <c r="T1740" s="10">
        <f t="shared" si="167"/>
        <v>41914.582662037043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1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42435.582546296304</v>
      </c>
      <c r="T1741" s="10">
        <f t="shared" si="167"/>
        <v>42494.540879629632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11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42171.525717592602</v>
      </c>
      <c r="T1742" s="10">
        <f t="shared" si="167"/>
        <v>42201.525717592602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1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42120.336469907408</v>
      </c>
      <c r="T1743" s="10">
        <f t="shared" si="167"/>
        <v>42165.336469907408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1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42710.585300925923</v>
      </c>
      <c r="T1744" s="10">
        <f t="shared" si="167"/>
        <v>42742.583333333336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1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42586.633969907409</v>
      </c>
      <c r="T1745" s="10">
        <f t="shared" si="167"/>
        <v>42608.874305555561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1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42026.313391203708</v>
      </c>
      <c r="T1746" s="10">
        <f t="shared" si="167"/>
        <v>42071.271724537037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1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42689.968032407407</v>
      </c>
      <c r="T1747" s="10">
        <f t="shared" si="167"/>
        <v>42725.791666666664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1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42667.885034722225</v>
      </c>
      <c r="T1748" s="10">
        <f t="shared" si="167"/>
        <v>42697.791666666664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1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42292.143865740749</v>
      </c>
      <c r="T1749" s="10">
        <f t="shared" si="167"/>
        <v>42321.333333333336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1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42219.659062500003</v>
      </c>
      <c r="T1750" s="10">
        <f t="shared" si="167"/>
        <v>42249.659062500003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1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42758.684270833335</v>
      </c>
      <c r="T1751" s="10">
        <f t="shared" si="167"/>
        <v>42795.500000000007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1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42454.54518518519</v>
      </c>
      <c r="T1752" s="10">
        <f t="shared" si="167"/>
        <v>42479.54518518519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1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42052.489849537036</v>
      </c>
      <c r="T1753" s="10">
        <f t="shared" si="167"/>
        <v>42082.448182870372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1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42626.961597222224</v>
      </c>
      <c r="T1754" s="10">
        <f t="shared" si="167"/>
        <v>42656.961597222224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1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42420.457962962966</v>
      </c>
      <c r="T1755" s="10">
        <f t="shared" si="167"/>
        <v>42450.416296296295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1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42067.585104166668</v>
      </c>
      <c r="T1756" s="10">
        <f t="shared" si="167"/>
        <v>42097.543437500004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1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42252.497233796297</v>
      </c>
      <c r="T1757" s="10">
        <f t="shared" si="167"/>
        <v>42282.497233796297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1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42570.875798611109</v>
      </c>
      <c r="T1758" s="10">
        <f t="shared" si="167"/>
        <v>42610.875798611109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1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42733.535682870373</v>
      </c>
      <c r="T1759" s="10">
        <f t="shared" si="167"/>
        <v>42763.520138888889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1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42505.664259259262</v>
      </c>
      <c r="T1760" s="10">
        <f t="shared" si="167"/>
        <v>42565.664259259262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1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42068.53737268519</v>
      </c>
      <c r="T1761" s="10">
        <f t="shared" si="167"/>
        <v>42088.495706018519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1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42405.380937500006</v>
      </c>
      <c r="T1762" s="10">
        <f t="shared" si="167"/>
        <v>42425.380937500006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1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42209.27615740741</v>
      </c>
      <c r="T1763" s="10">
        <f t="shared" si="167"/>
        <v>42259.27615740741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1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42410.690335648149</v>
      </c>
      <c r="T1764" s="10">
        <f t="shared" si="167"/>
        <v>42440.690335648149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1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42636.576851851853</v>
      </c>
      <c r="T1765" s="10">
        <f t="shared" si="167"/>
        <v>42666.576851851853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1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41825.194201388891</v>
      </c>
      <c r="T1766" s="10">
        <f t="shared" si="167"/>
        <v>41854.194201388891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1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41834.688796296301</v>
      </c>
      <c r="T1767" s="10">
        <f t="shared" si="167"/>
        <v>41864.688796296301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11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41855.568148148152</v>
      </c>
      <c r="T1768" s="10">
        <f t="shared" si="167"/>
        <v>41876.568148148152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1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41824.366712962968</v>
      </c>
      <c r="T1769" s="10">
        <f t="shared" si="167"/>
        <v>41854.366712962968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1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41849.26902777778</v>
      </c>
      <c r="T1770" s="10">
        <f t="shared" si="167"/>
        <v>41909.26902777778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1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41987.527303240742</v>
      </c>
      <c r="T1771" s="10">
        <f t="shared" si="167"/>
        <v>42017.527303240742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1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41891.488356481488</v>
      </c>
      <c r="T1772" s="10">
        <f t="shared" si="167"/>
        <v>41926.488356481488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1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41905.687962962969</v>
      </c>
      <c r="T1773" s="10">
        <f t="shared" si="167"/>
        <v>41935.687962962969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1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41766.426342592596</v>
      </c>
      <c r="T1774" s="10">
        <f t="shared" si="167"/>
        <v>41826.426342592596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1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41978.468726851854</v>
      </c>
      <c r="T1775" s="10">
        <f t="shared" si="167"/>
        <v>42023.468726851854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1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41929.926990740743</v>
      </c>
      <c r="T1776" s="10">
        <f t="shared" si="167"/>
        <v>41972.332638888889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1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41891.684722222228</v>
      </c>
      <c r="T1777" s="10">
        <f t="shared" si="167"/>
        <v>41936.684722222228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1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41905.665173611116</v>
      </c>
      <c r="T1778" s="10">
        <f t="shared" si="167"/>
        <v>41941.665173611116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1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42025.065428240741</v>
      </c>
      <c r="T1779" s="10">
        <f t="shared" si="167"/>
        <v>42055.065428240741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1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42045.571701388886</v>
      </c>
      <c r="T1780" s="10">
        <f t="shared" si="167"/>
        <v>42090.530034722229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1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42585.400231481479</v>
      </c>
      <c r="T1781" s="10">
        <f t="shared" si="167"/>
        <v>42615.400231481479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1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42493.309143518527</v>
      </c>
      <c r="T1782" s="10">
        <f t="shared" si="167"/>
        <v>42553.309143518527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1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42597.325752314813</v>
      </c>
      <c r="T1783" s="10">
        <f t="shared" si="167"/>
        <v>42628.325752314813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1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42388.283437500002</v>
      </c>
      <c r="T1784" s="10">
        <f t="shared" si="167"/>
        <v>42421.283437500002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1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42115.658310185187</v>
      </c>
      <c r="T1785" s="10">
        <f t="shared" si="167"/>
        <v>42145.658310185187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1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42003.363888888889</v>
      </c>
      <c r="T1786" s="10">
        <f t="shared" si="167"/>
        <v>42034.850694444445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1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41896.843229166669</v>
      </c>
      <c r="T1787" s="10">
        <f t="shared" si="167"/>
        <v>41927.708333333336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1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41958.258993055562</v>
      </c>
      <c r="T1788" s="10">
        <f t="shared" si="167"/>
        <v>41988.258993055562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1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42068.363854166666</v>
      </c>
      <c r="T1789" s="10">
        <f t="shared" si="167"/>
        <v>42098.322187500002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1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41913.656736111116</v>
      </c>
      <c r="T1790" s="10">
        <f t="shared" si="167"/>
        <v>41943.656736111116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1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41955.958368055559</v>
      </c>
      <c r="T1791" s="10">
        <f t="shared" si="167"/>
        <v>42015.958368055559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1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42010.38284722223</v>
      </c>
      <c r="T1792" s="10">
        <f t="shared" si="167"/>
        <v>42040.38284722223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1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41973.448668981488</v>
      </c>
      <c r="T1793" s="10">
        <f t="shared" si="167"/>
        <v>42033.448668981488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11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42188.739374999997</v>
      </c>
      <c r="T1794" s="10">
        <f t="shared" si="167"/>
        <v>42225.999305555561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11">
        <f t="shared" ref="P1795:P1858" si="169">E1795/L1795</f>
        <v>20</v>
      </c>
      <c r="Q1795" t="str">
        <f t="shared" ref="Q1795:Q1858" si="170">IF(N1795="","",IF(ISNUMBER(SEARCH("film &amp; video",N1795)),"film &amp; video",IF(ISNUMBER(SEARCH("food",N1795)),"food",IF(ISNUMBER(SEARCH("games",N1795)),"games",IF(ISNUMBER(SEARCH("journalism",N1795)),"journalism",IF(ISNUMBER(SEARCH("music",N1795)),"music",IF(ISNUMBER(SEARCH("photography",N1795)),"photography",IF(ISNUMBER(SEARCH("publishing",N1795)),"publishing",IF(ISNUMBER(SEARCH("technology",N1795)),"technology",IF(ISNUMBER(SEARCH("theater",N1795)),"theater"))))))))))</f>
        <v>photography</v>
      </c>
      <c r="R1795" t="str">
        <f t="shared" ref="R1795:R1858" si="171">IF(N1795="","",IF(ISNUMBER(SEARCH("animation",N1795)),"animation",IF(ISNUMBER(SEARCH("art books",N1795)),"art books",IF(ISNUMBER(SEARCH("audio",N1795)),"audio",IF(ISNUMBER(SEARCH("children's books",N1795)),"children's book",IF(ISNUMBER(SEARCH("classical music",N1795)),"classical music",IF(ISNUMBER(SEARCH("documentary",N1795)),"documentary",IF(ISNUMBER(SEARCH("drama",N1795)),"drama",IF(ISNUMBER(SEARCH("electronic music",N1795)),"electronic music",IF(ISNUMBER(SEARCH("faith",N1795)),"faith",IF(ISNUMBER(SEARCH("fiction",N1795)),"fiction",IF(ISNUMBER(SEARCH("food trucks",N1795)),"food trucks",IF(ISNUMBER(SEARCH("gadgets",N1795)),"gadgets",IF(ISNUMBER(SEARCH("hardware",N1795)),"hardware",IF(ISNUMBER(SEARCH("indie rock",N1795)),"indie rock",IF(ISNUMBER(SEARCH("jazz",N1795)),"jazz",IF(ISNUMBER(SEARCH("makerspaces",N1795)),"makerspaces",IF(ISNUMBER(SEARCH("metal",N1795)),"metal",IF(ISNUMBER(SEARCH("mobile games",N1795)),"mobile games",IF(ISNUMBER(SEARCH("musical",N1795)),"musical",IF(ISNUMBER(SEARCH("nature",N1795)),"nature",IF(ISNUMBER(SEARCH("nonfiction",N1795)),"nonfiction",IF(ISNUMBER(SEARCH("people",N1795)),"people",IF(ISNUMBER(SEARCH("photobooks",N1795)),"photobooks",IF(ISNUMBER(SEARCH("places",N1795)),"places",IF(ISNUMBER(SEARCH("plays",N1795)),"plays",IF(ISNUMBER(SEARCH("pop",N1795)),"pop",IF(ISNUMBER(SEARCH("radio &amp; podcasts",N1795)),"radio &amp; podcasts",IF(ISNUMBER(SEARCH("restaurants",N1795)),"restaurants",IF(ISNUMBER(SEARCH("rock",N1795)),"rock",IF(ISNUMBER(SEARCH("science fiction",N1795)),"science fiction",IF(ISNUMBER(SEARCH("shorts",N1795)),"shorts",IF(ISNUMBER(SEARCH("small batch",N1795)),"small batch",IF(ISNUMBER(SEARCH("space exploration",N1795)),"space exploration",IF(ISNUMBER(SEARCH("spaces",N1795)),"spaces",IF(ISNUMBER(SEARCH("tabletop games",N1795)),"tabletop games",IF(ISNUMBER(SEARCH("television",N1795)),"television",IF(ISNUMBER(SEARCH("translations",N1795)),"translations",IF(ISNUMBER(SEARCH("video games",N1795)),"video games",IF(ISNUMBER(SEARCH("wearables",N1795)),"wearables",IF(ISNUMBER(SEARCH("web",N1795)),"web",IF(ISNUMBER(SEARCH("world music",N1795)),"world music"))))))))))))))))))))))))))))))))))))))))))</f>
        <v>photobooks</v>
      </c>
      <c r="S1795" s="10">
        <f t="shared" ref="S1795:S1858" si="172">(((J1795/60)/60)/24)+DATE(1970,1,1)+(-7/24)</f>
        <v>41940.600000000006</v>
      </c>
      <c r="T1795" s="10">
        <f t="shared" ref="T1795:T1858" si="173">(((I1795/60)/60)/24)+DATE(1970,1,1)+(-7/24)</f>
        <v>41970.64166666667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1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42011.259513888894</v>
      </c>
      <c r="T1796" s="10">
        <f t="shared" si="173"/>
        <v>42046.259513888894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1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42627.997002314813</v>
      </c>
      <c r="T1797" s="10">
        <f t="shared" si="173"/>
        <v>42657.375000000007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1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42515.14775462963</v>
      </c>
      <c r="T1798" s="10">
        <f t="shared" si="173"/>
        <v>42575.14775462963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1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42689.277650462966</v>
      </c>
      <c r="T1799" s="10">
        <f t="shared" si="173"/>
        <v>42719.277650462966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1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42344.035104166665</v>
      </c>
      <c r="T1800" s="10">
        <f t="shared" si="173"/>
        <v>42404.035104166665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1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41934.551018518519</v>
      </c>
      <c r="T1801" s="10">
        <f t="shared" si="173"/>
        <v>41954.592685185191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1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42623.314467592594</v>
      </c>
      <c r="T1802" s="10">
        <f t="shared" si="173"/>
        <v>42653.314467592594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1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42321.368842592594</v>
      </c>
      <c r="T1803" s="10">
        <f t="shared" si="173"/>
        <v>42353.215277777781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1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42159.180902777785</v>
      </c>
      <c r="T1804" s="10">
        <f t="shared" si="173"/>
        <v>42182.624305555561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1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42017.779884259267</v>
      </c>
      <c r="T1805" s="10">
        <f t="shared" si="173"/>
        <v>42048.779884259267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1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42282.386620370373</v>
      </c>
      <c r="T1806" s="10">
        <f t="shared" si="173"/>
        <v>42322.428287037044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1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42247.512245370373</v>
      </c>
      <c r="T1807" s="10">
        <f t="shared" si="173"/>
        <v>42279.458333333336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1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41877.346631944449</v>
      </c>
      <c r="T1808" s="10">
        <f t="shared" si="173"/>
        <v>41912.346631944449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1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41879.776770833334</v>
      </c>
      <c r="T1809" s="10">
        <f t="shared" si="173"/>
        <v>41909.776770833334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1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42742.389236111114</v>
      </c>
      <c r="T1810" s="10">
        <f t="shared" si="173"/>
        <v>42777.389236111114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42029.616192129637</v>
      </c>
      <c r="T1811" s="10">
        <f t="shared" si="173"/>
        <v>42064.616192129637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1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41860.618356481486</v>
      </c>
      <c r="T1812" s="10">
        <f t="shared" si="173"/>
        <v>41872.618356481486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1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41876.142013888893</v>
      </c>
      <c r="T1813" s="10">
        <f t="shared" si="173"/>
        <v>41935.875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1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42524.027037037034</v>
      </c>
      <c r="T1814" s="10">
        <f t="shared" si="173"/>
        <v>42554.027037037034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11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41829.597361111111</v>
      </c>
      <c r="T1815" s="10">
        <f t="shared" si="173"/>
        <v>41859.597361111111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1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42033.022407407414</v>
      </c>
      <c r="T1816" s="10">
        <f t="shared" si="173"/>
        <v>42063.022407407414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11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42172.615011574082</v>
      </c>
      <c r="T1817" s="10">
        <f t="shared" si="173"/>
        <v>42186.615011574082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1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42548.58452546296</v>
      </c>
      <c r="T1818" s="10">
        <f t="shared" si="173"/>
        <v>42576.500000000007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1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42705.370451388888</v>
      </c>
      <c r="T1819" s="10">
        <f t="shared" si="173"/>
        <v>42764.999305555561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11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42066.942708333336</v>
      </c>
      <c r="T1820" s="10">
        <f t="shared" si="173"/>
        <v>42096.901041666664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1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41820.460601851853</v>
      </c>
      <c r="T1821" s="10">
        <f t="shared" si="173"/>
        <v>41850.460601851853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1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42064.792708333342</v>
      </c>
      <c r="T1822" s="10">
        <f t="shared" si="173"/>
        <v>42094.75104166667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1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40926.027395833335</v>
      </c>
      <c r="T1823" s="10">
        <f t="shared" si="173"/>
        <v>40971.027395833335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1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41634.505347222221</v>
      </c>
      <c r="T1824" s="10">
        <f t="shared" si="173"/>
        <v>41670.500694444447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1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41176.393240740741</v>
      </c>
      <c r="T1825" s="10">
        <f t="shared" si="173"/>
        <v>41206.393240740741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11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41626.624618055561</v>
      </c>
      <c r="T1826" s="10">
        <f t="shared" si="173"/>
        <v>41646.797222222223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11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41443.542858796296</v>
      </c>
      <c r="T1827" s="10">
        <f t="shared" si="173"/>
        <v>41466.542858796296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1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41657.632141203707</v>
      </c>
      <c r="T1828" s="10">
        <f t="shared" si="173"/>
        <v>41687.632141203707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1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40555.034270833334</v>
      </c>
      <c r="T1829" s="10">
        <f t="shared" si="173"/>
        <v>40605.034270833334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1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41736.607986111114</v>
      </c>
      <c r="T1830" s="10">
        <f t="shared" si="173"/>
        <v>41768.625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1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40515.795960648153</v>
      </c>
      <c r="T1831" s="10">
        <f t="shared" si="173"/>
        <v>40564.625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1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41664.392442129632</v>
      </c>
      <c r="T1832" s="10">
        <f t="shared" si="173"/>
        <v>41694.392442129632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1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41026.704432870371</v>
      </c>
      <c r="T1833" s="10">
        <f t="shared" si="173"/>
        <v>41041.704432870371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11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40576.24799768519</v>
      </c>
      <c r="T1834" s="10">
        <f t="shared" si="173"/>
        <v>40606.24799768519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11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41302.752349537041</v>
      </c>
      <c r="T1835" s="10">
        <f t="shared" si="173"/>
        <v>41335.040972222225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1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41988.672395833339</v>
      </c>
      <c r="T1836" s="10">
        <f t="shared" si="173"/>
        <v>42028.672395833339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1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42430.410543981481</v>
      </c>
      <c r="T1837" s="10">
        <f t="shared" si="173"/>
        <v>42460.368877314817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1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41305.517696759263</v>
      </c>
      <c r="T1838" s="10">
        <f t="shared" si="173"/>
        <v>41322.517696759263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1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40925.756192129636</v>
      </c>
      <c r="T1839" s="10">
        <f t="shared" si="173"/>
        <v>40985.714525462965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1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40788.494872685187</v>
      </c>
      <c r="T1840" s="10">
        <f t="shared" si="173"/>
        <v>40816.833333333336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1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42614.430347222224</v>
      </c>
      <c r="T1841" s="10">
        <f t="shared" si="173"/>
        <v>42644.430347222224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1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41381.804513888892</v>
      </c>
      <c r="T1842" s="10">
        <f t="shared" si="173"/>
        <v>41400.915972222225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11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41745.553761574076</v>
      </c>
      <c r="T1843" s="10">
        <f t="shared" si="173"/>
        <v>41778.915972222225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1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42031.340057870373</v>
      </c>
      <c r="T1844" s="10">
        <f t="shared" si="173"/>
        <v>42064.957638888889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1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40564.7031712963</v>
      </c>
      <c r="T1845" s="10">
        <f t="shared" si="173"/>
        <v>40594.7031712963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11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40666.681875000002</v>
      </c>
      <c r="T1846" s="10">
        <f t="shared" si="173"/>
        <v>40704.833333333336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1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42523.041643518525</v>
      </c>
      <c r="T1847" s="10">
        <f t="shared" si="173"/>
        <v>42537.913194444445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1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41228.358530092599</v>
      </c>
      <c r="T1848" s="10">
        <f t="shared" si="173"/>
        <v>41258.358530092599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1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42093.944814814815</v>
      </c>
      <c r="T1849" s="10">
        <f t="shared" si="173"/>
        <v>42114.944814814815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1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40691.496388888889</v>
      </c>
      <c r="T1850" s="10">
        <f t="shared" si="173"/>
        <v>40754.999305555561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1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41169.553923611114</v>
      </c>
      <c r="T1851" s="10">
        <f t="shared" si="173"/>
        <v>41199.553923611114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1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41800.66782407408</v>
      </c>
      <c r="T1852" s="10">
        <f t="shared" si="173"/>
        <v>41830.66782407408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1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41827.615023148152</v>
      </c>
      <c r="T1853" s="10">
        <f t="shared" si="173"/>
        <v>41847.75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1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42081.479768518526</v>
      </c>
      <c r="T1854" s="10">
        <f t="shared" si="173"/>
        <v>42118.708333333336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1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41176.76871527778</v>
      </c>
      <c r="T1855" s="10">
        <f t="shared" si="173"/>
        <v>41226.810381944444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1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41387.729594907411</v>
      </c>
      <c r="T1856" s="10">
        <f t="shared" si="173"/>
        <v>41417.729594907411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1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41600.246990740743</v>
      </c>
      <c r="T1857" s="10">
        <f t="shared" si="173"/>
        <v>41645.246990740743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11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41817.563333333332</v>
      </c>
      <c r="T1858" s="10">
        <f t="shared" si="173"/>
        <v>41838.563333333332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11">
        <f t="shared" ref="P1859:P1922" si="175">E1859/L1859</f>
        <v>136.36363636363637</v>
      </c>
      <c r="Q1859" t="str">
        <f t="shared" ref="Q1859:Q1922" si="176">IF(N1859="","",IF(ISNUMBER(SEARCH("film &amp; video",N1859)),"film &amp; video",IF(ISNUMBER(SEARCH("food",N1859)),"food",IF(ISNUMBER(SEARCH("games",N1859)),"games",IF(ISNUMBER(SEARCH("journalism",N1859)),"journalism",IF(ISNUMBER(SEARCH("music",N1859)),"music",IF(ISNUMBER(SEARCH("photography",N1859)),"photography",IF(ISNUMBER(SEARCH("publishing",N1859)),"publishing",IF(ISNUMBER(SEARCH("technology",N1859)),"technology",IF(ISNUMBER(SEARCH("theater",N1859)),"theater"))))))))))</f>
        <v>music</v>
      </c>
      <c r="R1859" t="str">
        <f t="shared" ref="R1859:R1922" si="177">IF(N1859="","",IF(ISNUMBER(SEARCH("animation",N1859)),"animation",IF(ISNUMBER(SEARCH("art books",N1859)),"art books",IF(ISNUMBER(SEARCH("audio",N1859)),"audio",IF(ISNUMBER(SEARCH("children's books",N1859)),"children's book",IF(ISNUMBER(SEARCH("classical music",N1859)),"classical music",IF(ISNUMBER(SEARCH("documentary",N1859)),"documentary",IF(ISNUMBER(SEARCH("drama",N1859)),"drama",IF(ISNUMBER(SEARCH("electronic music",N1859)),"electronic music",IF(ISNUMBER(SEARCH("faith",N1859)),"faith",IF(ISNUMBER(SEARCH("fiction",N1859)),"fiction",IF(ISNUMBER(SEARCH("food trucks",N1859)),"food trucks",IF(ISNUMBER(SEARCH("gadgets",N1859)),"gadgets",IF(ISNUMBER(SEARCH("hardware",N1859)),"hardware",IF(ISNUMBER(SEARCH("indie rock",N1859)),"indie rock",IF(ISNUMBER(SEARCH("jazz",N1859)),"jazz",IF(ISNUMBER(SEARCH("makerspaces",N1859)),"makerspaces",IF(ISNUMBER(SEARCH("metal",N1859)),"metal",IF(ISNUMBER(SEARCH("mobile games",N1859)),"mobile games",IF(ISNUMBER(SEARCH("musical",N1859)),"musical",IF(ISNUMBER(SEARCH("nature",N1859)),"nature",IF(ISNUMBER(SEARCH("nonfiction",N1859)),"nonfiction",IF(ISNUMBER(SEARCH("people",N1859)),"people",IF(ISNUMBER(SEARCH("photobooks",N1859)),"photobooks",IF(ISNUMBER(SEARCH("places",N1859)),"places",IF(ISNUMBER(SEARCH("plays",N1859)),"plays",IF(ISNUMBER(SEARCH("pop",N1859)),"pop",IF(ISNUMBER(SEARCH("radio &amp; podcasts",N1859)),"radio &amp; podcasts",IF(ISNUMBER(SEARCH("restaurants",N1859)),"restaurants",IF(ISNUMBER(SEARCH("rock",N1859)),"rock",IF(ISNUMBER(SEARCH("science fiction",N1859)),"science fiction",IF(ISNUMBER(SEARCH("shorts",N1859)),"shorts",IF(ISNUMBER(SEARCH("small batch",N1859)),"small batch",IF(ISNUMBER(SEARCH("space exploration",N1859)),"space exploration",IF(ISNUMBER(SEARCH("spaces",N1859)),"spaces",IF(ISNUMBER(SEARCH("tabletop games",N1859)),"tabletop games",IF(ISNUMBER(SEARCH("television",N1859)),"television",IF(ISNUMBER(SEARCH("translations",N1859)),"translations",IF(ISNUMBER(SEARCH("video games",N1859)),"video games",IF(ISNUMBER(SEARCH("wearables",N1859)),"wearables",IF(ISNUMBER(SEARCH("web",N1859)),"web",IF(ISNUMBER(SEARCH("world music",N1859)),"world music"))))))))))))))))))))))))))))))))))))))))))</f>
        <v>rock</v>
      </c>
      <c r="S1859" s="10">
        <f t="shared" ref="S1859:S1922" si="178">(((J1859/60)/60)/24)+DATE(1970,1,1)+(-7/24)</f>
        <v>41864.477002314816</v>
      </c>
      <c r="T1859" s="10">
        <f t="shared" ref="T1859:T1922" si="179">(((I1859/60)/60)/24)+DATE(1970,1,1)+(-7/24)</f>
        <v>41894.477002314816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1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40832.908807870372</v>
      </c>
      <c r="T1860" s="10">
        <f t="shared" si="179"/>
        <v>40892.950474537043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1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40778.478344907409</v>
      </c>
      <c r="T1861" s="10">
        <f t="shared" si="179"/>
        <v>40808.478344907409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1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41655.417638888888</v>
      </c>
      <c r="T1862" s="10">
        <f t="shared" si="179"/>
        <v>41676.417638888888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11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42000.008576388893</v>
      </c>
      <c r="T1863" s="10">
        <f t="shared" si="179"/>
        <v>42030.008576388893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1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42755.20108796296</v>
      </c>
      <c r="T1864" s="10">
        <f t="shared" si="179"/>
        <v>42802.020833333336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1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41772.505613425928</v>
      </c>
      <c r="T1865" s="10">
        <f t="shared" si="179"/>
        <v>41802.505613425928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1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41733.424768518518</v>
      </c>
      <c r="T1866" s="10">
        <f t="shared" si="179"/>
        <v>41763.424768518518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1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42645.075775462967</v>
      </c>
      <c r="T1867" s="10">
        <f t="shared" si="179"/>
        <v>42680.117442129638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1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42741.954826388894</v>
      </c>
      <c r="T1868" s="10">
        <f t="shared" si="179"/>
        <v>42794.875000000007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1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42649.633240740739</v>
      </c>
      <c r="T1869" s="10">
        <f t="shared" si="179"/>
        <v>42679.633240740739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1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42328.487557870372</v>
      </c>
      <c r="T1870" s="10">
        <f t="shared" si="179"/>
        <v>42353.040972222225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1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42708.711215277777</v>
      </c>
      <c r="T1871" s="10">
        <f t="shared" si="179"/>
        <v>42738.711215277777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1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42371.064062500001</v>
      </c>
      <c r="T1872" s="10">
        <f t="shared" si="179"/>
        <v>42399.886805555558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1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41923.491909722223</v>
      </c>
      <c r="T1873" s="10">
        <f t="shared" si="179"/>
        <v>41963.533576388894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1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42154.83798611111</v>
      </c>
      <c r="T1874" s="10">
        <f t="shared" si="179"/>
        <v>42184.83798611111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1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42164.324189814819</v>
      </c>
      <c r="T1875" s="10">
        <f t="shared" si="179"/>
        <v>42193.406250000007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1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42529.677465277775</v>
      </c>
      <c r="T1876" s="10">
        <f t="shared" si="179"/>
        <v>42549.677465277775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1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42528.607731481483</v>
      </c>
      <c r="T1877" s="10">
        <f t="shared" si="179"/>
        <v>42588.607731481483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11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41775.993113425924</v>
      </c>
      <c r="T1878" s="10">
        <f t="shared" si="179"/>
        <v>41805.993113425924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11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42034.737557870372</v>
      </c>
      <c r="T1879" s="10">
        <f t="shared" si="179"/>
        <v>42063.737557870372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11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41772.71707175926</v>
      </c>
      <c r="T1880" s="10">
        <f t="shared" si="179"/>
        <v>41802.71707175926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1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42413.357974537044</v>
      </c>
      <c r="T1881" s="10">
        <f t="shared" si="179"/>
        <v>42443.316307870373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1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42430.275231481479</v>
      </c>
      <c r="T1882" s="10">
        <f t="shared" si="179"/>
        <v>42459.233564814822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1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42042.860983796294</v>
      </c>
      <c r="T1883" s="10">
        <f t="shared" si="179"/>
        <v>42072.819317129637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1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41067.657546296301</v>
      </c>
      <c r="T1884" s="10">
        <f t="shared" si="179"/>
        <v>41100.700000000004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1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40977.656342592592</v>
      </c>
      <c r="T1885" s="10">
        <f t="shared" si="179"/>
        <v>41007.614675925928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1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41204.906655092593</v>
      </c>
      <c r="T1886" s="10">
        <f t="shared" si="179"/>
        <v>41240.208333333336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1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41098.802199074074</v>
      </c>
      <c r="T1887" s="10">
        <f t="shared" si="179"/>
        <v>41131.625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1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41925.615023148152</v>
      </c>
      <c r="T1888" s="10">
        <f t="shared" si="179"/>
        <v>41955.656689814816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1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42323.508472222224</v>
      </c>
      <c r="T1889" s="10">
        <f t="shared" si="179"/>
        <v>42341.604166666664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1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40298.948287037041</v>
      </c>
      <c r="T1890" s="10">
        <f t="shared" si="179"/>
        <v>40329.915972222225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1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41299.501689814817</v>
      </c>
      <c r="T1891" s="10">
        <f t="shared" si="179"/>
        <v>41344.460023148153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1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41228.494537037041</v>
      </c>
      <c r="T1892" s="10">
        <f t="shared" si="179"/>
        <v>41258.494537037041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1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40335.506412037037</v>
      </c>
      <c r="T1893" s="10">
        <f t="shared" si="179"/>
        <v>40380.958333333336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1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40671.34584490741</v>
      </c>
      <c r="T1894" s="10">
        <f t="shared" si="179"/>
        <v>40701.34584490741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1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40632.650289351855</v>
      </c>
      <c r="T1895" s="10">
        <f t="shared" si="179"/>
        <v>40648.874305555561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1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40920.613229166673</v>
      </c>
      <c r="T1896" s="10">
        <f t="shared" si="179"/>
        <v>40951.613229166673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1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42267.455115740748</v>
      </c>
      <c r="T1897" s="10">
        <f t="shared" si="179"/>
        <v>42297.455115740748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11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40981.418576388889</v>
      </c>
      <c r="T1898" s="10">
        <f t="shared" si="179"/>
        <v>41011.418576388889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1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41680.291736111118</v>
      </c>
      <c r="T1899" s="10">
        <f t="shared" si="179"/>
        <v>41702.583333333336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1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42365.901307870372</v>
      </c>
      <c r="T1900" s="10">
        <f t="shared" si="179"/>
        <v>42401.458333333336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1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42058.650069444448</v>
      </c>
      <c r="T1901" s="10">
        <f t="shared" si="179"/>
        <v>42088.608402777776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1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41160.58021990741</v>
      </c>
      <c r="T1902" s="10">
        <f t="shared" si="179"/>
        <v>41188.124305555561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1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42116.251493055555</v>
      </c>
      <c r="T1903" s="10">
        <f t="shared" si="179"/>
        <v>42146.250000000007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1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42037.498229166667</v>
      </c>
      <c r="T1904" s="10">
        <f t="shared" si="179"/>
        <v>42067.498229166667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1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42702.479062500002</v>
      </c>
      <c r="T1905" s="10">
        <f t="shared" si="179"/>
        <v>42762.479062500002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1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42326.39376157408</v>
      </c>
      <c r="T1906" s="10">
        <f t="shared" si="179"/>
        <v>42371.39376157408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1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41859.634189814817</v>
      </c>
      <c r="T1907" s="10">
        <f t="shared" si="179"/>
        <v>41889.634189814817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1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42514.379432870373</v>
      </c>
      <c r="T1908" s="10">
        <f t="shared" si="179"/>
        <v>42544.379432870373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1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41767.295428240745</v>
      </c>
      <c r="T1909" s="10">
        <f t="shared" si="179"/>
        <v>41782.295428240745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1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42703.626157407409</v>
      </c>
      <c r="T1910" s="10">
        <f t="shared" si="179"/>
        <v>42733.626157407409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41905.137488425928</v>
      </c>
      <c r="T1911" s="10">
        <f t="shared" si="179"/>
        <v>41935.137488425928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1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42264.671493055554</v>
      </c>
      <c r="T1912" s="10">
        <f t="shared" si="179"/>
        <v>42308.656250000007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1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41829.742291666669</v>
      </c>
      <c r="T1913" s="10">
        <f t="shared" si="179"/>
        <v>41859.742291666669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1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42128.93472222222</v>
      </c>
      <c r="T1914" s="10">
        <f t="shared" si="179"/>
        <v>42158.93472222222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1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41890.219652777778</v>
      </c>
      <c r="T1915" s="10">
        <f t="shared" si="179"/>
        <v>41920.219652777778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1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41928.882789351854</v>
      </c>
      <c r="T1916" s="10">
        <f t="shared" si="179"/>
        <v>41943.874305555561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1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41863.757199074076</v>
      </c>
      <c r="T1917" s="10">
        <f t="shared" si="179"/>
        <v>41883.757199074076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1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42656.42563657408</v>
      </c>
      <c r="T1918" s="10">
        <f t="shared" si="179"/>
        <v>42681.467303240745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1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42745.978391203702</v>
      </c>
      <c r="T1919" s="10">
        <f t="shared" si="179"/>
        <v>42775.978391203702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1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41828.498275462967</v>
      </c>
      <c r="T1920" s="10">
        <f t="shared" si="179"/>
        <v>41863.498275462967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1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42113.58390046296</v>
      </c>
      <c r="T1921" s="10">
        <f t="shared" si="179"/>
        <v>42143.58390046296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11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42270.584039351852</v>
      </c>
      <c r="T1922" s="10">
        <f t="shared" si="179"/>
        <v>42298.666666666664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11">
        <f t="shared" ref="P1923:P1986" si="181">E1923/L1923</f>
        <v>54</v>
      </c>
      <c r="Q1923" t="str">
        <f t="shared" ref="Q1923:Q1986" si="182">IF(N1923="","",IF(ISNUMBER(SEARCH("film &amp; video",N1923)),"film &amp; video",IF(ISNUMBER(SEARCH("food",N1923)),"food",IF(ISNUMBER(SEARCH("games",N1923)),"games",IF(ISNUMBER(SEARCH("journalism",N1923)),"journalism",IF(ISNUMBER(SEARCH("music",N1923)),"music",IF(ISNUMBER(SEARCH("photography",N1923)),"photography",IF(ISNUMBER(SEARCH("publishing",N1923)),"publishing",IF(ISNUMBER(SEARCH("technology",N1923)),"technology",IF(ISNUMBER(SEARCH("theater",N1923)),"theater"))))))))))</f>
        <v>music</v>
      </c>
      <c r="R1923" t="str">
        <f t="shared" ref="R1923:R1986" si="183">IF(N1923="","",IF(ISNUMBER(SEARCH("animation",N1923)),"animation",IF(ISNUMBER(SEARCH("art books",N1923)),"art books",IF(ISNUMBER(SEARCH("audio",N1923)),"audio",IF(ISNUMBER(SEARCH("children's books",N1923)),"children's book",IF(ISNUMBER(SEARCH("classical music",N1923)),"classical music",IF(ISNUMBER(SEARCH("documentary",N1923)),"documentary",IF(ISNUMBER(SEARCH("drama",N1923)),"drama",IF(ISNUMBER(SEARCH("electronic music",N1923)),"electronic music",IF(ISNUMBER(SEARCH("faith",N1923)),"faith",IF(ISNUMBER(SEARCH("fiction",N1923)),"fiction",IF(ISNUMBER(SEARCH("food trucks",N1923)),"food trucks",IF(ISNUMBER(SEARCH("gadgets",N1923)),"gadgets",IF(ISNUMBER(SEARCH("hardware",N1923)),"hardware",IF(ISNUMBER(SEARCH("indie rock",N1923)),"indie rock",IF(ISNUMBER(SEARCH("jazz",N1923)),"jazz",IF(ISNUMBER(SEARCH("makerspaces",N1923)),"makerspaces",IF(ISNUMBER(SEARCH("metal",N1923)),"metal",IF(ISNUMBER(SEARCH("mobile games",N1923)),"mobile games",IF(ISNUMBER(SEARCH("musical",N1923)),"musical",IF(ISNUMBER(SEARCH("nature",N1923)),"nature",IF(ISNUMBER(SEARCH("nonfiction",N1923)),"nonfiction",IF(ISNUMBER(SEARCH("people",N1923)),"people",IF(ISNUMBER(SEARCH("photobooks",N1923)),"photobooks",IF(ISNUMBER(SEARCH("places",N1923)),"places",IF(ISNUMBER(SEARCH("plays",N1923)),"plays",IF(ISNUMBER(SEARCH("pop",N1923)),"pop",IF(ISNUMBER(SEARCH("radio &amp; podcasts",N1923)),"radio &amp; podcasts",IF(ISNUMBER(SEARCH("restaurants",N1923)),"restaurants",IF(ISNUMBER(SEARCH("rock",N1923)),"rock",IF(ISNUMBER(SEARCH("science fiction",N1923)),"science fiction",IF(ISNUMBER(SEARCH("shorts",N1923)),"shorts",IF(ISNUMBER(SEARCH("small batch",N1923)),"small batch",IF(ISNUMBER(SEARCH("space exploration",N1923)),"space exploration",IF(ISNUMBER(SEARCH("spaces",N1923)),"spaces",IF(ISNUMBER(SEARCH("tabletop games",N1923)),"tabletop games",IF(ISNUMBER(SEARCH("television",N1923)),"television",IF(ISNUMBER(SEARCH("translations",N1923)),"translations",IF(ISNUMBER(SEARCH("video games",N1923)),"video games",IF(ISNUMBER(SEARCH("wearables",N1923)),"wearables",IF(ISNUMBER(SEARCH("web",N1923)),"web",IF(ISNUMBER(SEARCH("world music",N1923)),"world music"))))))))))))))))))))))))))))))))))))))))))</f>
        <v>indie rock</v>
      </c>
      <c r="S1923" s="10">
        <f t="shared" ref="S1923:S1986" si="184">(((J1923/60)/60)/24)+DATE(1970,1,1)+(-7/24)</f>
        <v>41073.929895833338</v>
      </c>
      <c r="T1923" s="10">
        <f t="shared" ref="T1923:T1986" si="185">(((I1923/60)/60)/24)+DATE(1970,1,1)+(-7/24)</f>
        <v>41103.929895833338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1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41589.964201388888</v>
      </c>
      <c r="T1924" s="10">
        <f t="shared" si="185"/>
        <v>41619.964201388888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1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40772.557083333333</v>
      </c>
      <c r="T1925" s="10">
        <f t="shared" si="185"/>
        <v>40812.915972222225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1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41626.469386574077</v>
      </c>
      <c r="T1926" s="10">
        <f t="shared" si="185"/>
        <v>41654.522916666669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1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41535.609814814816</v>
      </c>
      <c r="T1927" s="10">
        <f t="shared" si="185"/>
        <v>41557.708333333336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1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40456.662685185183</v>
      </c>
      <c r="T1928" s="10">
        <f t="shared" si="185"/>
        <v>40483.726388888892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1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40960.569895833338</v>
      </c>
      <c r="T1929" s="10">
        <f t="shared" si="185"/>
        <v>40975.915972222225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1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41371.356412037043</v>
      </c>
      <c r="T1930" s="10">
        <f t="shared" si="185"/>
        <v>41401.356412037043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1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40686.729930555557</v>
      </c>
      <c r="T1931" s="10">
        <f t="shared" si="185"/>
        <v>40728.729930555557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1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41402.267152777778</v>
      </c>
      <c r="T1932" s="10">
        <f t="shared" si="185"/>
        <v>41462.267152777778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1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41037.600798611114</v>
      </c>
      <c r="T1933" s="10">
        <f t="shared" si="185"/>
        <v>41050.854166666672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1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40911.518206018518</v>
      </c>
      <c r="T1934" s="10">
        <f t="shared" si="185"/>
        <v>40932.518206018518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1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41878.839201388888</v>
      </c>
      <c r="T1935" s="10">
        <f t="shared" si="185"/>
        <v>41908.839201388888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1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40865.575474537043</v>
      </c>
      <c r="T1936" s="10">
        <f t="shared" si="185"/>
        <v>40901.916666666672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1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41773.640868055561</v>
      </c>
      <c r="T1937" s="10">
        <f t="shared" si="185"/>
        <v>41810.915972222225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1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40852.598032407412</v>
      </c>
      <c r="T1938" s="10">
        <f t="shared" si="185"/>
        <v>40882.957638888889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1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41058.827326388891</v>
      </c>
      <c r="T1939" s="10">
        <f t="shared" si="185"/>
        <v>41074.874305555561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1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41425.967951388891</v>
      </c>
      <c r="T1940" s="10">
        <f t="shared" si="185"/>
        <v>41456.916666666672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1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41313.693379629629</v>
      </c>
      <c r="T1941" s="10">
        <f t="shared" si="185"/>
        <v>41343.651712962965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1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40670.215659722227</v>
      </c>
      <c r="T1942" s="10">
        <f t="shared" si="185"/>
        <v>40708.874305555561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1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41743.999201388891</v>
      </c>
      <c r="T1943" s="10">
        <f t="shared" si="185"/>
        <v>41773.999201388891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1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40638.536342592597</v>
      </c>
      <c r="T1944" s="10">
        <f t="shared" si="185"/>
        <v>40728.536342592597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1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42547.978194444448</v>
      </c>
      <c r="T1945" s="10">
        <f t="shared" si="185"/>
        <v>42592.978194444448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1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41730.292708333334</v>
      </c>
      <c r="T1946" s="10">
        <f t="shared" si="185"/>
        <v>41760.292708333334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1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42156.960162037045</v>
      </c>
      <c r="T1947" s="10">
        <f t="shared" si="185"/>
        <v>42196.960162037045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1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41688.858344907407</v>
      </c>
      <c r="T1948" s="10">
        <f t="shared" si="185"/>
        <v>41748.816678240742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1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40102.626388888893</v>
      </c>
      <c r="T1949" s="10">
        <f t="shared" si="185"/>
        <v>40139.957638888889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1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42473.312604166669</v>
      </c>
      <c r="T1950" s="10">
        <f t="shared" si="185"/>
        <v>42527.418055555558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1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41800.131377314814</v>
      </c>
      <c r="T1951" s="10">
        <f t="shared" si="185"/>
        <v>41830.131377314814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1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40623.889733796299</v>
      </c>
      <c r="T1952" s="10">
        <f t="shared" si="185"/>
        <v>40654.889733796299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1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42651.128900462965</v>
      </c>
      <c r="T1953" s="10">
        <f t="shared" si="185"/>
        <v>42681.170567129629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1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41526.314988425926</v>
      </c>
      <c r="T1954" s="10">
        <f t="shared" si="185"/>
        <v>41563.314988425926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1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40940.908159722225</v>
      </c>
      <c r="T1955" s="10">
        <f t="shared" si="185"/>
        <v>40969.833333333336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1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42394.289074074077</v>
      </c>
      <c r="T1956" s="10">
        <f t="shared" si="185"/>
        <v>42440.916666666664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1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41019.980104166672</v>
      </c>
      <c r="T1957" s="10">
        <f t="shared" si="185"/>
        <v>41052.5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1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42067.632002314822</v>
      </c>
      <c r="T1958" s="10">
        <f t="shared" si="185"/>
        <v>42112.59033564815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1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41178.806863425925</v>
      </c>
      <c r="T1959" s="10">
        <f t="shared" si="185"/>
        <v>41208.806863425925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1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41326.69630787037</v>
      </c>
      <c r="T1960" s="10">
        <f t="shared" si="185"/>
        <v>41356.654641203706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1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41871.553935185191</v>
      </c>
      <c r="T1961" s="10">
        <f t="shared" si="185"/>
        <v>41912.708333333336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1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41964.071076388893</v>
      </c>
      <c r="T1962" s="10">
        <f t="shared" si="185"/>
        <v>41994.071076388893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1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41147.902974537043</v>
      </c>
      <c r="T1963" s="10">
        <f t="shared" si="185"/>
        <v>41187.874305555561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1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41742.488842592596</v>
      </c>
      <c r="T1964" s="10">
        <f t="shared" si="185"/>
        <v>41772.488842592596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1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41863.138125000005</v>
      </c>
      <c r="T1965" s="10">
        <f t="shared" si="185"/>
        <v>41898.138125000005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1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42451.981157407405</v>
      </c>
      <c r="T1966" s="10">
        <f t="shared" si="185"/>
        <v>42481.981157407405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1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40897.797569444447</v>
      </c>
      <c r="T1967" s="10">
        <f t="shared" si="185"/>
        <v>40919.75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1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41835.248819444445</v>
      </c>
      <c r="T1968" s="10">
        <f t="shared" si="185"/>
        <v>41865.248819444445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1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41730.371863425928</v>
      </c>
      <c r="T1969" s="10">
        <f t="shared" si="185"/>
        <v>41760.371863425928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1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42676.295312499999</v>
      </c>
      <c r="T1970" s="10">
        <f t="shared" si="185"/>
        <v>42707.33697916667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1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42557.500787037039</v>
      </c>
      <c r="T1971" s="10">
        <f t="shared" si="185"/>
        <v>42587.500787037039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1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41323.901631944449</v>
      </c>
      <c r="T1972" s="10">
        <f t="shared" si="185"/>
        <v>41383.859965277785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1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41561.209039351852</v>
      </c>
      <c r="T1973" s="10">
        <f t="shared" si="185"/>
        <v>41592.875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1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41200.720416666671</v>
      </c>
      <c r="T1974" s="10">
        <f t="shared" si="185"/>
        <v>41230.762083333335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1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42549.431296296294</v>
      </c>
      <c r="T1975" s="10">
        <f t="shared" si="185"/>
        <v>42588.000000000007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1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41445.04246527778</v>
      </c>
      <c r="T1976" s="10">
        <f t="shared" si="185"/>
        <v>41505.04246527778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1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41313.463553240741</v>
      </c>
      <c r="T1977" s="10">
        <f t="shared" si="185"/>
        <v>41343.463553240741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1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41438.607928240745</v>
      </c>
      <c r="T1978" s="10">
        <f t="shared" si="185"/>
        <v>41468.607928240745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1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42310.925231481488</v>
      </c>
      <c r="T1979" s="10">
        <f t="shared" si="185"/>
        <v>42357.040972222225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1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41038.933935185189</v>
      </c>
      <c r="T1980" s="10">
        <f t="shared" si="185"/>
        <v>41072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1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42290.168356481481</v>
      </c>
      <c r="T1981" s="10">
        <f t="shared" si="185"/>
        <v>42326.915972222225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1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42423.250717592593</v>
      </c>
      <c r="T1982" s="10">
        <f t="shared" si="185"/>
        <v>42463.209050925929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1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41799.433622685188</v>
      </c>
      <c r="T1983" s="10">
        <f t="shared" si="185"/>
        <v>41829.433622685188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11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42678.294988425929</v>
      </c>
      <c r="T1984" s="10">
        <f t="shared" si="185"/>
        <v>42708.336655092593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1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42592.720115740747</v>
      </c>
      <c r="T1985" s="10">
        <f t="shared" si="185"/>
        <v>42615.000000000007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11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41913.498622685183</v>
      </c>
      <c r="T1986" s="10">
        <f t="shared" si="185"/>
        <v>41973.540289351855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11">
        <f t="shared" ref="P1987:P2050" si="187">E1987/L1987</f>
        <v>12.75</v>
      </c>
      <c r="Q1987" t="str">
        <f t="shared" ref="Q1987:Q2050" si="188">IF(N1987="","",IF(ISNUMBER(SEARCH("film &amp; video",N1987)),"film &amp; video",IF(ISNUMBER(SEARCH("food",N1987)),"food",IF(ISNUMBER(SEARCH("games",N1987)),"games",IF(ISNUMBER(SEARCH("journalism",N1987)),"journalism",IF(ISNUMBER(SEARCH("music",N1987)),"music",IF(ISNUMBER(SEARCH("photography",N1987)),"photography",IF(ISNUMBER(SEARCH("publishing",N1987)),"publishing",IF(ISNUMBER(SEARCH("technology",N1987)),"technology",IF(ISNUMBER(SEARCH("theater",N1987)),"theater"))))))))))</f>
        <v>photography</v>
      </c>
      <c r="R1987" t="str">
        <f t="shared" ref="R1987:R2050" si="189">IF(N1987="","",IF(ISNUMBER(SEARCH("animation",N1987)),"animation",IF(ISNUMBER(SEARCH("art books",N1987)),"art books",IF(ISNUMBER(SEARCH("audio",N1987)),"audio",IF(ISNUMBER(SEARCH("children's books",N1987)),"children's book",IF(ISNUMBER(SEARCH("classical music",N1987)),"classical music",IF(ISNUMBER(SEARCH("documentary",N1987)),"documentary",IF(ISNUMBER(SEARCH("drama",N1987)),"drama",IF(ISNUMBER(SEARCH("electronic music",N1987)),"electronic music",IF(ISNUMBER(SEARCH("faith",N1987)),"faith",IF(ISNUMBER(SEARCH("fiction",N1987)),"fiction",IF(ISNUMBER(SEARCH("food trucks",N1987)),"food trucks",IF(ISNUMBER(SEARCH("gadgets",N1987)),"gadgets",IF(ISNUMBER(SEARCH("hardware",N1987)),"hardware",IF(ISNUMBER(SEARCH("indie rock",N1987)),"indie rock",IF(ISNUMBER(SEARCH("jazz",N1987)),"jazz",IF(ISNUMBER(SEARCH("makerspaces",N1987)),"makerspaces",IF(ISNUMBER(SEARCH("metal",N1987)),"metal",IF(ISNUMBER(SEARCH("mobile games",N1987)),"mobile games",IF(ISNUMBER(SEARCH("musical",N1987)),"musical",IF(ISNUMBER(SEARCH("nature",N1987)),"nature",IF(ISNUMBER(SEARCH("nonfiction",N1987)),"nonfiction",IF(ISNUMBER(SEARCH("people",N1987)),"people",IF(ISNUMBER(SEARCH("photobooks",N1987)),"photobooks",IF(ISNUMBER(SEARCH("places",N1987)),"places",IF(ISNUMBER(SEARCH("plays",N1987)),"plays",IF(ISNUMBER(SEARCH("pop",N1987)),"pop",IF(ISNUMBER(SEARCH("radio &amp; podcasts",N1987)),"radio &amp; podcasts",IF(ISNUMBER(SEARCH("restaurants",N1987)),"restaurants",IF(ISNUMBER(SEARCH("rock",N1987)),"rock",IF(ISNUMBER(SEARCH("science fiction",N1987)),"science fiction",IF(ISNUMBER(SEARCH("shorts",N1987)),"shorts",IF(ISNUMBER(SEARCH("small batch",N1987)),"small batch",IF(ISNUMBER(SEARCH("space exploration",N1987)),"space exploration",IF(ISNUMBER(SEARCH("spaces",N1987)),"spaces",IF(ISNUMBER(SEARCH("tabletop games",N1987)),"tabletop games",IF(ISNUMBER(SEARCH("television",N1987)),"television",IF(ISNUMBER(SEARCH("translations",N1987)),"translations",IF(ISNUMBER(SEARCH("video games",N1987)),"video games",IF(ISNUMBER(SEARCH("wearables",N1987)),"wearables",IF(ISNUMBER(SEARCH("web",N1987)),"web",IF(ISNUMBER(SEARCH("world music",N1987)),"world music"))))))))))))))))))))))))))))))))))))))))))</f>
        <v>people</v>
      </c>
      <c r="S1987" s="10">
        <f t="shared" ref="S1987:S2050" si="190">(((J1987/60)/60)/24)+DATE(1970,1,1)+(-7/24)</f>
        <v>42555.407071759262</v>
      </c>
      <c r="T1987" s="10">
        <f t="shared" ref="T1987:T2050" si="191">(((I1987/60)/60)/24)+DATE(1970,1,1)+(-7/24)</f>
        <v>42584.666666666664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1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42413.142164351848</v>
      </c>
      <c r="T1988" s="10">
        <f t="shared" si="191"/>
        <v>42443.100497685191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1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42034.348101851858</v>
      </c>
      <c r="T1989" s="10">
        <f t="shared" si="191"/>
        <v>42064.348101851858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1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42206.471550925933</v>
      </c>
      <c r="T1990" s="10">
        <f t="shared" si="191"/>
        <v>42236.471550925933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1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42685.388981481483</v>
      </c>
      <c r="T1991" s="10">
        <f t="shared" si="191"/>
        <v>42715.388981481483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1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42397.904305555559</v>
      </c>
      <c r="T1992" s="10">
        <f t="shared" si="191"/>
        <v>42412.904305555559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1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42167.601689814815</v>
      </c>
      <c r="T1993" s="10">
        <f t="shared" si="191"/>
        <v>42188.601689814815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1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42022.851747685192</v>
      </c>
      <c r="T1994" s="10">
        <f t="shared" si="191"/>
        <v>42052.851747685192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11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42329.296724537046</v>
      </c>
      <c r="T1995" s="10">
        <f t="shared" si="191"/>
        <v>42359.296724537046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11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42650.714606481481</v>
      </c>
      <c r="T1996" s="10">
        <f t="shared" si="191"/>
        <v>42710.756273148152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1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42181.610370370377</v>
      </c>
      <c r="T1997" s="10">
        <f t="shared" si="191"/>
        <v>42201.610370370377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11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41800.527905092596</v>
      </c>
      <c r="T1998" s="10">
        <f t="shared" si="191"/>
        <v>41830.527905092596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11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41847.639027777783</v>
      </c>
      <c r="T1999" s="10">
        <f t="shared" si="191"/>
        <v>41877.639027777783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1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41806.826828703706</v>
      </c>
      <c r="T2000" s="10">
        <f t="shared" si="191"/>
        <v>41851.826828703706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1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41926.191064814819</v>
      </c>
      <c r="T2001" s="10">
        <f t="shared" si="191"/>
        <v>41956.232731481483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1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42345.659872685188</v>
      </c>
      <c r="T2002" s="10">
        <f t="shared" si="191"/>
        <v>42375.659872685188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1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42135.918009259265</v>
      </c>
      <c r="T2003" s="10">
        <f t="shared" si="191"/>
        <v>42167.541666666664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1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42728.420636574076</v>
      </c>
      <c r="T2004" s="10">
        <f t="shared" si="191"/>
        <v>42758.420636574076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1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40346.83393518519</v>
      </c>
      <c r="T2005" s="10">
        <f t="shared" si="191"/>
        <v>40361.666666666672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1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41800.31322916667</v>
      </c>
      <c r="T2006" s="10">
        <f t="shared" si="191"/>
        <v>41830.31322916667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1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41535.521041666667</v>
      </c>
      <c r="T2007" s="10">
        <f t="shared" si="191"/>
        <v>41562.874305555561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1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41941.208854166667</v>
      </c>
      <c r="T2008" s="10">
        <f t="shared" si="191"/>
        <v>41976.250520833339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1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40347.546134259261</v>
      </c>
      <c r="T2009" s="10">
        <f t="shared" si="191"/>
        <v>40413.875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1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40761.312754629631</v>
      </c>
      <c r="T2010" s="10">
        <f t="shared" si="191"/>
        <v>40805.312754629631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42661.031747685185</v>
      </c>
      <c r="T2011" s="10">
        <f t="shared" si="191"/>
        <v>42697.073414351857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1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42570.704756944448</v>
      </c>
      <c r="T2012" s="10">
        <f t="shared" si="191"/>
        <v>42600.704756944448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1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42347.066817129635</v>
      </c>
      <c r="T2013" s="10">
        <f t="shared" si="191"/>
        <v>42380.666666666664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1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42010.53056712963</v>
      </c>
      <c r="T2014" s="10">
        <f t="shared" si="191"/>
        <v>42040.53056712963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1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42499.66914351852</v>
      </c>
      <c r="T2015" s="10">
        <f t="shared" si="191"/>
        <v>42559.66914351852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1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41323.922905092593</v>
      </c>
      <c r="T2016" s="10">
        <f t="shared" si="191"/>
        <v>41357.881238425929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1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40765.585219907407</v>
      </c>
      <c r="T2017" s="10">
        <f t="shared" si="191"/>
        <v>40795.585219907407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1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41312.589108796295</v>
      </c>
      <c r="T2018" s="10">
        <f t="shared" si="191"/>
        <v>41342.589108796295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1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40960.765682870369</v>
      </c>
      <c r="T2019" s="10">
        <f t="shared" si="191"/>
        <v>40991.875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1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42199.074178240742</v>
      </c>
      <c r="T2020" s="10">
        <f t="shared" si="191"/>
        <v>42229.074178240742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1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42605.416909722226</v>
      </c>
      <c r="T2021" s="10">
        <f t="shared" si="191"/>
        <v>42635.416909722226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1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41736.805833333332</v>
      </c>
      <c r="T2022" s="10">
        <f t="shared" si="191"/>
        <v>41773.669444444444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1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41860.778900462967</v>
      </c>
      <c r="T2023" s="10">
        <f t="shared" si="191"/>
        <v>41905.778900462967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1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42502.277453703711</v>
      </c>
      <c r="T2024" s="10">
        <f t="shared" si="191"/>
        <v>42532.277453703711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1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42136.12908564815</v>
      </c>
      <c r="T2025" s="10">
        <f t="shared" si="191"/>
        <v>42166.12908564815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1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41099.67527777778</v>
      </c>
      <c r="T2026" s="10">
        <f t="shared" si="191"/>
        <v>41133.833333333336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1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42135.892893518518</v>
      </c>
      <c r="T2027" s="10">
        <f t="shared" si="191"/>
        <v>42165.892893518518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1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41704.444270833337</v>
      </c>
      <c r="T2028" s="10">
        <f t="shared" si="191"/>
        <v>41749.874305555561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1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42048.522210648152</v>
      </c>
      <c r="T2029" s="10">
        <f t="shared" si="191"/>
        <v>42093.480543981488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1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40215.627384259264</v>
      </c>
      <c r="T2030" s="10">
        <f t="shared" si="191"/>
        <v>40252.621527777781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1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41847.730104166672</v>
      </c>
      <c r="T2031" s="10">
        <f t="shared" si="191"/>
        <v>41877.730104166672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1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41212.704814814817</v>
      </c>
      <c r="T2032" s="10">
        <f t="shared" si="191"/>
        <v>41242.704814814817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1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41975.03765046296</v>
      </c>
      <c r="T2033" s="10">
        <f t="shared" si="191"/>
        <v>42012.750000000007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1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42689.274004629631</v>
      </c>
      <c r="T2034" s="10">
        <f t="shared" si="191"/>
        <v>42718.916666666664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1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41724.790717592594</v>
      </c>
      <c r="T2035" s="10">
        <f t="shared" si="191"/>
        <v>41754.790717592594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1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42075.83834490741</v>
      </c>
      <c r="T2036" s="10">
        <f t="shared" si="191"/>
        <v>42130.998611111114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1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42311.333414351851</v>
      </c>
      <c r="T2037" s="10">
        <f t="shared" si="191"/>
        <v>42356.750000000007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1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41738.573136574079</v>
      </c>
      <c r="T2038" s="10">
        <f t="shared" si="191"/>
        <v>41768.573136574079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1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41577.918437500004</v>
      </c>
      <c r="T2039" s="10">
        <f t="shared" si="191"/>
        <v>41637.960104166668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1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41423.979409722226</v>
      </c>
      <c r="T2040" s="10">
        <f t="shared" si="191"/>
        <v>41456.458333333336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1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42675.147280092591</v>
      </c>
      <c r="T2041" s="10">
        <f t="shared" si="191"/>
        <v>42704.915972222225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1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41578.635451388895</v>
      </c>
      <c r="T2042" s="10">
        <f t="shared" si="191"/>
        <v>41593.677118055559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1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42654.2341087963</v>
      </c>
      <c r="T2043" s="10">
        <f t="shared" si="191"/>
        <v>42684.275775462964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1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42331.416365740741</v>
      </c>
      <c r="T2044" s="10">
        <f t="shared" si="191"/>
        <v>42391.416365740741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1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42660.885150462964</v>
      </c>
      <c r="T2045" s="10">
        <f t="shared" si="191"/>
        <v>42714.915972222225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1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42138.392523148148</v>
      </c>
      <c r="T2046" s="10">
        <f t="shared" si="191"/>
        <v>42168.392523148148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1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41068.796840277777</v>
      </c>
      <c r="T2047" s="10">
        <f t="shared" si="191"/>
        <v>41098.796840277777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1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41386.88013888889</v>
      </c>
      <c r="T2048" s="10">
        <f t="shared" si="191"/>
        <v>41416.88013888889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1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42081.611921296302</v>
      </c>
      <c r="T2049" s="10">
        <f t="shared" si="191"/>
        <v>42110.708333333336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11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41387.359849537039</v>
      </c>
      <c r="T2050" s="10">
        <f t="shared" si="191"/>
        <v>41417.359849537039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11">
        <f t="shared" ref="P2051:P2114" si="193">E2051/L2051</f>
        <v>80.991037735849048</v>
      </c>
      <c r="Q2051" t="str">
        <f t="shared" ref="Q2051:Q2114" si="194">IF(N2051="","",IF(ISNUMBER(SEARCH("film &amp; video",N2051)),"film &amp; video",IF(ISNUMBER(SEARCH("food",N2051)),"food",IF(ISNUMBER(SEARCH("games",N2051)),"games",IF(ISNUMBER(SEARCH("journalism",N2051)),"journalism",IF(ISNUMBER(SEARCH("music",N2051)),"music",IF(ISNUMBER(SEARCH("photography",N2051)),"photography",IF(ISNUMBER(SEARCH("publishing",N2051)),"publishing",IF(ISNUMBER(SEARCH("technology",N2051)),"technology",IF(ISNUMBER(SEARCH("theater",N2051)),"theater"))))))))))</f>
        <v>technology</v>
      </c>
      <c r="R2051" t="str">
        <f t="shared" ref="R2051:R2114" si="195">IF(N2051="","",IF(ISNUMBER(SEARCH("animation",N2051)),"animation",IF(ISNUMBER(SEARCH("art books",N2051)),"art books",IF(ISNUMBER(SEARCH("audio",N2051)),"audio",IF(ISNUMBER(SEARCH("children's books",N2051)),"children's book",IF(ISNUMBER(SEARCH("classical music",N2051)),"classical music",IF(ISNUMBER(SEARCH("documentary",N2051)),"documentary",IF(ISNUMBER(SEARCH("drama",N2051)),"drama",IF(ISNUMBER(SEARCH("electronic music",N2051)),"electronic music",IF(ISNUMBER(SEARCH("faith",N2051)),"faith",IF(ISNUMBER(SEARCH("fiction",N2051)),"fiction",IF(ISNUMBER(SEARCH("food trucks",N2051)),"food trucks",IF(ISNUMBER(SEARCH("gadgets",N2051)),"gadgets",IF(ISNUMBER(SEARCH("hardware",N2051)),"hardware",IF(ISNUMBER(SEARCH("indie rock",N2051)),"indie rock",IF(ISNUMBER(SEARCH("jazz",N2051)),"jazz",IF(ISNUMBER(SEARCH("makerspaces",N2051)),"makerspaces",IF(ISNUMBER(SEARCH("metal",N2051)),"metal",IF(ISNUMBER(SEARCH("mobile games",N2051)),"mobile games",IF(ISNUMBER(SEARCH("musical",N2051)),"musical",IF(ISNUMBER(SEARCH("nature",N2051)),"nature",IF(ISNUMBER(SEARCH("nonfiction",N2051)),"nonfiction",IF(ISNUMBER(SEARCH("people",N2051)),"people",IF(ISNUMBER(SEARCH("photobooks",N2051)),"photobooks",IF(ISNUMBER(SEARCH("places",N2051)),"places",IF(ISNUMBER(SEARCH("plays",N2051)),"plays",IF(ISNUMBER(SEARCH("pop",N2051)),"pop",IF(ISNUMBER(SEARCH("radio &amp; podcasts",N2051)),"radio &amp; podcasts",IF(ISNUMBER(SEARCH("restaurants",N2051)),"restaurants",IF(ISNUMBER(SEARCH("rock",N2051)),"rock",IF(ISNUMBER(SEARCH("science fiction",N2051)),"science fiction",IF(ISNUMBER(SEARCH("shorts",N2051)),"shorts",IF(ISNUMBER(SEARCH("small batch",N2051)),"small batch",IF(ISNUMBER(SEARCH("space exploration",N2051)),"space exploration",IF(ISNUMBER(SEARCH("spaces",N2051)),"spaces",IF(ISNUMBER(SEARCH("tabletop games",N2051)),"tabletop games",IF(ISNUMBER(SEARCH("television",N2051)),"television",IF(ISNUMBER(SEARCH("translations",N2051)),"translations",IF(ISNUMBER(SEARCH("video games",N2051)),"video games",IF(ISNUMBER(SEARCH("wearables",N2051)),"wearables",IF(ISNUMBER(SEARCH("web",N2051)),"web",IF(ISNUMBER(SEARCH("world music",N2051)),"world music"))))))))))))))))))))))))))))))))))))))))))</f>
        <v>hardware</v>
      </c>
      <c r="S2051" s="10">
        <f t="shared" ref="S2051:S2114" si="196">(((J2051/60)/60)/24)+DATE(1970,1,1)+(-7/24)</f>
        <v>41575.235682870371</v>
      </c>
      <c r="T2051" s="10">
        <f t="shared" ref="T2051:T2114" si="197">(((I2051/60)/60)/24)+DATE(1970,1,1)+(-7/24)</f>
        <v>41610.665972222225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1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42114.77983796296</v>
      </c>
      <c r="T2052" s="10">
        <f t="shared" si="197"/>
        <v>42154.77983796296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1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41603.730752314819</v>
      </c>
      <c r="T2053" s="10">
        <f t="shared" si="197"/>
        <v>41633.730752314819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1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42374.792280092595</v>
      </c>
      <c r="T2054" s="10">
        <f t="shared" si="197"/>
        <v>42419.792280092595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1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42303.325821759259</v>
      </c>
      <c r="T2055" s="10">
        <f t="shared" si="197"/>
        <v>42333.367488425931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1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41731.22928240741</v>
      </c>
      <c r="T2056" s="10">
        <f t="shared" si="197"/>
        <v>41761.22928240741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1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41946.38244212963</v>
      </c>
      <c r="T2057" s="10">
        <f t="shared" si="197"/>
        <v>41975.875000000007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1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41351.469236111116</v>
      </c>
      <c r="T2058" s="10">
        <f t="shared" si="197"/>
        <v>41381.469236111116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1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42396.202916666669</v>
      </c>
      <c r="T2059" s="10">
        <f t="shared" si="197"/>
        <v>42426.202916666669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1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42026.079050925931</v>
      </c>
      <c r="T2060" s="10">
        <f t="shared" si="197"/>
        <v>42065.541666666664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1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42361.31081018519</v>
      </c>
      <c r="T2061" s="10">
        <f t="shared" si="197"/>
        <v>42400.624305555561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1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41783.351273148153</v>
      </c>
      <c r="T2062" s="10">
        <f t="shared" si="197"/>
        <v>41843.351273148153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1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42705.472847222227</v>
      </c>
      <c r="T2063" s="10">
        <f t="shared" si="197"/>
        <v>42735.472847222227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1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42423.091412037036</v>
      </c>
      <c r="T2064" s="10">
        <f t="shared" si="197"/>
        <v>42453.049745370372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1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42472.440983796296</v>
      </c>
      <c r="T2065" s="10">
        <f t="shared" si="197"/>
        <v>42505.440983796296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1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41389.073182870372</v>
      </c>
      <c r="T2066" s="10">
        <f t="shared" si="197"/>
        <v>41425.208333333336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1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41603.042002314818</v>
      </c>
      <c r="T2067" s="10">
        <f t="shared" si="197"/>
        <v>41633.042002314818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1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41844.480127314819</v>
      </c>
      <c r="T2068" s="10">
        <f t="shared" si="197"/>
        <v>41874.480127314819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1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42115.562222222223</v>
      </c>
      <c r="T2069" s="10">
        <f t="shared" si="197"/>
        <v>42148.562222222223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1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42633.549942129634</v>
      </c>
      <c r="T2070" s="10">
        <f t="shared" si="197"/>
        <v>42663.549942129634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1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42340.680451388893</v>
      </c>
      <c r="T2071" s="10">
        <f t="shared" si="197"/>
        <v>42371.680451388893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1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42519.364849537036</v>
      </c>
      <c r="T2072" s="10">
        <f t="shared" si="197"/>
        <v>42549.364849537036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1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42599.987083333333</v>
      </c>
      <c r="T2073" s="10">
        <f t="shared" si="197"/>
        <v>42644.987083333333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1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42467.289722222224</v>
      </c>
      <c r="T2074" s="10">
        <f t="shared" si="197"/>
        <v>42497.289722222224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1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42087.376365740747</v>
      </c>
      <c r="T2075" s="10">
        <f t="shared" si="197"/>
        <v>42132.376365740747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1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42466.534513888888</v>
      </c>
      <c r="T2076" s="10">
        <f t="shared" si="197"/>
        <v>42496.534513888888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1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41450.389907407407</v>
      </c>
      <c r="T2077" s="10">
        <f t="shared" si="197"/>
        <v>41480.389907407407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1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41803.588993055557</v>
      </c>
      <c r="T2078" s="10">
        <f t="shared" si="197"/>
        <v>41843.588993055557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1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42102.750879629632</v>
      </c>
      <c r="T2079" s="10">
        <f t="shared" si="197"/>
        <v>42160.583333333336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1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42692.479826388888</v>
      </c>
      <c r="T2080" s="10">
        <f t="shared" si="197"/>
        <v>42722.479826388888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1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42150.418900462966</v>
      </c>
      <c r="T2081" s="10">
        <f t="shared" si="197"/>
        <v>42180.500000000007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1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42289.665509259263</v>
      </c>
      <c r="T2082" s="10">
        <f t="shared" si="197"/>
        <v>42319.707175925927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1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41003.865219907413</v>
      </c>
      <c r="T2083" s="10">
        <f t="shared" si="197"/>
        <v>41044.915972222225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1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40810.828657407408</v>
      </c>
      <c r="T2084" s="10">
        <f t="shared" si="197"/>
        <v>40870.870324074072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11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41034.430497685185</v>
      </c>
      <c r="T2085" s="10">
        <f t="shared" si="197"/>
        <v>41064.430497685185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1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41731.541458333333</v>
      </c>
      <c r="T2086" s="10">
        <f t="shared" si="197"/>
        <v>41762.999305555561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1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41075.54383101852</v>
      </c>
      <c r="T2087" s="10">
        <f t="shared" si="197"/>
        <v>41105.54383101852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1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40860.378842592596</v>
      </c>
      <c r="T2088" s="10">
        <f t="shared" si="197"/>
        <v>40890.915972222225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1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40763.912708333337</v>
      </c>
      <c r="T2089" s="10">
        <f t="shared" si="197"/>
        <v>40793.912708333337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1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40395.423055555555</v>
      </c>
      <c r="T2090" s="10">
        <f t="shared" si="197"/>
        <v>40431.874305555561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1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41452.78465277778</v>
      </c>
      <c r="T2091" s="10">
        <f t="shared" si="197"/>
        <v>41487.78465277778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1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41299.08975694445</v>
      </c>
      <c r="T2092" s="10">
        <f t="shared" si="197"/>
        <v>41329.08975694445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1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40555.030995370369</v>
      </c>
      <c r="T2093" s="10">
        <f t="shared" si="197"/>
        <v>40603.541666666672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1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40763.415879629632</v>
      </c>
      <c r="T2094" s="10">
        <f t="shared" si="197"/>
        <v>40823.415879629632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1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41205.562870370377</v>
      </c>
      <c r="T2095" s="10">
        <f t="shared" si="197"/>
        <v>41265.604537037041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1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40938.728356481486</v>
      </c>
      <c r="T2096" s="10">
        <f t="shared" si="197"/>
        <v>40972.833333333336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1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40758.441817129627</v>
      </c>
      <c r="T2097" s="10">
        <f t="shared" si="197"/>
        <v>40818.441817129627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1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41192.466840277782</v>
      </c>
      <c r="T2098" s="10">
        <f t="shared" si="197"/>
        <v>41207.874305555561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1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40818.293229166666</v>
      </c>
      <c r="T2099" s="10">
        <f t="shared" si="197"/>
        <v>40878.334895833337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1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40945.822164351855</v>
      </c>
      <c r="T2100" s="10">
        <f t="shared" si="197"/>
        <v>40975.822164351855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1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42173.454675925932</v>
      </c>
      <c r="T2101" s="10">
        <f t="shared" si="197"/>
        <v>42186.861111111117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1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41074.543298611112</v>
      </c>
      <c r="T2102" s="10">
        <f t="shared" si="197"/>
        <v>41089.874305555561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1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40891.857800925929</v>
      </c>
      <c r="T2103" s="10">
        <f t="shared" si="197"/>
        <v>40951.857800925929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1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40638.576944444445</v>
      </c>
      <c r="T2104" s="10">
        <f t="shared" si="197"/>
        <v>40668.576944444445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1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41192.463275462964</v>
      </c>
      <c r="T2105" s="10">
        <f t="shared" si="197"/>
        <v>41222.504942129635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11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41393.782800925932</v>
      </c>
      <c r="T2106" s="10">
        <f t="shared" si="197"/>
        <v>41424.708333333336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1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41951.497141203705</v>
      </c>
      <c r="T2107" s="10">
        <f t="shared" si="197"/>
        <v>41963.875000000007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1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41269.923310185186</v>
      </c>
      <c r="T2108" s="10">
        <f t="shared" si="197"/>
        <v>41299.923310185186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1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41934.418900462966</v>
      </c>
      <c r="T2109" s="10">
        <f t="shared" si="197"/>
        <v>41955.46056712963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1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41134.884027777778</v>
      </c>
      <c r="T2110" s="10">
        <f t="shared" si="197"/>
        <v>41161.871527777781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42160.416863425933</v>
      </c>
      <c r="T2111" s="10">
        <f t="shared" si="197"/>
        <v>42190.416863425933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1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41759.379270833335</v>
      </c>
      <c r="T2112" s="10">
        <f t="shared" si="197"/>
        <v>41786.915972222225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1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40702.905381944445</v>
      </c>
      <c r="T2113" s="10">
        <f t="shared" si="197"/>
        <v>40769.75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11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41365.636493055557</v>
      </c>
      <c r="T2114" s="10">
        <f t="shared" si="197"/>
        <v>41379.636493055557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11">
        <f t="shared" ref="P2115:P2178" si="199">E2115/L2115</f>
        <v>68.598130841121488</v>
      </c>
      <c r="Q2115" t="str">
        <f t="shared" ref="Q2115:Q2178" si="200">IF(N2115="","",IF(ISNUMBER(SEARCH("film &amp; video",N2115)),"film &amp; video",IF(ISNUMBER(SEARCH("food",N2115)),"food",IF(ISNUMBER(SEARCH("games",N2115)),"games",IF(ISNUMBER(SEARCH("journalism",N2115)),"journalism",IF(ISNUMBER(SEARCH("music",N2115)),"music",IF(ISNUMBER(SEARCH("photography",N2115)),"photography",IF(ISNUMBER(SEARCH("publishing",N2115)),"publishing",IF(ISNUMBER(SEARCH("technology",N2115)),"technology",IF(ISNUMBER(SEARCH("theater",N2115)),"theater"))))))))))</f>
        <v>music</v>
      </c>
      <c r="R2115" t="str">
        <f t="shared" ref="R2115:R2178" si="201">IF(N2115="","",IF(ISNUMBER(SEARCH("animation",N2115)),"animation",IF(ISNUMBER(SEARCH("art books",N2115)),"art books",IF(ISNUMBER(SEARCH("audio",N2115)),"audio",IF(ISNUMBER(SEARCH("children's books",N2115)),"children's book",IF(ISNUMBER(SEARCH("classical music",N2115)),"classical music",IF(ISNUMBER(SEARCH("documentary",N2115)),"documentary",IF(ISNUMBER(SEARCH("drama",N2115)),"drama",IF(ISNUMBER(SEARCH("electronic music",N2115)),"electronic music",IF(ISNUMBER(SEARCH("faith",N2115)),"faith",IF(ISNUMBER(SEARCH("fiction",N2115)),"fiction",IF(ISNUMBER(SEARCH("food trucks",N2115)),"food trucks",IF(ISNUMBER(SEARCH("gadgets",N2115)),"gadgets",IF(ISNUMBER(SEARCH("hardware",N2115)),"hardware",IF(ISNUMBER(SEARCH("indie rock",N2115)),"indie rock",IF(ISNUMBER(SEARCH("jazz",N2115)),"jazz",IF(ISNUMBER(SEARCH("makerspaces",N2115)),"makerspaces",IF(ISNUMBER(SEARCH("metal",N2115)),"metal",IF(ISNUMBER(SEARCH("mobile games",N2115)),"mobile games",IF(ISNUMBER(SEARCH("musical",N2115)),"musical",IF(ISNUMBER(SEARCH("nature",N2115)),"nature",IF(ISNUMBER(SEARCH("nonfiction",N2115)),"nonfiction",IF(ISNUMBER(SEARCH("people",N2115)),"people",IF(ISNUMBER(SEARCH("photobooks",N2115)),"photobooks",IF(ISNUMBER(SEARCH("places",N2115)),"places",IF(ISNUMBER(SEARCH("plays",N2115)),"plays",IF(ISNUMBER(SEARCH("pop",N2115)),"pop",IF(ISNUMBER(SEARCH("radio &amp; podcasts",N2115)),"radio &amp; podcasts",IF(ISNUMBER(SEARCH("restaurants",N2115)),"restaurants",IF(ISNUMBER(SEARCH("rock",N2115)),"rock",IF(ISNUMBER(SEARCH("science fiction",N2115)),"science fiction",IF(ISNUMBER(SEARCH("shorts",N2115)),"shorts",IF(ISNUMBER(SEARCH("small batch",N2115)),"small batch",IF(ISNUMBER(SEARCH("space exploration",N2115)),"space exploration",IF(ISNUMBER(SEARCH("spaces",N2115)),"spaces",IF(ISNUMBER(SEARCH("tabletop games",N2115)),"tabletop games",IF(ISNUMBER(SEARCH("television",N2115)),"television",IF(ISNUMBER(SEARCH("translations",N2115)),"translations",IF(ISNUMBER(SEARCH("video games",N2115)),"video games",IF(ISNUMBER(SEARCH("wearables",N2115)),"wearables",IF(ISNUMBER(SEARCH("web",N2115)),"web",IF(ISNUMBER(SEARCH("world music",N2115)),"world music"))))))))))))))))))))))))))))))))))))))))))</f>
        <v>indie rock</v>
      </c>
      <c r="S2115" s="10">
        <f t="shared" ref="S2115:S2178" si="202">(((J2115/60)/60)/24)+DATE(1970,1,1)+(-7/24)</f>
        <v>41870.573796296296</v>
      </c>
      <c r="T2115" s="10">
        <f t="shared" ref="T2115:T2178" si="203">(((I2115/60)/60)/24)+DATE(1970,1,1)+(-7/24)</f>
        <v>41905.573796296296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1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40458.523958333339</v>
      </c>
      <c r="T2116" s="10">
        <f t="shared" si="203"/>
        <v>40520.915972222225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1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40563.789363425931</v>
      </c>
      <c r="T2117" s="10">
        <f t="shared" si="203"/>
        <v>40593.789363425931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1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41136.48614583334</v>
      </c>
      <c r="T2118" s="10">
        <f t="shared" si="203"/>
        <v>41184.48614583334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1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42289.767928240741</v>
      </c>
      <c r="T2119" s="10">
        <f t="shared" si="203"/>
        <v>42303.915972222225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1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40718.54787037037</v>
      </c>
      <c r="T2120" s="10">
        <f t="shared" si="203"/>
        <v>40748.54787037037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1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41106.838483796302</v>
      </c>
      <c r="T2121" s="10">
        <f t="shared" si="203"/>
        <v>41136.838483796302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1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41591.67287037037</v>
      </c>
      <c r="T2122" s="10">
        <f t="shared" si="203"/>
        <v>41640.67287037037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1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42716.450787037036</v>
      </c>
      <c r="T2123" s="10">
        <f t="shared" si="203"/>
        <v>42746.450787037036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1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42712.008900462963</v>
      </c>
      <c r="T2124" s="10">
        <f t="shared" si="203"/>
        <v>42742.008900462963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1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40198.133182870377</v>
      </c>
      <c r="T2125" s="10">
        <f t="shared" si="203"/>
        <v>40251.999305555561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1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40463.736516203702</v>
      </c>
      <c r="T2126" s="10">
        <f t="shared" si="203"/>
        <v>40511.916666666672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1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42190.731863425928</v>
      </c>
      <c r="T2127" s="10">
        <f t="shared" si="203"/>
        <v>42220.731863425928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11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41951.681562500002</v>
      </c>
      <c r="T2128" s="10">
        <f t="shared" si="203"/>
        <v>41981.681562500002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1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42045.213692129626</v>
      </c>
      <c r="T2129" s="10">
        <f t="shared" si="203"/>
        <v>42075.172025462969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1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41843.481122685189</v>
      </c>
      <c r="T2130" s="10">
        <f t="shared" si="203"/>
        <v>41903.481122685189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1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42408.732638888891</v>
      </c>
      <c r="T2131" s="10">
        <f t="shared" si="203"/>
        <v>42438.732638888891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1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41831.794710648152</v>
      </c>
      <c r="T2132" s="10">
        <f t="shared" si="203"/>
        <v>41866.794710648152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1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42166.915405092594</v>
      </c>
      <c r="T2133" s="10">
        <f t="shared" si="203"/>
        <v>42196.915405092594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1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41643.195509259262</v>
      </c>
      <c r="T2134" s="10">
        <f t="shared" si="203"/>
        <v>41673.195509259262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1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40618.805543981485</v>
      </c>
      <c r="T2135" s="10">
        <f t="shared" si="203"/>
        <v>40656.999305555561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1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41361.59480324074</v>
      </c>
      <c r="T2136" s="10">
        <f t="shared" si="203"/>
        <v>41391.59480324074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1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41156.671678240738</v>
      </c>
      <c r="T2137" s="10">
        <f t="shared" si="203"/>
        <v>41186.671678240738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1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41536.21743055556</v>
      </c>
      <c r="T2138" s="10">
        <f t="shared" si="203"/>
        <v>41566.21743055556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1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41948.479502314818</v>
      </c>
      <c r="T2139" s="10">
        <f t="shared" si="203"/>
        <v>41978.479502314818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1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41556.72151620371</v>
      </c>
      <c r="T2140" s="10">
        <f t="shared" si="203"/>
        <v>41586.763182870374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1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42647.458425925928</v>
      </c>
      <c r="T2141" s="10">
        <f t="shared" si="203"/>
        <v>42677.458425925928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1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41255.541944444449</v>
      </c>
      <c r="T2142" s="10">
        <f t="shared" si="203"/>
        <v>41285.541944444449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11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41926.943969907406</v>
      </c>
      <c r="T2143" s="10">
        <f t="shared" si="203"/>
        <v>41956.985636574078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1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42340.409837962965</v>
      </c>
      <c r="T2144" s="10">
        <f t="shared" si="203"/>
        <v>42368.409837962965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1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40332.595046296301</v>
      </c>
      <c r="T2145" s="10">
        <f t="shared" si="203"/>
        <v>40380.5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1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41499.255092592597</v>
      </c>
      <c r="T2146" s="10">
        <f t="shared" si="203"/>
        <v>41531.255092592597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1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41574.945763888893</v>
      </c>
      <c r="T2147" s="10">
        <f t="shared" si="203"/>
        <v>41604.987430555557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11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42397.38784722222</v>
      </c>
      <c r="T2148" s="10">
        <f t="shared" si="203"/>
        <v>42411.38784722222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1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41927.004027777781</v>
      </c>
      <c r="T2149" s="10">
        <f t="shared" si="203"/>
        <v>41959.045694444452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11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42066.441921296304</v>
      </c>
      <c r="T2150" s="10">
        <f t="shared" si="203"/>
        <v>42096.400254629632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1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40354.733287037037</v>
      </c>
      <c r="T2151" s="10">
        <f t="shared" si="203"/>
        <v>40389.708333333336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1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42533.993043981485</v>
      </c>
      <c r="T2152" s="10">
        <f t="shared" si="203"/>
        <v>42563.993043981485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1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42520.555717592601</v>
      </c>
      <c r="T2153" s="10">
        <f t="shared" si="203"/>
        <v>42550.555717592601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1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41683.540613425932</v>
      </c>
      <c r="T2154" s="10">
        <f t="shared" si="203"/>
        <v>41713.49894675926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1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41974.619421296295</v>
      </c>
      <c r="T2155" s="10">
        <f t="shared" si="203"/>
        <v>42014.040972222225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11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41647.340590277781</v>
      </c>
      <c r="T2156" s="10">
        <f t="shared" si="203"/>
        <v>41667.340590277781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1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42430.45584490741</v>
      </c>
      <c r="T2157" s="10">
        <f t="shared" si="203"/>
        <v>42460.414178240746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1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41488.562569444446</v>
      </c>
      <c r="T2158" s="10">
        <f t="shared" si="203"/>
        <v>41533.562569444446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1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42694.689618055556</v>
      </c>
      <c r="T2159" s="10">
        <f t="shared" si="203"/>
        <v>42727.040972222225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1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41264.562199074076</v>
      </c>
      <c r="T2160" s="10">
        <f t="shared" si="203"/>
        <v>41309.562199074076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1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40710.439513888887</v>
      </c>
      <c r="T2161" s="10">
        <f t="shared" si="203"/>
        <v>40740.439513888887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1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41018.42019675926</v>
      </c>
      <c r="T2162" s="10">
        <f t="shared" si="203"/>
        <v>41048.42019675926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1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42240.560868055552</v>
      </c>
      <c r="T2163" s="10">
        <f t="shared" si="203"/>
        <v>42270.560868055552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1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41813.474432870375</v>
      </c>
      <c r="T2164" s="10">
        <f t="shared" si="203"/>
        <v>41844.474432870375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1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42111.607870370375</v>
      </c>
      <c r="T2165" s="10">
        <f t="shared" si="203"/>
        <v>42162.868055555555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1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42515.426087962966</v>
      </c>
      <c r="T2166" s="10">
        <f t="shared" si="203"/>
        <v>42545.874305555561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1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42438.3754050926</v>
      </c>
      <c r="T2167" s="10">
        <f t="shared" si="203"/>
        <v>42468.333738425928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11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41933.54650462963</v>
      </c>
      <c r="T2168" s="10">
        <f t="shared" si="203"/>
        <v>41978.588171296295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11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41152.774733796301</v>
      </c>
      <c r="T2169" s="10">
        <f t="shared" si="203"/>
        <v>41166.774733796301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1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42745.308576388888</v>
      </c>
      <c r="T2170" s="10">
        <f t="shared" si="203"/>
        <v>42775.916666666664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1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42793.409155092595</v>
      </c>
      <c r="T2171" s="10">
        <f t="shared" si="203"/>
        <v>42796.409155092595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1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42198.458587962967</v>
      </c>
      <c r="T2172" s="10">
        <f t="shared" si="203"/>
        <v>42238.458587962967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1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42141.665451388886</v>
      </c>
      <c r="T2173" s="10">
        <f t="shared" si="203"/>
        <v>42176.916666666664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1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42082.288425925923</v>
      </c>
      <c r="T2174" s="10">
        <f t="shared" si="203"/>
        <v>42112.288425925923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1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41495.400960648149</v>
      </c>
      <c r="T2175" s="10">
        <f t="shared" si="203"/>
        <v>41526.874305555561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1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42465.251238425924</v>
      </c>
      <c r="T2176" s="10">
        <f t="shared" si="203"/>
        <v>42495.251238425924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1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42564.71743055556</v>
      </c>
      <c r="T2177" s="10">
        <f t="shared" si="203"/>
        <v>42571.71743055556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11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42096.341539351859</v>
      </c>
      <c r="T2178" s="10">
        <f t="shared" si="203"/>
        <v>42126.341539351859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11">
        <f t="shared" ref="P2179:P2242" si="205">E2179/L2179</f>
        <v>65.868421052631575</v>
      </c>
      <c r="Q2179" t="str">
        <f t="shared" ref="Q2179:Q2242" si="206">IF(N2179="","",IF(ISNUMBER(SEARCH("film &amp; video",N2179)),"film &amp; video",IF(ISNUMBER(SEARCH("food",N2179)),"food",IF(ISNUMBER(SEARCH("games",N2179)),"games",IF(ISNUMBER(SEARCH("journalism",N2179)),"journalism",IF(ISNUMBER(SEARCH("music",N2179)),"music",IF(ISNUMBER(SEARCH("photography",N2179)),"photography",IF(ISNUMBER(SEARCH("publishing",N2179)),"publishing",IF(ISNUMBER(SEARCH("technology",N2179)),"technology",IF(ISNUMBER(SEARCH("theater",N2179)),"theater"))))))))))</f>
        <v>music</v>
      </c>
      <c r="R2179" t="str">
        <f t="shared" ref="R2179:R2242" si="207">IF(N2179="","",IF(ISNUMBER(SEARCH("animation",N2179)),"animation",IF(ISNUMBER(SEARCH("art books",N2179)),"art books",IF(ISNUMBER(SEARCH("audio",N2179)),"audio",IF(ISNUMBER(SEARCH("children's books",N2179)),"children's book",IF(ISNUMBER(SEARCH("classical music",N2179)),"classical music",IF(ISNUMBER(SEARCH("documentary",N2179)),"documentary",IF(ISNUMBER(SEARCH("drama",N2179)),"drama",IF(ISNUMBER(SEARCH("electronic music",N2179)),"electronic music",IF(ISNUMBER(SEARCH("faith",N2179)),"faith",IF(ISNUMBER(SEARCH("fiction",N2179)),"fiction",IF(ISNUMBER(SEARCH("food trucks",N2179)),"food trucks",IF(ISNUMBER(SEARCH("gadgets",N2179)),"gadgets",IF(ISNUMBER(SEARCH("hardware",N2179)),"hardware",IF(ISNUMBER(SEARCH("indie rock",N2179)),"indie rock",IF(ISNUMBER(SEARCH("jazz",N2179)),"jazz",IF(ISNUMBER(SEARCH("makerspaces",N2179)),"makerspaces",IF(ISNUMBER(SEARCH("metal",N2179)),"metal",IF(ISNUMBER(SEARCH("mobile games",N2179)),"mobile games",IF(ISNUMBER(SEARCH("musical",N2179)),"musical",IF(ISNUMBER(SEARCH("nature",N2179)),"nature",IF(ISNUMBER(SEARCH("nonfiction",N2179)),"nonfiction",IF(ISNUMBER(SEARCH("people",N2179)),"people",IF(ISNUMBER(SEARCH("photobooks",N2179)),"photobooks",IF(ISNUMBER(SEARCH("places",N2179)),"places",IF(ISNUMBER(SEARCH("plays",N2179)),"plays",IF(ISNUMBER(SEARCH("pop",N2179)),"pop",IF(ISNUMBER(SEARCH("radio &amp; podcasts",N2179)),"radio &amp; podcasts",IF(ISNUMBER(SEARCH("restaurants",N2179)),"restaurants",IF(ISNUMBER(SEARCH("rock",N2179)),"rock",IF(ISNUMBER(SEARCH("science fiction",N2179)),"science fiction",IF(ISNUMBER(SEARCH("shorts",N2179)),"shorts",IF(ISNUMBER(SEARCH("small batch",N2179)),"small batch",IF(ISNUMBER(SEARCH("space exploration",N2179)),"space exploration",IF(ISNUMBER(SEARCH("spaces",N2179)),"spaces",IF(ISNUMBER(SEARCH("tabletop games",N2179)),"tabletop games",IF(ISNUMBER(SEARCH("television",N2179)),"television",IF(ISNUMBER(SEARCH("translations",N2179)),"translations",IF(ISNUMBER(SEARCH("video games",N2179)),"video games",IF(ISNUMBER(SEARCH("wearables",N2179)),"wearables",IF(ISNUMBER(SEARCH("web",N2179)),"web",IF(ISNUMBER(SEARCH("world music",N2179)),"world music"))))))))))))))))))))))))))))))))))))))))))</f>
        <v>rock</v>
      </c>
      <c r="S2179" s="10">
        <f t="shared" ref="S2179:S2242" si="208">(((J2179/60)/60)/24)+DATE(1970,1,1)+(-7/24)</f>
        <v>42501.959108796298</v>
      </c>
      <c r="T2179" s="10">
        <f t="shared" ref="T2179:T2242" si="209">(((I2179/60)/60)/24)+DATE(1970,1,1)+(-7/24)</f>
        <v>42526.959108796298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1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42723.344872685186</v>
      </c>
      <c r="T2180" s="10">
        <f t="shared" si="209"/>
        <v>42753.344872685186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1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42074.879537037043</v>
      </c>
      <c r="T2181" s="10">
        <f t="shared" si="209"/>
        <v>42104.879537037043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1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42279.378101851857</v>
      </c>
      <c r="T2182" s="10">
        <f t="shared" si="209"/>
        <v>42321.419768518521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1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42772.713576388887</v>
      </c>
      <c r="T2183" s="10">
        <f t="shared" si="209"/>
        <v>42786.713576388887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1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41879.609085648153</v>
      </c>
      <c r="T2184" s="10">
        <f t="shared" si="209"/>
        <v>41914.609085648153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1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42745.07380787038</v>
      </c>
      <c r="T2185" s="10">
        <f t="shared" si="209"/>
        <v>42774.916666666664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1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42380.398622685192</v>
      </c>
      <c r="T2186" s="10">
        <f t="shared" si="209"/>
        <v>42394.375000000007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1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41319.058321759265</v>
      </c>
      <c r="T2187" s="10">
        <f t="shared" si="209"/>
        <v>41359.058321759265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1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42583.323414351857</v>
      </c>
      <c r="T2188" s="10">
        <f t="shared" si="209"/>
        <v>42619.791666666664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1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42067.917430555557</v>
      </c>
      <c r="T2189" s="10">
        <f t="shared" si="209"/>
        <v>42096.874305555561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1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42633.294456018521</v>
      </c>
      <c r="T2190" s="10">
        <f t="shared" si="209"/>
        <v>42668.416666666664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1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42467.496527777781</v>
      </c>
      <c r="T2191" s="10">
        <f t="shared" si="209"/>
        <v>42481.625000000007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1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42417.333379629628</v>
      </c>
      <c r="T2192" s="10">
        <f t="shared" si="209"/>
        <v>42451.999305555561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1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42768.541979166672</v>
      </c>
      <c r="T2193" s="10">
        <f t="shared" si="209"/>
        <v>42780.541979166672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1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42691.559537037036</v>
      </c>
      <c r="T2194" s="10">
        <f t="shared" si="209"/>
        <v>42719.666666666664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1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42664.114259259259</v>
      </c>
      <c r="T2195" s="10">
        <f t="shared" si="209"/>
        <v>42694.915972222225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1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42425.466319444451</v>
      </c>
      <c r="T2196" s="10">
        <f t="shared" si="209"/>
        <v>42455.42465277778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1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42197.48032407408</v>
      </c>
      <c r="T2197" s="10">
        <f t="shared" si="209"/>
        <v>42227.48032407408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1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42675.195625</v>
      </c>
      <c r="T2198" s="10">
        <f t="shared" si="209"/>
        <v>42706.000000000007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1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42033.292349537041</v>
      </c>
      <c r="T2199" s="10">
        <f t="shared" si="209"/>
        <v>42063.292349537041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1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42292.222222222226</v>
      </c>
      <c r="T2200" s="10">
        <f t="shared" si="209"/>
        <v>42322.263888888891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1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42262.124976851854</v>
      </c>
      <c r="T2201" s="10">
        <f t="shared" si="209"/>
        <v>42292.124976851854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1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42163.334120370368</v>
      </c>
      <c r="T2202" s="10">
        <f t="shared" si="209"/>
        <v>42190.833333333336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1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41276.555150462969</v>
      </c>
      <c r="T2203" s="10">
        <f t="shared" si="209"/>
        <v>41290.555150462969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1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41184.557500000003</v>
      </c>
      <c r="T2204" s="10">
        <f t="shared" si="209"/>
        <v>41214.557500000003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1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42241.568078703705</v>
      </c>
      <c r="T2205" s="10">
        <f t="shared" si="209"/>
        <v>42271.568078703705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1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41312.019895833335</v>
      </c>
      <c r="T2206" s="10">
        <f t="shared" si="209"/>
        <v>41342.019895833335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1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41031.529965277776</v>
      </c>
      <c r="T2207" s="10">
        <f t="shared" si="209"/>
        <v>41061.529965277776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1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40996.965555555558</v>
      </c>
      <c r="T2208" s="10">
        <f t="shared" si="209"/>
        <v>41014.965555555558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1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41563.902465277781</v>
      </c>
      <c r="T2209" s="10">
        <f t="shared" si="209"/>
        <v>41593.944131944445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1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40946.590578703705</v>
      </c>
      <c r="T2210" s="10">
        <f t="shared" si="209"/>
        <v>41005.875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41732.188009259262</v>
      </c>
      <c r="T2211" s="10">
        <f t="shared" si="209"/>
        <v>41743.666666666672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1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40955.774421296301</v>
      </c>
      <c r="T2212" s="10">
        <f t="shared" si="209"/>
        <v>41013.441666666666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1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41716.493344907409</v>
      </c>
      <c r="T2213" s="10">
        <f t="shared" si="209"/>
        <v>41738.999305555561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1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41548.455752314818</v>
      </c>
      <c r="T2214" s="10">
        <f t="shared" si="209"/>
        <v>41581.75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1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42109.534479166665</v>
      </c>
      <c r="T2215" s="10">
        <f t="shared" si="209"/>
        <v>42139.534479166665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1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41646.500555555562</v>
      </c>
      <c r="T2216" s="10">
        <f t="shared" si="209"/>
        <v>41676.500555555562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1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40958.425601851857</v>
      </c>
      <c r="T2217" s="10">
        <f t="shared" si="209"/>
        <v>40980.999305555561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1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42194.460011574083</v>
      </c>
      <c r="T2218" s="10">
        <f t="shared" si="209"/>
        <v>42208.460011574083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1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42299.48510416667</v>
      </c>
      <c r="T2219" s="10">
        <f t="shared" si="209"/>
        <v>42310.041666666664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1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41127.520636574074</v>
      </c>
      <c r="T2220" s="10">
        <f t="shared" si="209"/>
        <v>41149.708333333336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1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42205.427222222228</v>
      </c>
      <c r="T2221" s="10">
        <f t="shared" si="209"/>
        <v>42235.427222222228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1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41451.768935185188</v>
      </c>
      <c r="T2222" s="10">
        <f t="shared" si="209"/>
        <v>41481.768935185188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1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42452.375104166669</v>
      </c>
      <c r="T2223" s="10">
        <f t="shared" si="209"/>
        <v>42482.708333333336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1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40906.495914351857</v>
      </c>
      <c r="T2224" s="10">
        <f t="shared" si="209"/>
        <v>40936.495914351857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1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42152.349166666674</v>
      </c>
      <c r="T2225" s="10">
        <f t="shared" si="209"/>
        <v>42182.349166666674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1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42644.375868055555</v>
      </c>
      <c r="T2226" s="10">
        <f t="shared" si="209"/>
        <v>42672.500000000007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1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41873.500173611115</v>
      </c>
      <c r="T2227" s="10">
        <f t="shared" si="209"/>
        <v>41903.500173611115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1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42381.507199074076</v>
      </c>
      <c r="T2228" s="10">
        <f t="shared" si="209"/>
        <v>42411.915972222225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1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41561.515682870369</v>
      </c>
      <c r="T2229" s="10">
        <f t="shared" si="209"/>
        <v>41591.557349537041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1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42201.986527777779</v>
      </c>
      <c r="T2230" s="10">
        <f t="shared" si="209"/>
        <v>42231.986527777779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1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41484.372581018521</v>
      </c>
      <c r="T2231" s="10">
        <f t="shared" si="209"/>
        <v>41519.875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1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41724.589432870373</v>
      </c>
      <c r="T2232" s="10">
        <f t="shared" si="209"/>
        <v>41754.589432870373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1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41423.61922453704</v>
      </c>
      <c r="T2233" s="10">
        <f t="shared" si="209"/>
        <v>41449.916666666672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1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41806.50240740741</v>
      </c>
      <c r="T2234" s="10">
        <f t="shared" si="209"/>
        <v>41838.833333333336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1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42331.08725694444</v>
      </c>
      <c r="T2235" s="10">
        <f t="shared" si="209"/>
        <v>42351.708333333336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1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42710.532951388894</v>
      </c>
      <c r="T2236" s="10">
        <f t="shared" si="209"/>
        <v>42740.532951388894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1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42061.730451388888</v>
      </c>
      <c r="T2237" s="10">
        <f t="shared" si="209"/>
        <v>42091.688784722232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1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42371.325497685182</v>
      </c>
      <c r="T2238" s="10">
        <f t="shared" si="209"/>
        <v>42401.325497685182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1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41914.7116087963</v>
      </c>
      <c r="T2239" s="10">
        <f t="shared" si="209"/>
        <v>41955.040972222225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1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42774.330046296302</v>
      </c>
      <c r="T2240" s="10">
        <f t="shared" si="209"/>
        <v>42804.330046296302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1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41572.66682870371</v>
      </c>
      <c r="T2241" s="10">
        <f t="shared" si="209"/>
        <v>41608.876388888893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11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42452.534074074072</v>
      </c>
      <c r="T2242" s="10">
        <f t="shared" si="209"/>
        <v>42482.534074074072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11">
        <f t="shared" ref="P2243:P2306" si="211">E2243/L2243</f>
        <v>49.472392638036808</v>
      </c>
      <c r="Q2243" t="str">
        <f t="shared" ref="Q2243:Q2306" si="212">IF(N2243="","",IF(ISNUMBER(SEARCH("film &amp; video",N2243)),"film &amp; video",IF(ISNUMBER(SEARCH("food",N2243)),"food",IF(ISNUMBER(SEARCH("games",N2243)),"games",IF(ISNUMBER(SEARCH("journalism",N2243)),"journalism",IF(ISNUMBER(SEARCH("music",N2243)),"music",IF(ISNUMBER(SEARCH("photography",N2243)),"photography",IF(ISNUMBER(SEARCH("publishing",N2243)),"publishing",IF(ISNUMBER(SEARCH("technology",N2243)),"technology",IF(ISNUMBER(SEARCH("theater",N2243)),"theater"))))))))))</f>
        <v>games</v>
      </c>
      <c r="R2243" t="str">
        <f t="shared" ref="R2243:R2306" si="213">IF(N2243="","",IF(ISNUMBER(SEARCH("animation",N2243)),"animation",IF(ISNUMBER(SEARCH("art books",N2243)),"art books",IF(ISNUMBER(SEARCH("audio",N2243)),"audio",IF(ISNUMBER(SEARCH("children's books",N2243)),"children's book",IF(ISNUMBER(SEARCH("classical music",N2243)),"classical music",IF(ISNUMBER(SEARCH("documentary",N2243)),"documentary",IF(ISNUMBER(SEARCH("drama",N2243)),"drama",IF(ISNUMBER(SEARCH("electronic music",N2243)),"electronic music",IF(ISNUMBER(SEARCH("faith",N2243)),"faith",IF(ISNUMBER(SEARCH("fiction",N2243)),"fiction",IF(ISNUMBER(SEARCH("food trucks",N2243)),"food trucks",IF(ISNUMBER(SEARCH("gadgets",N2243)),"gadgets",IF(ISNUMBER(SEARCH("hardware",N2243)),"hardware",IF(ISNUMBER(SEARCH("indie rock",N2243)),"indie rock",IF(ISNUMBER(SEARCH("jazz",N2243)),"jazz",IF(ISNUMBER(SEARCH("makerspaces",N2243)),"makerspaces",IF(ISNUMBER(SEARCH("metal",N2243)),"metal",IF(ISNUMBER(SEARCH("mobile games",N2243)),"mobile games",IF(ISNUMBER(SEARCH("musical",N2243)),"musical",IF(ISNUMBER(SEARCH("nature",N2243)),"nature",IF(ISNUMBER(SEARCH("nonfiction",N2243)),"nonfiction",IF(ISNUMBER(SEARCH("people",N2243)),"people",IF(ISNUMBER(SEARCH("photobooks",N2243)),"photobooks",IF(ISNUMBER(SEARCH("places",N2243)),"places",IF(ISNUMBER(SEARCH("plays",N2243)),"plays",IF(ISNUMBER(SEARCH("pop",N2243)),"pop",IF(ISNUMBER(SEARCH("radio &amp; podcasts",N2243)),"radio &amp; podcasts",IF(ISNUMBER(SEARCH("restaurants",N2243)),"restaurants",IF(ISNUMBER(SEARCH("rock",N2243)),"rock",IF(ISNUMBER(SEARCH("science fiction",N2243)),"science fiction",IF(ISNUMBER(SEARCH("shorts",N2243)),"shorts",IF(ISNUMBER(SEARCH("small batch",N2243)),"small batch",IF(ISNUMBER(SEARCH("space exploration",N2243)),"space exploration",IF(ISNUMBER(SEARCH("spaces",N2243)),"spaces",IF(ISNUMBER(SEARCH("tabletop games",N2243)),"tabletop games",IF(ISNUMBER(SEARCH("television",N2243)),"television",IF(ISNUMBER(SEARCH("translations",N2243)),"translations",IF(ISNUMBER(SEARCH("video games",N2243)),"video games",IF(ISNUMBER(SEARCH("wearables",N2243)),"wearables",IF(ISNUMBER(SEARCH("web",N2243)),"web",IF(ISNUMBER(SEARCH("world music",N2243)),"world music"))))))))))))))))))))))))))))))))))))))))))</f>
        <v>tabletop games</v>
      </c>
      <c r="S2243" s="10">
        <f t="shared" ref="S2243:S2306" si="214">(((J2243/60)/60)/24)+DATE(1970,1,1)+(-7/24)</f>
        <v>42766.535879629628</v>
      </c>
      <c r="T2243" s="10">
        <f t="shared" ref="T2243:T2306" si="215">(((I2243/60)/60)/24)+DATE(1970,1,1)+(-7/24)</f>
        <v>42796.535879629628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1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41569.283946759264</v>
      </c>
      <c r="T2244" s="10">
        <f t="shared" si="215"/>
        <v>41604.834722222222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1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42800.459374999999</v>
      </c>
      <c r="T2245" s="10">
        <f t="shared" si="215"/>
        <v>42806.833333333336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1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42647.52715277778</v>
      </c>
      <c r="T2246" s="10">
        <f t="shared" si="215"/>
        <v>42659.562500000007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1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41660.416863425933</v>
      </c>
      <c r="T2247" s="10">
        <f t="shared" si="215"/>
        <v>41691.458333333336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1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42221.500115740746</v>
      </c>
      <c r="T2248" s="10">
        <f t="shared" si="215"/>
        <v>42251.500115740746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1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42200.374594907415</v>
      </c>
      <c r="T2249" s="10">
        <f t="shared" si="215"/>
        <v>42214.374594907415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1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42688.584236111114</v>
      </c>
      <c r="T2250" s="10">
        <f t="shared" si="215"/>
        <v>42718.584236111114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1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41336.411631944444</v>
      </c>
      <c r="T2251" s="10">
        <f t="shared" si="215"/>
        <v>41366.36996527778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1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42676.713807870372</v>
      </c>
      <c r="T2252" s="10">
        <f t="shared" si="215"/>
        <v>42706.755474537036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1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41846.054131944446</v>
      </c>
      <c r="T2253" s="10">
        <f t="shared" si="215"/>
        <v>41867.054131944446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1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42573.036319444444</v>
      </c>
      <c r="T2254" s="10">
        <f t="shared" si="215"/>
        <v>42588.036319444444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1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42296.339664351857</v>
      </c>
      <c r="T2255" s="10">
        <f t="shared" si="215"/>
        <v>42326.381331018521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1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42752.356111111112</v>
      </c>
      <c r="T2256" s="10">
        <f t="shared" si="215"/>
        <v>42759.356111111112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1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42467.660312500004</v>
      </c>
      <c r="T2257" s="10">
        <f t="shared" si="215"/>
        <v>42497.660312500004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1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42682.160254629627</v>
      </c>
      <c r="T2258" s="10">
        <f t="shared" si="215"/>
        <v>42696.160254629627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1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42505.645011574081</v>
      </c>
      <c r="T2259" s="10">
        <f t="shared" si="215"/>
        <v>42540.666666666664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1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42136.459340277775</v>
      </c>
      <c r="T2260" s="10">
        <f t="shared" si="215"/>
        <v>42166.459340277775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1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42702.513148148151</v>
      </c>
      <c r="T2261" s="10">
        <f t="shared" si="215"/>
        <v>42712.513148148151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1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41694.725115740745</v>
      </c>
      <c r="T2262" s="10">
        <f t="shared" si="215"/>
        <v>41724.68344907408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1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42759.43310185185</v>
      </c>
      <c r="T2263" s="10">
        <f t="shared" si="215"/>
        <v>42780.43310185185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1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41926.293495370373</v>
      </c>
      <c r="T2264" s="10">
        <f t="shared" si="215"/>
        <v>41960.708333333336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1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42014.540659722225</v>
      </c>
      <c r="T2265" s="10">
        <f t="shared" si="215"/>
        <v>42035.540659722225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1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42496.290671296294</v>
      </c>
      <c r="T2266" s="10">
        <f t="shared" si="215"/>
        <v>42512.833333333336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1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42689.561423611114</v>
      </c>
      <c r="T2267" s="10">
        <f t="shared" si="215"/>
        <v>42696.561423611114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1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42469.583240740743</v>
      </c>
      <c r="T2268" s="10">
        <f t="shared" si="215"/>
        <v>42486.791666666664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1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41968.538159722222</v>
      </c>
      <c r="T2269" s="10">
        <f t="shared" si="215"/>
        <v>41993.750000000007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1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42775.790682870371</v>
      </c>
      <c r="T2270" s="10">
        <f t="shared" si="215"/>
        <v>42805.790682870371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1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42776.412766203706</v>
      </c>
      <c r="T2271" s="10">
        <f t="shared" si="215"/>
        <v>42800.916666666664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1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42725.577696759261</v>
      </c>
      <c r="T2272" s="10">
        <f t="shared" si="215"/>
        <v>42745.624305555561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1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42683.708379629628</v>
      </c>
      <c r="T2273" s="10">
        <f t="shared" si="215"/>
        <v>42713.708379629628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1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42315.407824074071</v>
      </c>
      <c r="T2274" s="10">
        <f t="shared" si="215"/>
        <v>42345.407824074071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1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42781.257430555554</v>
      </c>
      <c r="T2275" s="10">
        <f t="shared" si="215"/>
        <v>42806.215763888897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1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41663.208993055559</v>
      </c>
      <c r="T2276" s="10">
        <f t="shared" si="215"/>
        <v>41693.208993055559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1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41965.324988425935</v>
      </c>
      <c r="T2277" s="10">
        <f t="shared" si="215"/>
        <v>41995.324988425935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1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41614.359826388893</v>
      </c>
      <c r="T2278" s="10">
        <f t="shared" si="215"/>
        <v>41644.359826388893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1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40936.386840277781</v>
      </c>
      <c r="T2279" s="10">
        <f t="shared" si="215"/>
        <v>40966.386840277781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1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42338.417442129627</v>
      </c>
      <c r="T2280" s="10">
        <f t="shared" si="215"/>
        <v>42372.665972222225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1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42020.515034722222</v>
      </c>
      <c r="T2281" s="10">
        <f t="shared" si="215"/>
        <v>42038.875000000007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1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42234.333229166667</v>
      </c>
      <c r="T2282" s="10">
        <f t="shared" si="215"/>
        <v>42264.333229166667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1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40686.99417824074</v>
      </c>
      <c r="T2283" s="10">
        <f t="shared" si="215"/>
        <v>40748.993055555555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1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42322.882939814815</v>
      </c>
      <c r="T2284" s="10">
        <f t="shared" si="215"/>
        <v>42382.882939814815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1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40977.833379629628</v>
      </c>
      <c r="T2285" s="10">
        <f t="shared" si="215"/>
        <v>41037.791712962964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1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40585.505150462966</v>
      </c>
      <c r="T2286" s="10">
        <f t="shared" si="215"/>
        <v>40613.875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1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41058.894016203703</v>
      </c>
      <c r="T2287" s="10">
        <f t="shared" si="215"/>
        <v>41088.894016203703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1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41494.6719212963</v>
      </c>
      <c r="T2288" s="10">
        <f t="shared" si="215"/>
        <v>41522.874305555561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1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41792.375694444447</v>
      </c>
      <c r="T2289" s="10">
        <f t="shared" si="215"/>
        <v>41813.375694444447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11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41067.53575231482</v>
      </c>
      <c r="T2290" s="10">
        <f t="shared" si="215"/>
        <v>41086.458333333336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1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41571.706712962965</v>
      </c>
      <c r="T2291" s="10">
        <f t="shared" si="215"/>
        <v>41614.681944444448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1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40069.962152777778</v>
      </c>
      <c r="T2292" s="10">
        <f t="shared" si="215"/>
        <v>40148.416666666672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1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40987.685393518521</v>
      </c>
      <c r="T2293" s="10">
        <f t="shared" si="215"/>
        <v>41021.875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1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40987.405972222223</v>
      </c>
      <c r="T2294" s="10">
        <f t="shared" si="215"/>
        <v>41017.405972222223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1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41151.416655092595</v>
      </c>
      <c r="T2295" s="10">
        <f t="shared" si="215"/>
        <v>41176.874305555561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1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41264.431481481486</v>
      </c>
      <c r="T2296" s="10">
        <f t="shared" si="215"/>
        <v>41294.431481481486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1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41270.662685185183</v>
      </c>
      <c r="T2297" s="10">
        <f t="shared" si="215"/>
        <v>41300.662685185183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1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40927.440115740741</v>
      </c>
      <c r="T2298" s="10">
        <f t="shared" si="215"/>
        <v>40962.440115740741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1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40947.750567129631</v>
      </c>
      <c r="T2299" s="10">
        <f t="shared" si="215"/>
        <v>40981.874305555561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1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41694.548993055556</v>
      </c>
      <c r="T2300" s="10">
        <f t="shared" si="215"/>
        <v>41724.507326388892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1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40564.740844907406</v>
      </c>
      <c r="T2301" s="10">
        <f t="shared" si="215"/>
        <v>40579.740844907406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1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41074.435370370375</v>
      </c>
      <c r="T2302" s="10">
        <f t="shared" si="215"/>
        <v>41088.435370370375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1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41415.85527777778</v>
      </c>
      <c r="T2303" s="10">
        <f t="shared" si="215"/>
        <v>41445.85527777778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1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41605.576782407406</v>
      </c>
      <c r="T2304" s="10">
        <f t="shared" si="215"/>
        <v>41639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1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40849.819398148153</v>
      </c>
      <c r="T2305" s="10">
        <f t="shared" si="215"/>
        <v>40889.861064814817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11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40502.524201388893</v>
      </c>
      <c r="T2306" s="10">
        <f t="shared" si="215"/>
        <v>40543.915972222225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11">
        <f t="shared" ref="P2307:P2370" si="217">E2307/L2307</f>
        <v>109.10778443113773</v>
      </c>
      <c r="Q2307" t="str">
        <f t="shared" ref="Q2307:Q2370" si="218">IF(N2307="","",IF(ISNUMBER(SEARCH("film &amp; video",N2307)),"film &amp; video",IF(ISNUMBER(SEARCH("food",N2307)),"food",IF(ISNUMBER(SEARCH("games",N2307)),"games",IF(ISNUMBER(SEARCH("journalism",N2307)),"journalism",IF(ISNUMBER(SEARCH("music",N2307)),"music",IF(ISNUMBER(SEARCH("photography",N2307)),"photography",IF(ISNUMBER(SEARCH("publishing",N2307)),"publishing",IF(ISNUMBER(SEARCH("technology",N2307)),"technology",IF(ISNUMBER(SEARCH("theater",N2307)),"theater"))))))))))</f>
        <v>music</v>
      </c>
      <c r="R2307" t="str">
        <f t="shared" ref="R2307:R2370" si="219">IF(N2307="","",IF(ISNUMBER(SEARCH("animation",N2307)),"animation",IF(ISNUMBER(SEARCH("art books",N2307)),"art books",IF(ISNUMBER(SEARCH("audio",N2307)),"audio",IF(ISNUMBER(SEARCH("children's books",N2307)),"children's book",IF(ISNUMBER(SEARCH("classical music",N2307)),"classical music",IF(ISNUMBER(SEARCH("documentary",N2307)),"documentary",IF(ISNUMBER(SEARCH("drama",N2307)),"drama",IF(ISNUMBER(SEARCH("electronic music",N2307)),"electronic music",IF(ISNUMBER(SEARCH("faith",N2307)),"faith",IF(ISNUMBER(SEARCH("fiction",N2307)),"fiction",IF(ISNUMBER(SEARCH("food trucks",N2307)),"food trucks",IF(ISNUMBER(SEARCH("gadgets",N2307)),"gadgets",IF(ISNUMBER(SEARCH("hardware",N2307)),"hardware",IF(ISNUMBER(SEARCH("indie rock",N2307)),"indie rock",IF(ISNUMBER(SEARCH("jazz",N2307)),"jazz",IF(ISNUMBER(SEARCH("makerspaces",N2307)),"makerspaces",IF(ISNUMBER(SEARCH("metal",N2307)),"metal",IF(ISNUMBER(SEARCH("mobile games",N2307)),"mobile games",IF(ISNUMBER(SEARCH("musical",N2307)),"musical",IF(ISNUMBER(SEARCH("nature",N2307)),"nature",IF(ISNUMBER(SEARCH("nonfiction",N2307)),"nonfiction",IF(ISNUMBER(SEARCH("people",N2307)),"people",IF(ISNUMBER(SEARCH("photobooks",N2307)),"photobooks",IF(ISNUMBER(SEARCH("places",N2307)),"places",IF(ISNUMBER(SEARCH("plays",N2307)),"plays",IF(ISNUMBER(SEARCH("pop",N2307)),"pop",IF(ISNUMBER(SEARCH("radio &amp; podcasts",N2307)),"radio &amp; podcasts",IF(ISNUMBER(SEARCH("restaurants",N2307)),"restaurants",IF(ISNUMBER(SEARCH("rock",N2307)),"rock",IF(ISNUMBER(SEARCH("science fiction",N2307)),"science fiction",IF(ISNUMBER(SEARCH("shorts",N2307)),"shorts",IF(ISNUMBER(SEARCH("small batch",N2307)),"small batch",IF(ISNUMBER(SEARCH("space exploration",N2307)),"space exploration",IF(ISNUMBER(SEARCH("spaces",N2307)),"spaces",IF(ISNUMBER(SEARCH("tabletop games",N2307)),"tabletop games",IF(ISNUMBER(SEARCH("television",N2307)),"television",IF(ISNUMBER(SEARCH("translations",N2307)),"translations",IF(ISNUMBER(SEARCH("video games",N2307)),"video games",IF(ISNUMBER(SEARCH("wearables",N2307)),"wearables",IF(ISNUMBER(SEARCH("web",N2307)),"web",IF(ISNUMBER(SEARCH("world music",N2307)),"world music"))))))))))))))))))))))))))))))))))))))))))</f>
        <v>indie rock</v>
      </c>
      <c r="S2307" s="10">
        <f t="shared" ref="S2307:S2370" si="220">(((J2307/60)/60)/24)+DATE(1970,1,1)+(-7/24)</f>
        <v>41834.403611111113</v>
      </c>
      <c r="T2307" s="10">
        <f t="shared" ref="T2307:T2370" si="221">(((I2307/60)/60)/24)+DATE(1970,1,1)+(-7/24)</f>
        <v>41859.458333333336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1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40947.876493055555</v>
      </c>
      <c r="T2308" s="10">
        <f t="shared" si="221"/>
        <v>40977.876493055555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1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41004.510798611111</v>
      </c>
      <c r="T2309" s="10">
        <f t="shared" si="221"/>
        <v>41034.510740740741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1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41851.671250000007</v>
      </c>
      <c r="T2310" s="10">
        <f t="shared" si="221"/>
        <v>41879.75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41307.696030092593</v>
      </c>
      <c r="T2311" s="10">
        <f t="shared" si="221"/>
        <v>41342.696030092593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1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41324.502488425926</v>
      </c>
      <c r="T2312" s="10">
        <f t="shared" si="221"/>
        <v>41354.460821759261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1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41735.712835648148</v>
      </c>
      <c r="T2313" s="10">
        <f t="shared" si="221"/>
        <v>41765.712835648148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1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41716.341180555559</v>
      </c>
      <c r="T2314" s="10">
        <f t="shared" si="221"/>
        <v>41747.666666666672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1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41002.666967592595</v>
      </c>
      <c r="T2315" s="10">
        <f t="shared" si="221"/>
        <v>41032.666967592595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1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41037.259918981486</v>
      </c>
      <c r="T2316" s="10">
        <f t="shared" si="221"/>
        <v>41067.259918981486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1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41004.434525462966</v>
      </c>
      <c r="T2317" s="10">
        <f t="shared" si="221"/>
        <v>41034.434525462966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1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40079.43344907408</v>
      </c>
      <c r="T2318" s="10">
        <f t="shared" si="221"/>
        <v>40156.475000000006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1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40192.250567129631</v>
      </c>
      <c r="T2319" s="10">
        <f t="shared" si="221"/>
        <v>40223.916666666672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1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40050.352013888893</v>
      </c>
      <c r="T2320" s="10">
        <f t="shared" si="221"/>
        <v>40081.874305555561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1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41592.790335648147</v>
      </c>
      <c r="T2321" s="10">
        <f t="shared" si="221"/>
        <v>41622.790335648147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1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41696.525462962964</v>
      </c>
      <c r="T2322" s="10">
        <f t="shared" si="221"/>
        <v>41731.483796296299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1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42798.968761574077</v>
      </c>
      <c r="T2323" s="10">
        <f t="shared" si="221"/>
        <v>42828.927094907405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1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42804.603807870379</v>
      </c>
      <c r="T2324" s="10">
        <f t="shared" si="221"/>
        <v>42834.562141203707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11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42807.463506944441</v>
      </c>
      <c r="T2325" s="10">
        <f t="shared" si="221"/>
        <v>42814.463506944441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1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42790.593576388892</v>
      </c>
      <c r="T2326" s="10">
        <f t="shared" si="221"/>
        <v>42820.55190972222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1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42793.730682870373</v>
      </c>
      <c r="T2327" s="10">
        <f t="shared" si="221"/>
        <v>42823.689016203709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1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42803.742453703708</v>
      </c>
      <c r="T2328" s="10">
        <f t="shared" si="221"/>
        <v>42855.416666666664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1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41842.625462962969</v>
      </c>
      <c r="T2329" s="10">
        <f t="shared" si="221"/>
        <v>41877.625462962969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1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42139.490011574082</v>
      </c>
      <c r="T2330" s="10">
        <f t="shared" si="221"/>
        <v>42169.490011574082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1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41807.332708333335</v>
      </c>
      <c r="T2331" s="10">
        <f t="shared" si="221"/>
        <v>41837.332708333335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1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42332.608136574076</v>
      </c>
      <c r="T2332" s="10">
        <f t="shared" si="221"/>
        <v>42362.708333333336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1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41838.714004629634</v>
      </c>
      <c r="T2333" s="10">
        <f t="shared" si="221"/>
        <v>41868.714004629634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1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42011.336469907408</v>
      </c>
      <c r="T2334" s="10">
        <f t="shared" si="221"/>
        <v>42041.336469907408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1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41767.358680555561</v>
      </c>
      <c r="T2335" s="10">
        <f t="shared" si="221"/>
        <v>41788.451388888891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1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41918.378449074073</v>
      </c>
      <c r="T2336" s="10">
        <f t="shared" si="221"/>
        <v>41948.44027777778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1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41771.280590277784</v>
      </c>
      <c r="T2337" s="10">
        <f t="shared" si="221"/>
        <v>41801.280590277784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1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41666.633043981485</v>
      </c>
      <c r="T2338" s="10">
        <f t="shared" si="221"/>
        <v>41706.633043981485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1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41786.34887731482</v>
      </c>
      <c r="T2339" s="10">
        <f t="shared" si="221"/>
        <v>41816.34887731482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1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41789.605138888888</v>
      </c>
      <c r="T2340" s="10">
        <f t="shared" si="221"/>
        <v>41819.605138888888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1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42692.508206018516</v>
      </c>
      <c r="T2341" s="10">
        <f t="shared" si="221"/>
        <v>42723.040972222225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1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42643.351134259261</v>
      </c>
      <c r="T2342" s="10">
        <f t="shared" si="221"/>
        <v>42673.351134259261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11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42167.522037037044</v>
      </c>
      <c r="T2343" s="10">
        <f t="shared" si="221"/>
        <v>42197.522037037044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11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41897.410532407412</v>
      </c>
      <c r="T2344" s="10">
        <f t="shared" si="221"/>
        <v>41917.916666666672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11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42327.533622685187</v>
      </c>
      <c r="T2345" s="10">
        <f t="shared" si="221"/>
        <v>42377.532638888886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11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42515.435983796298</v>
      </c>
      <c r="T2346" s="10">
        <f t="shared" si="221"/>
        <v>42545.435983796298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11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42059.710138888891</v>
      </c>
      <c r="T2347" s="10">
        <f t="shared" si="221"/>
        <v>42094.693749999999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11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42615.507303240745</v>
      </c>
      <c r="T2348" s="10">
        <f t="shared" si="221"/>
        <v>42660.507303240745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11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42577.315694444449</v>
      </c>
      <c r="T2349" s="10">
        <f t="shared" si="221"/>
        <v>42607.315694444449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11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42360.640486111115</v>
      </c>
      <c r="T2350" s="10">
        <f t="shared" si="221"/>
        <v>42420.640486111115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1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42198.484120370376</v>
      </c>
      <c r="T2351" s="10">
        <f t="shared" si="221"/>
        <v>42227.484120370376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11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42708.550578703704</v>
      </c>
      <c r="T2352" s="10">
        <f t="shared" si="221"/>
        <v>42738.550578703704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1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42093.809479166674</v>
      </c>
      <c r="T2353" s="10">
        <f t="shared" si="221"/>
        <v>42123.809479166674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11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42101.342037037037</v>
      </c>
      <c r="T2354" s="10">
        <f t="shared" si="221"/>
        <v>42161.342037037037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11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42103.384513888894</v>
      </c>
      <c r="T2355" s="10">
        <f t="shared" si="221"/>
        <v>42115.384513888894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11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41954.431250000001</v>
      </c>
      <c r="T2356" s="10">
        <f t="shared" si="221"/>
        <v>42014.431250000001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11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42096.626574074071</v>
      </c>
      <c r="T2357" s="10">
        <f t="shared" si="221"/>
        <v>42126.626574074071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11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42130.491944444446</v>
      </c>
      <c r="T2358" s="10">
        <f t="shared" si="221"/>
        <v>42160.491944444446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11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42264.32844907407</v>
      </c>
      <c r="T2359" s="10">
        <f t="shared" si="221"/>
        <v>42294.32844907407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11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41978.63930555556</v>
      </c>
      <c r="T2360" s="10">
        <f t="shared" si="221"/>
        <v>42034.73541666667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1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42159.357916666668</v>
      </c>
      <c r="T2361" s="10">
        <f t="shared" si="221"/>
        <v>42219.357916666668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11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42377.415277777785</v>
      </c>
      <c r="T2362" s="10">
        <f t="shared" si="221"/>
        <v>42407.415277777785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11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42466.567222222227</v>
      </c>
      <c r="T2363" s="10">
        <f t="shared" si="221"/>
        <v>42490.625000000007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11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41954.396643518521</v>
      </c>
      <c r="T2364" s="10">
        <f t="shared" si="221"/>
        <v>41984.396643518521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11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42321.719907407409</v>
      </c>
      <c r="T2365" s="10">
        <f t="shared" si="221"/>
        <v>42366.719907407409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11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42248.643009259256</v>
      </c>
      <c r="T2366" s="10">
        <f t="shared" si="221"/>
        <v>42303.643009259256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11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42346.444733796299</v>
      </c>
      <c r="T2367" s="10">
        <f t="shared" si="221"/>
        <v>42386.666666666664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1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42268.239965277775</v>
      </c>
      <c r="T2368" s="10">
        <f t="shared" si="221"/>
        <v>42298.239965277775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1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42425.678425925929</v>
      </c>
      <c r="T2369" s="10">
        <f t="shared" si="221"/>
        <v>42485.636759259265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11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42063.430150462962</v>
      </c>
      <c r="T2370" s="10">
        <f t="shared" si="221"/>
        <v>42108.388483796305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11" t="e">
        <f t="shared" ref="P2371:P2434" si="223">E2371/L2371</f>
        <v>#DIV/0!</v>
      </c>
      <c r="Q2371" t="str">
        <f t="shared" ref="Q2371:Q2434" si="224">IF(N2371="","",IF(ISNUMBER(SEARCH("film &amp; video",N2371)),"film &amp; video",IF(ISNUMBER(SEARCH("food",N2371)),"food",IF(ISNUMBER(SEARCH("games",N2371)),"games",IF(ISNUMBER(SEARCH("journalism",N2371)),"journalism",IF(ISNUMBER(SEARCH("music",N2371)),"music",IF(ISNUMBER(SEARCH("photography",N2371)),"photography",IF(ISNUMBER(SEARCH("publishing",N2371)),"publishing",IF(ISNUMBER(SEARCH("technology",N2371)),"technology",IF(ISNUMBER(SEARCH("theater",N2371)),"theater"))))))))))</f>
        <v>technology</v>
      </c>
      <c r="R2371" t="str">
        <f t="shared" ref="R2371:R2434" si="225">IF(N2371="","",IF(ISNUMBER(SEARCH("animation",N2371)),"animation",IF(ISNUMBER(SEARCH("art books",N2371)),"art books",IF(ISNUMBER(SEARCH("audio",N2371)),"audio",IF(ISNUMBER(SEARCH("children's books",N2371)),"children's book",IF(ISNUMBER(SEARCH("classical music",N2371)),"classical music",IF(ISNUMBER(SEARCH("documentary",N2371)),"documentary",IF(ISNUMBER(SEARCH("drama",N2371)),"drama",IF(ISNUMBER(SEARCH("electronic music",N2371)),"electronic music",IF(ISNUMBER(SEARCH("faith",N2371)),"faith",IF(ISNUMBER(SEARCH("fiction",N2371)),"fiction",IF(ISNUMBER(SEARCH("food trucks",N2371)),"food trucks",IF(ISNUMBER(SEARCH("gadgets",N2371)),"gadgets",IF(ISNUMBER(SEARCH("hardware",N2371)),"hardware",IF(ISNUMBER(SEARCH("indie rock",N2371)),"indie rock",IF(ISNUMBER(SEARCH("jazz",N2371)),"jazz",IF(ISNUMBER(SEARCH("makerspaces",N2371)),"makerspaces",IF(ISNUMBER(SEARCH("metal",N2371)),"metal",IF(ISNUMBER(SEARCH("mobile games",N2371)),"mobile games",IF(ISNUMBER(SEARCH("musical",N2371)),"musical",IF(ISNUMBER(SEARCH("nature",N2371)),"nature",IF(ISNUMBER(SEARCH("nonfiction",N2371)),"nonfiction",IF(ISNUMBER(SEARCH("people",N2371)),"people",IF(ISNUMBER(SEARCH("photobooks",N2371)),"photobooks",IF(ISNUMBER(SEARCH("places",N2371)),"places",IF(ISNUMBER(SEARCH("plays",N2371)),"plays",IF(ISNUMBER(SEARCH("pop",N2371)),"pop",IF(ISNUMBER(SEARCH("radio &amp; podcasts",N2371)),"radio &amp; podcasts",IF(ISNUMBER(SEARCH("restaurants",N2371)),"restaurants",IF(ISNUMBER(SEARCH("rock",N2371)),"rock",IF(ISNUMBER(SEARCH("science fiction",N2371)),"science fiction",IF(ISNUMBER(SEARCH("shorts",N2371)),"shorts",IF(ISNUMBER(SEARCH("small batch",N2371)),"small batch",IF(ISNUMBER(SEARCH("space exploration",N2371)),"space exploration",IF(ISNUMBER(SEARCH("spaces",N2371)),"spaces",IF(ISNUMBER(SEARCH("tabletop games",N2371)),"tabletop games",IF(ISNUMBER(SEARCH("television",N2371)),"television",IF(ISNUMBER(SEARCH("translations",N2371)),"translations",IF(ISNUMBER(SEARCH("video games",N2371)),"video games",IF(ISNUMBER(SEARCH("wearables",N2371)),"wearables",IF(ISNUMBER(SEARCH("web",N2371)),"web",IF(ISNUMBER(SEARCH("world music",N2371)),"world music"))))))))))))))))))))))))))))))))))))))))))</f>
        <v>web</v>
      </c>
      <c r="S2371" s="10">
        <f t="shared" ref="S2371:S2434" si="226">(((J2371/60)/60)/24)+DATE(1970,1,1)+(-7/24)</f>
        <v>42380.520960648151</v>
      </c>
      <c r="T2371" s="10">
        <f t="shared" ref="T2371:T2434" si="227">(((I2371/60)/60)/24)+DATE(1970,1,1)+(-7/24)</f>
        <v>42410.520960648151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11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41960.897465277776</v>
      </c>
      <c r="T2372" s="10">
        <f t="shared" si="227"/>
        <v>41990.897465277776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11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42150.486064814817</v>
      </c>
      <c r="T2373" s="10">
        <f t="shared" si="227"/>
        <v>42180.486064814817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11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42087.777442129627</v>
      </c>
      <c r="T2374" s="10">
        <f t="shared" si="227"/>
        <v>42117.777442129627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11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42215.370648148157</v>
      </c>
      <c r="T2375" s="10">
        <f t="shared" si="227"/>
        <v>42245.370648148157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11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42017.551620370366</v>
      </c>
      <c r="T2376" s="10">
        <f t="shared" si="227"/>
        <v>42047.551620370366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11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42592.544409722228</v>
      </c>
      <c r="T2377" s="10">
        <f t="shared" si="227"/>
        <v>42622.544409722228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1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42318.63386574074</v>
      </c>
      <c r="T2378" s="10">
        <f t="shared" si="227"/>
        <v>42348.63386574074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11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42669.578506944446</v>
      </c>
      <c r="T2379" s="10">
        <f t="shared" si="227"/>
        <v>42699.620173611118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11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42212.721412037041</v>
      </c>
      <c r="T2380" s="10">
        <f t="shared" si="227"/>
        <v>42241.721412037041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1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42236.724722222229</v>
      </c>
      <c r="T2381" s="10">
        <f t="shared" si="227"/>
        <v>42281.724722222229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1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42248.501643518517</v>
      </c>
      <c r="T2382" s="10">
        <f t="shared" si="227"/>
        <v>42278.501643518517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1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42074.644074074073</v>
      </c>
      <c r="T2383" s="10">
        <f t="shared" si="227"/>
        <v>42104.644074074073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11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42194.895868055559</v>
      </c>
      <c r="T2384" s="10">
        <f t="shared" si="227"/>
        <v>42219.895868055559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11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42026.765127314815</v>
      </c>
      <c r="T2385" s="10">
        <f t="shared" si="227"/>
        <v>42056.765127314815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11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41926.775960648149</v>
      </c>
      <c r="T2386" s="10">
        <f t="shared" si="227"/>
        <v>41956.81762731482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1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42191.410092592596</v>
      </c>
      <c r="T2387" s="10">
        <f t="shared" si="227"/>
        <v>42221.410092592596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11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41954.546574074076</v>
      </c>
      <c r="T2388" s="10">
        <f t="shared" si="227"/>
        <v>42014.546574074076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11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42528.334953703707</v>
      </c>
      <c r="T2389" s="10">
        <f t="shared" si="227"/>
        <v>42573.334953703707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1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41989.562025462968</v>
      </c>
      <c r="T2390" s="10">
        <f t="shared" si="227"/>
        <v>42019.520138888889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1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42179.361712962964</v>
      </c>
      <c r="T2391" s="10">
        <f t="shared" si="227"/>
        <v>42210.624305555561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11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41967.970648148148</v>
      </c>
      <c r="T2392" s="10">
        <f t="shared" si="227"/>
        <v>42007.970648148148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11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42064.502824074072</v>
      </c>
      <c r="T2393" s="10">
        <f t="shared" si="227"/>
        <v>42094.461157407415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11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42275.828969907408</v>
      </c>
      <c r="T2394" s="10">
        <f t="shared" si="227"/>
        <v>42305.828969907408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11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42194.356678240743</v>
      </c>
      <c r="T2395" s="10">
        <f t="shared" si="227"/>
        <v>42224.356678240743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11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42031.070520833331</v>
      </c>
      <c r="T2396" s="10">
        <f t="shared" si="227"/>
        <v>42061.070520833331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11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42716.829710648155</v>
      </c>
      <c r="T2397" s="10">
        <f t="shared" si="227"/>
        <v>42745.081250000003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11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42262.557384259264</v>
      </c>
      <c r="T2398" s="10">
        <f t="shared" si="227"/>
        <v>42292.557384259264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11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41976.593240740745</v>
      </c>
      <c r="T2399" s="10">
        <f t="shared" si="227"/>
        <v>42006.593240740745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11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42157.624814814822</v>
      </c>
      <c r="T2400" s="10">
        <f t="shared" si="227"/>
        <v>42187.624814814822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1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41956.561412037037</v>
      </c>
      <c r="T2401" s="10">
        <f t="shared" si="227"/>
        <v>41991.561412037037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11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42443.976435185185</v>
      </c>
      <c r="T2402" s="10">
        <f t="shared" si="227"/>
        <v>42473.976435185185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1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42374.531203703707</v>
      </c>
      <c r="T2403" s="10">
        <f t="shared" si="227"/>
        <v>42434.531203703707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11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42107.388090277782</v>
      </c>
      <c r="T2404" s="10">
        <f t="shared" si="227"/>
        <v>42137.388090277782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1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42399.590949074074</v>
      </c>
      <c r="T2405" s="10">
        <f t="shared" si="227"/>
        <v>42459.54928240741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11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42341.747766203705</v>
      </c>
      <c r="T2406" s="10">
        <f t="shared" si="227"/>
        <v>42371.747766203705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1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42595.293692129628</v>
      </c>
      <c r="T2407" s="10">
        <f t="shared" si="227"/>
        <v>42616.293692129628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1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41982.819328703707</v>
      </c>
      <c r="T2408" s="10">
        <f t="shared" si="227"/>
        <v>42022.819328703707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1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42082.283888888887</v>
      </c>
      <c r="T2409" s="10">
        <f t="shared" si="227"/>
        <v>42104.958333333336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11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41918.849039351851</v>
      </c>
      <c r="T2410" s="10">
        <f t="shared" si="227"/>
        <v>41948.890706018523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42204.584201388891</v>
      </c>
      <c r="T2411" s="10">
        <f t="shared" si="227"/>
        <v>42234.584201388891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11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42224.116608796299</v>
      </c>
      <c r="T2412" s="10">
        <f t="shared" si="227"/>
        <v>42254.116608796299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1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42211.440763888888</v>
      </c>
      <c r="T2413" s="10">
        <f t="shared" si="227"/>
        <v>42241.440763888888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11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42655.445289351854</v>
      </c>
      <c r="T2414" s="10">
        <f t="shared" si="227"/>
        <v>42700.486956018525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1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41759.818078703705</v>
      </c>
      <c r="T2415" s="10">
        <f t="shared" si="227"/>
        <v>41790.6875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1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42198.40347222222</v>
      </c>
      <c r="T2416" s="10">
        <f t="shared" si="227"/>
        <v>42237.874305555561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1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42536.571134259262</v>
      </c>
      <c r="T2417" s="10">
        <f t="shared" si="227"/>
        <v>42566.571134259262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11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42019.446099537039</v>
      </c>
      <c r="T2418" s="10">
        <f t="shared" si="227"/>
        <v>42077.333333333336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11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41831.592442129629</v>
      </c>
      <c r="T2419" s="10">
        <f t="shared" si="227"/>
        <v>41861.592442129629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11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42027.565324074072</v>
      </c>
      <c r="T2420" s="10">
        <f t="shared" si="227"/>
        <v>42087.523657407415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1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41993.44663194444</v>
      </c>
      <c r="T2421" s="10">
        <f t="shared" si="227"/>
        <v>42053.44663194444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1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41892.737210648149</v>
      </c>
      <c r="T2422" s="10">
        <f t="shared" si="227"/>
        <v>41952.778877314813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11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42026.395787037043</v>
      </c>
      <c r="T2423" s="10">
        <f t="shared" si="227"/>
        <v>42056.395787037043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11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42044.433287037034</v>
      </c>
      <c r="T2424" s="10">
        <f t="shared" si="227"/>
        <v>42074.391620370377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11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41974.413078703707</v>
      </c>
      <c r="T2425" s="10">
        <f t="shared" si="227"/>
        <v>42004.413078703707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1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41909.600787037038</v>
      </c>
      <c r="T2426" s="10">
        <f t="shared" si="227"/>
        <v>41939.600787037038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11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42502.622094907412</v>
      </c>
      <c r="T2427" s="10">
        <f t="shared" si="227"/>
        <v>42517.62777777778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11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42163.878379629627</v>
      </c>
      <c r="T2428" s="10">
        <f t="shared" si="227"/>
        <v>42223.878379629627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11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42412.027002314811</v>
      </c>
      <c r="T2429" s="10">
        <f t="shared" si="227"/>
        <v>42451.985335648154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11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42045.492488425931</v>
      </c>
      <c r="T2430" s="10">
        <f t="shared" si="227"/>
        <v>42075.450821759259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1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42734.587569444448</v>
      </c>
      <c r="T2431" s="10">
        <f t="shared" si="227"/>
        <v>42771.405555555561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1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42381.839166666665</v>
      </c>
      <c r="T2432" s="10">
        <f t="shared" si="227"/>
        <v>42411.839166666665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11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42488.808020833334</v>
      </c>
      <c r="T2433" s="10">
        <f t="shared" si="227"/>
        <v>42548.808020833334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11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42040.927048611113</v>
      </c>
      <c r="T2434" s="10">
        <f t="shared" si="227"/>
        <v>42070.927048611113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11" t="e">
        <f t="shared" ref="P2435:P2498" si="229">E2435/L2435</f>
        <v>#DIV/0!</v>
      </c>
      <c r="Q2435" t="str">
        <f t="shared" ref="Q2435:Q2498" si="230">IF(N2435="","",IF(ISNUMBER(SEARCH("film &amp; video",N2435)),"film &amp; video",IF(ISNUMBER(SEARCH("food",N2435)),"food",IF(ISNUMBER(SEARCH("games",N2435)),"games",IF(ISNUMBER(SEARCH("journalism",N2435)),"journalism",IF(ISNUMBER(SEARCH("music",N2435)),"music",IF(ISNUMBER(SEARCH("photography",N2435)),"photography",IF(ISNUMBER(SEARCH("publishing",N2435)),"publishing",IF(ISNUMBER(SEARCH("technology",N2435)),"technology",IF(ISNUMBER(SEARCH("theater",N2435)),"theater"))))))))))</f>
        <v>food</v>
      </c>
      <c r="R2435" t="str">
        <f t="shared" ref="R2435:R2498" si="231">IF(N2435="","",IF(ISNUMBER(SEARCH("animation",N2435)),"animation",IF(ISNUMBER(SEARCH("art books",N2435)),"art books",IF(ISNUMBER(SEARCH("audio",N2435)),"audio",IF(ISNUMBER(SEARCH("children's books",N2435)),"children's book",IF(ISNUMBER(SEARCH("classical music",N2435)),"classical music",IF(ISNUMBER(SEARCH("documentary",N2435)),"documentary",IF(ISNUMBER(SEARCH("drama",N2435)),"drama",IF(ISNUMBER(SEARCH("electronic music",N2435)),"electronic music",IF(ISNUMBER(SEARCH("faith",N2435)),"faith",IF(ISNUMBER(SEARCH("fiction",N2435)),"fiction",IF(ISNUMBER(SEARCH("food trucks",N2435)),"food trucks",IF(ISNUMBER(SEARCH("gadgets",N2435)),"gadgets",IF(ISNUMBER(SEARCH("hardware",N2435)),"hardware",IF(ISNUMBER(SEARCH("indie rock",N2435)),"indie rock",IF(ISNUMBER(SEARCH("jazz",N2435)),"jazz",IF(ISNUMBER(SEARCH("makerspaces",N2435)),"makerspaces",IF(ISNUMBER(SEARCH("metal",N2435)),"metal",IF(ISNUMBER(SEARCH("mobile games",N2435)),"mobile games",IF(ISNUMBER(SEARCH("musical",N2435)),"musical",IF(ISNUMBER(SEARCH("nature",N2435)),"nature",IF(ISNUMBER(SEARCH("nonfiction",N2435)),"nonfiction",IF(ISNUMBER(SEARCH("people",N2435)),"people",IF(ISNUMBER(SEARCH("photobooks",N2435)),"photobooks",IF(ISNUMBER(SEARCH("places",N2435)),"places",IF(ISNUMBER(SEARCH("plays",N2435)),"plays",IF(ISNUMBER(SEARCH("pop",N2435)),"pop",IF(ISNUMBER(SEARCH("radio &amp; podcasts",N2435)),"radio &amp; podcasts",IF(ISNUMBER(SEARCH("restaurants",N2435)),"restaurants",IF(ISNUMBER(SEARCH("rock",N2435)),"rock",IF(ISNUMBER(SEARCH("science fiction",N2435)),"science fiction",IF(ISNUMBER(SEARCH("shorts",N2435)),"shorts",IF(ISNUMBER(SEARCH("small batch",N2435)),"small batch",IF(ISNUMBER(SEARCH("space exploration",N2435)),"space exploration",IF(ISNUMBER(SEARCH("spaces",N2435)),"spaces",IF(ISNUMBER(SEARCH("tabletop games",N2435)),"tabletop games",IF(ISNUMBER(SEARCH("television",N2435)),"television",IF(ISNUMBER(SEARCH("translations",N2435)),"translations",IF(ISNUMBER(SEARCH("video games",N2435)),"video games",IF(ISNUMBER(SEARCH("wearables",N2435)),"wearables",IF(ISNUMBER(SEARCH("web",N2435)),"web",IF(ISNUMBER(SEARCH("world music",N2435)),"world music"))))))))))))))))))))))))))))))))))))))))))</f>
        <v>food trucks</v>
      </c>
      <c r="S2435" s="10">
        <f t="shared" ref="S2435:S2498" si="232">(((J2435/60)/60)/24)+DATE(1970,1,1)+(-7/24)</f>
        <v>42397.608136574076</v>
      </c>
      <c r="T2435" s="10">
        <f t="shared" ref="T2435:T2498" si="233">(((I2435/60)/60)/24)+DATE(1970,1,1)+(-7/24)</f>
        <v>42427.608136574076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11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42179.894374999996</v>
      </c>
      <c r="T2436" s="10">
        <f t="shared" si="233"/>
        <v>42219.894374999996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1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42251.985949074071</v>
      </c>
      <c r="T2437" s="10">
        <f t="shared" si="233"/>
        <v>42281.985949074071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1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42338.32372685185</v>
      </c>
      <c r="T2438" s="10">
        <f t="shared" si="233"/>
        <v>42398.32372685185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11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42031.673472222225</v>
      </c>
      <c r="T2439" s="10">
        <f t="shared" si="233"/>
        <v>42080.458333333336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11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42285.623402777775</v>
      </c>
      <c r="T2440" s="10">
        <f t="shared" si="233"/>
        <v>42345.665069444447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1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42265.526956018519</v>
      </c>
      <c r="T2441" s="10">
        <f t="shared" si="233"/>
        <v>42295.526956018519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11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42383.607789351852</v>
      </c>
      <c r="T2442" s="10">
        <f t="shared" si="233"/>
        <v>42413.607789351852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1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42186.833958333336</v>
      </c>
      <c r="T2443" s="10">
        <f t="shared" si="233"/>
        <v>42207.915972222225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1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42052.37532407407</v>
      </c>
      <c r="T2444" s="10">
        <f t="shared" si="233"/>
        <v>42082.333657407413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1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41836.333587962967</v>
      </c>
      <c r="T2445" s="10">
        <f t="shared" si="233"/>
        <v>41866.333587962967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1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42485.462858796302</v>
      </c>
      <c r="T2446" s="10">
        <f t="shared" si="233"/>
        <v>42515.462858796302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1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42242.898391203707</v>
      </c>
      <c r="T2447" s="10">
        <f t="shared" si="233"/>
        <v>42272.898391203707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1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42670.311006944445</v>
      </c>
      <c r="T2448" s="10">
        <f t="shared" si="233"/>
        <v>42700.352673611116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1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42654.178159722222</v>
      </c>
      <c r="T2449" s="10">
        <f t="shared" si="233"/>
        <v>42685.875000000007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1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42607.024456018517</v>
      </c>
      <c r="T2450" s="10">
        <f t="shared" si="233"/>
        <v>42612.941666666673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1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41942.850868055561</v>
      </c>
      <c r="T2451" s="10">
        <f t="shared" si="233"/>
        <v>41972.892534722225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1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41901.780740740745</v>
      </c>
      <c r="T2452" s="10">
        <f t="shared" si="233"/>
        <v>41939.840972222228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1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42779.616782407415</v>
      </c>
      <c r="T2453" s="10">
        <f t="shared" si="233"/>
        <v>42799.616782407415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1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42338.552083333336</v>
      </c>
      <c r="T2454" s="10">
        <f t="shared" si="233"/>
        <v>42367.666666666664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1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42738.400567129633</v>
      </c>
      <c r="T2455" s="10">
        <f t="shared" si="233"/>
        <v>42768.400567129633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1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42769.909814814811</v>
      </c>
      <c r="T2456" s="10">
        <f t="shared" si="233"/>
        <v>42804.909814814811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1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42452.490162037044</v>
      </c>
      <c r="T2457" s="10">
        <f t="shared" si="233"/>
        <v>42480.490162037044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1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42761.669432870374</v>
      </c>
      <c r="T2458" s="10">
        <f t="shared" si="233"/>
        <v>42791.669432870374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1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42423.310833333337</v>
      </c>
      <c r="T2459" s="10">
        <f t="shared" si="233"/>
        <v>42453.269166666672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1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42495.580069444448</v>
      </c>
      <c r="T2460" s="10">
        <f t="shared" si="233"/>
        <v>42530.500000000007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1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42407.345891203709</v>
      </c>
      <c r="T2461" s="10">
        <f t="shared" si="233"/>
        <v>42452.304224537038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1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42703.895451388897</v>
      </c>
      <c r="T2462" s="10">
        <f t="shared" si="233"/>
        <v>42737.886805555558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1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40783.721030092594</v>
      </c>
      <c r="T2463" s="10">
        <f t="shared" si="233"/>
        <v>40816.833333333336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1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41088.894629629634</v>
      </c>
      <c r="T2464" s="10">
        <f t="shared" si="233"/>
        <v>41108.894629629634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11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41340.819733796299</v>
      </c>
      <c r="T2465" s="10">
        <f t="shared" si="233"/>
        <v>41380.5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1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42248.608761574076</v>
      </c>
      <c r="T2466" s="10">
        <f t="shared" si="233"/>
        <v>42277.520138888889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1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41145.42763888889</v>
      </c>
      <c r="T2467" s="10">
        <f t="shared" si="233"/>
        <v>41175.42763888889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1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41372.810798611114</v>
      </c>
      <c r="T2468" s="10">
        <f t="shared" si="233"/>
        <v>41402.810798611114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1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41025.582534722227</v>
      </c>
      <c r="T2469" s="10">
        <f t="shared" si="233"/>
        <v>41039.416666666672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1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41173.862511574072</v>
      </c>
      <c r="T2470" s="10">
        <f t="shared" si="233"/>
        <v>41209.916666666672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1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40557.138067129628</v>
      </c>
      <c r="T2471" s="10">
        <f t="shared" si="233"/>
        <v>40582.138067129628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1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41022.783043981486</v>
      </c>
      <c r="T2472" s="10">
        <f t="shared" si="233"/>
        <v>41052.783043981486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1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40893.701296296298</v>
      </c>
      <c r="T2473" s="10">
        <f t="shared" si="233"/>
        <v>40933.701296296298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1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40353.823842592596</v>
      </c>
      <c r="T2474" s="10">
        <f t="shared" si="233"/>
        <v>40424.752083333333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1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41193.456817129634</v>
      </c>
      <c r="T2475" s="10">
        <f t="shared" si="233"/>
        <v>41223.498483796298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1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40416.719629629632</v>
      </c>
      <c r="T2476" s="10">
        <f t="shared" si="233"/>
        <v>40461.719629629632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1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40309.99600694445</v>
      </c>
      <c r="T2477" s="10">
        <f t="shared" si="233"/>
        <v>40369.625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1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41913.036689814813</v>
      </c>
      <c r="T2478" s="10">
        <f t="shared" si="233"/>
        <v>41946.078356481485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1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41088.399826388893</v>
      </c>
      <c r="T2479" s="10">
        <f t="shared" si="233"/>
        <v>41133.399826388893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1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41257.658715277779</v>
      </c>
      <c r="T2480" s="10">
        <f t="shared" si="233"/>
        <v>41287.658715277779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1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41107.435115740744</v>
      </c>
      <c r="T2481" s="10">
        <f t="shared" si="233"/>
        <v>41117.791666666672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1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42227.644490740742</v>
      </c>
      <c r="T2482" s="10">
        <f t="shared" si="233"/>
        <v>42287.644490740742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1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40999.354259259264</v>
      </c>
      <c r="T2483" s="10">
        <f t="shared" si="233"/>
        <v>41029.354259259264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1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40711.490543981483</v>
      </c>
      <c r="T2484" s="10">
        <f t="shared" si="233"/>
        <v>40756.490543981483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1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40970.458368055559</v>
      </c>
      <c r="T2485" s="10">
        <f t="shared" si="233"/>
        <v>41030.416701388895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1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40771.625034722223</v>
      </c>
      <c r="T2486" s="10">
        <f t="shared" si="233"/>
        <v>40801.625034722223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1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40793.706932870373</v>
      </c>
      <c r="T2487" s="10">
        <f t="shared" si="233"/>
        <v>40828.706932870373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1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40991.416388888894</v>
      </c>
      <c r="T2488" s="10">
        <f t="shared" si="233"/>
        <v>41021.416388888894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1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41025.791631944448</v>
      </c>
      <c r="T2489" s="10">
        <f t="shared" si="233"/>
        <v>41055.791631944448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1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40833.341527777782</v>
      </c>
      <c r="T2490" s="10">
        <f t="shared" si="233"/>
        <v>40863.383194444446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1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41373.398599537039</v>
      </c>
      <c r="T2491" s="10">
        <f t="shared" si="233"/>
        <v>41403.398599537039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1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41022.936064814814</v>
      </c>
      <c r="T2492" s="10">
        <f t="shared" si="233"/>
        <v>41082.936064814814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1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40542.547615740747</v>
      </c>
      <c r="T2493" s="10">
        <f t="shared" si="233"/>
        <v>40558.785416666666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1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41024.69430555556</v>
      </c>
      <c r="T2494" s="10">
        <f t="shared" si="233"/>
        <v>41076.124305555561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1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41347.876620370371</v>
      </c>
      <c r="T2495" s="10">
        <f t="shared" si="233"/>
        <v>41392.876620370371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1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41022.353518518517</v>
      </c>
      <c r="T2496" s="10">
        <f t="shared" si="233"/>
        <v>41052.353518518517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1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41036.654803240745</v>
      </c>
      <c r="T2497" s="10">
        <f t="shared" si="233"/>
        <v>41066.654803240745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11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41327.704768518524</v>
      </c>
      <c r="T2498" s="10">
        <f t="shared" si="233"/>
        <v>41362.663101851853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11">
        <f t="shared" ref="P2499:P2562" si="235">E2499/L2499</f>
        <v>80.551071428571419</v>
      </c>
      <c r="Q2499" t="str">
        <f t="shared" ref="Q2499:Q2562" si="236">IF(N2499="","",IF(ISNUMBER(SEARCH("film &amp; video",N2499)),"film &amp; video",IF(ISNUMBER(SEARCH("food",N2499)),"food",IF(ISNUMBER(SEARCH("games",N2499)),"games",IF(ISNUMBER(SEARCH("journalism",N2499)),"journalism",IF(ISNUMBER(SEARCH("music",N2499)),"music",IF(ISNUMBER(SEARCH("photography",N2499)),"photography",IF(ISNUMBER(SEARCH("publishing",N2499)),"publishing",IF(ISNUMBER(SEARCH("technology",N2499)),"technology",IF(ISNUMBER(SEARCH("theater",N2499)),"theater"))))))))))</f>
        <v>music</v>
      </c>
      <c r="R2499" t="str">
        <f t="shared" ref="R2499:R2562" si="237">IF(N2499="","",IF(ISNUMBER(SEARCH("animation",N2499)),"animation",IF(ISNUMBER(SEARCH("art books",N2499)),"art books",IF(ISNUMBER(SEARCH("audio",N2499)),"audio",IF(ISNUMBER(SEARCH("children's books",N2499)),"children's book",IF(ISNUMBER(SEARCH("classical music",N2499)),"classical music",IF(ISNUMBER(SEARCH("documentary",N2499)),"documentary",IF(ISNUMBER(SEARCH("drama",N2499)),"drama",IF(ISNUMBER(SEARCH("electronic music",N2499)),"electronic music",IF(ISNUMBER(SEARCH("faith",N2499)),"faith",IF(ISNUMBER(SEARCH("fiction",N2499)),"fiction",IF(ISNUMBER(SEARCH("food trucks",N2499)),"food trucks",IF(ISNUMBER(SEARCH("gadgets",N2499)),"gadgets",IF(ISNUMBER(SEARCH("hardware",N2499)),"hardware",IF(ISNUMBER(SEARCH("indie rock",N2499)),"indie rock",IF(ISNUMBER(SEARCH("jazz",N2499)),"jazz",IF(ISNUMBER(SEARCH("makerspaces",N2499)),"makerspaces",IF(ISNUMBER(SEARCH("metal",N2499)),"metal",IF(ISNUMBER(SEARCH("mobile games",N2499)),"mobile games",IF(ISNUMBER(SEARCH("musical",N2499)),"musical",IF(ISNUMBER(SEARCH("nature",N2499)),"nature",IF(ISNUMBER(SEARCH("nonfiction",N2499)),"nonfiction",IF(ISNUMBER(SEARCH("people",N2499)),"people",IF(ISNUMBER(SEARCH("photobooks",N2499)),"photobooks",IF(ISNUMBER(SEARCH("places",N2499)),"places",IF(ISNUMBER(SEARCH("plays",N2499)),"plays",IF(ISNUMBER(SEARCH("pop",N2499)),"pop",IF(ISNUMBER(SEARCH("radio &amp; podcasts",N2499)),"radio &amp; podcasts",IF(ISNUMBER(SEARCH("restaurants",N2499)),"restaurants",IF(ISNUMBER(SEARCH("rock",N2499)),"rock",IF(ISNUMBER(SEARCH("science fiction",N2499)),"science fiction",IF(ISNUMBER(SEARCH("shorts",N2499)),"shorts",IF(ISNUMBER(SEARCH("small batch",N2499)),"small batch",IF(ISNUMBER(SEARCH("space exploration",N2499)),"space exploration",IF(ISNUMBER(SEARCH("spaces",N2499)),"spaces",IF(ISNUMBER(SEARCH("tabletop games",N2499)),"tabletop games",IF(ISNUMBER(SEARCH("television",N2499)),"television",IF(ISNUMBER(SEARCH("translations",N2499)),"translations",IF(ISNUMBER(SEARCH("video games",N2499)),"video games",IF(ISNUMBER(SEARCH("wearables",N2499)),"wearables",IF(ISNUMBER(SEARCH("web",N2499)),"web",IF(ISNUMBER(SEARCH("world music",N2499)),"world music"))))))))))))))))))))))))))))))))))))))))))</f>
        <v>indie rock</v>
      </c>
      <c r="S2499" s="10">
        <f t="shared" ref="S2499:S2562" si="238">(((J2499/60)/60)/24)+DATE(1970,1,1)+(-7/24)</f>
        <v>40730.587245370371</v>
      </c>
      <c r="T2499" s="10">
        <f t="shared" ref="T2499:T2562" si="239">(((I2499/60)/60)/24)+DATE(1970,1,1)+(-7/24)</f>
        <v>40760.587245370371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1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42017.675775462965</v>
      </c>
      <c r="T2500" s="10">
        <f t="shared" si="239"/>
        <v>42031.675775462965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1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41226.356909722221</v>
      </c>
      <c r="T2501" s="10">
        <f t="shared" si="239"/>
        <v>41274.458333333336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1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41053.481192129635</v>
      </c>
      <c r="T2502" s="10">
        <f t="shared" si="239"/>
        <v>41083.481192129635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1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42244.485000000001</v>
      </c>
      <c r="T2503" s="10">
        <f t="shared" si="239"/>
        <v>42274.485000000001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1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41858.533773148149</v>
      </c>
      <c r="T2504" s="10">
        <f t="shared" si="239"/>
        <v>41903.533773148149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11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42498.607731481483</v>
      </c>
      <c r="T2505" s="10">
        <f t="shared" si="239"/>
        <v>42528.587500000001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11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41927.723773148151</v>
      </c>
      <c r="T2506" s="10">
        <f t="shared" si="239"/>
        <v>41957.765439814822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11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42046.764074074075</v>
      </c>
      <c r="T2507" s="10">
        <f t="shared" si="239"/>
        <v>42076.722407407411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11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42258.005428240744</v>
      </c>
      <c r="T2508" s="10">
        <f t="shared" si="239"/>
        <v>42280.583333333336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11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42104.7812962963</v>
      </c>
      <c r="T2509" s="10">
        <f t="shared" si="239"/>
        <v>42134.7812962963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11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41835.660115740742</v>
      </c>
      <c r="T2510" s="10">
        <f t="shared" si="239"/>
        <v>41865.660115740742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42058.517928240741</v>
      </c>
      <c r="T2511" s="10">
        <f t="shared" si="239"/>
        <v>42114.476261574076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1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42078.705694444441</v>
      </c>
      <c r="T2512" s="10">
        <f t="shared" si="239"/>
        <v>42138.705694444441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11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42371.155243055553</v>
      </c>
      <c r="T2513" s="10">
        <f t="shared" si="239"/>
        <v>42401.155243055553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11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41971.585196759261</v>
      </c>
      <c r="T2514" s="10">
        <f t="shared" si="239"/>
        <v>41986.585196759261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11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42731.715150462966</v>
      </c>
      <c r="T2515" s="10">
        <f t="shared" si="239"/>
        <v>42791.715150462966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1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41854.098113425927</v>
      </c>
      <c r="T2516" s="10">
        <f t="shared" si="239"/>
        <v>41871.098113425927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1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42027.548067129632</v>
      </c>
      <c r="T2517" s="10">
        <f t="shared" si="239"/>
        <v>42057.548067129632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11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41942.361712962964</v>
      </c>
      <c r="T2518" s="10">
        <f t="shared" si="239"/>
        <v>41972.403379629635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1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42052.510763888895</v>
      </c>
      <c r="T2519" s="10">
        <f t="shared" si="239"/>
        <v>42082.469097222223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11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41926.389212962968</v>
      </c>
      <c r="T2520" s="10">
        <f t="shared" si="239"/>
        <v>41956.430879629632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1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41808.863472222227</v>
      </c>
      <c r="T2521" s="10">
        <f t="shared" si="239"/>
        <v>41838.863472222227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11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42612.308854166673</v>
      </c>
      <c r="T2522" s="10">
        <f t="shared" si="239"/>
        <v>42658.51458333333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1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42269.676168981481</v>
      </c>
      <c r="T2523" s="10">
        <f t="shared" si="239"/>
        <v>42290.676168981481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1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42460.281944444447</v>
      </c>
      <c r="T2524" s="10">
        <f t="shared" si="239"/>
        <v>42482.327777777777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1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41930.683935185189</v>
      </c>
      <c r="T2525" s="10">
        <f t="shared" si="239"/>
        <v>41960.72560185186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1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41961.515706018523</v>
      </c>
      <c r="T2526" s="10">
        <f t="shared" si="239"/>
        <v>41993.895833333336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1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41058.552905092598</v>
      </c>
      <c r="T2527" s="10">
        <f t="shared" si="239"/>
        <v>41088.552905092598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1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41952.799467592595</v>
      </c>
      <c r="T2528" s="10">
        <f t="shared" si="239"/>
        <v>41980.915972222225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1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41546.459386574075</v>
      </c>
      <c r="T2529" s="10">
        <f t="shared" si="239"/>
        <v>41564.874305555561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1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42217.542858796303</v>
      </c>
      <c r="T2530" s="10">
        <f t="shared" si="239"/>
        <v>42236.166666666664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1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40947.7890625</v>
      </c>
      <c r="T2531" s="10">
        <f t="shared" si="239"/>
        <v>40992.747395833336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1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42081.572974537041</v>
      </c>
      <c r="T2532" s="10">
        <f t="shared" si="239"/>
        <v>42113.909722222226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1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42208.388356481482</v>
      </c>
      <c r="T2533" s="10">
        <f t="shared" si="239"/>
        <v>42230.874305555561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1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41107.557476851856</v>
      </c>
      <c r="T2534" s="10">
        <f t="shared" si="239"/>
        <v>41137.557476851856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1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41304.45961805556</v>
      </c>
      <c r="T2535" s="10">
        <f t="shared" si="239"/>
        <v>41334.459120370375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1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40127.40870370371</v>
      </c>
      <c r="T2536" s="10">
        <f t="shared" si="239"/>
        <v>40178.958333333336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1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41943.49936342593</v>
      </c>
      <c r="T2537" s="10">
        <f t="shared" si="239"/>
        <v>41974.541030092594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1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41463.814421296302</v>
      </c>
      <c r="T2538" s="10">
        <f t="shared" si="239"/>
        <v>41484.814421296302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1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40696.357118055559</v>
      </c>
      <c r="T2539" s="10">
        <f t="shared" si="239"/>
        <v>40756.357118055559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1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41298.218298611115</v>
      </c>
      <c r="T2540" s="10">
        <f t="shared" si="239"/>
        <v>41328.915972222225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1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41977.610555555562</v>
      </c>
      <c r="T2541" s="10">
        <f t="shared" si="239"/>
        <v>42037.610555555562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1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40785.383344907408</v>
      </c>
      <c r="T2542" s="10">
        <f t="shared" si="239"/>
        <v>40845.383344907408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1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41483.15761574074</v>
      </c>
      <c r="T2543" s="10">
        <f t="shared" si="239"/>
        <v>41543.15761574074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1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41509.134918981486</v>
      </c>
      <c r="T2544" s="10">
        <f t="shared" si="239"/>
        <v>41547.874305555561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1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40513.815949074073</v>
      </c>
      <c r="T2545" s="10">
        <f t="shared" si="239"/>
        <v>40544.833333333336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1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41068.228807870371</v>
      </c>
      <c r="T2546" s="10">
        <f t="shared" si="239"/>
        <v>41098.228807870371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1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42026.846504629626</v>
      </c>
      <c r="T2547" s="10">
        <f t="shared" si="239"/>
        <v>42061.729166666664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1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41524.566886574074</v>
      </c>
      <c r="T2548" s="10">
        <f t="shared" si="239"/>
        <v>41551.916666666672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1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40973.481516203705</v>
      </c>
      <c r="T2549" s="10">
        <f t="shared" si="239"/>
        <v>41003.439849537041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1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42618.333761574082</v>
      </c>
      <c r="T2550" s="10">
        <f t="shared" si="239"/>
        <v>42642.893750000003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1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41390.466087962966</v>
      </c>
      <c r="T2551" s="10">
        <f t="shared" si="239"/>
        <v>41425.416666666672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1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42228.342662037037</v>
      </c>
      <c r="T2552" s="10">
        <f t="shared" si="239"/>
        <v>42284.874305555561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1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40960.960474537038</v>
      </c>
      <c r="T2553" s="10">
        <f t="shared" si="239"/>
        <v>40989.575000000004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1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42769.51829861111</v>
      </c>
      <c r="T2554" s="10">
        <f t="shared" si="239"/>
        <v>42799.51829861111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1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41112.907488425932</v>
      </c>
      <c r="T2555" s="10">
        <f t="shared" si="239"/>
        <v>41172.907488425932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1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42124.786608796298</v>
      </c>
      <c r="T2556" s="10">
        <f t="shared" si="239"/>
        <v>42155.874305555561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1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41026.363344907411</v>
      </c>
      <c r="T2557" s="10">
        <f t="shared" si="239"/>
        <v>41057.363344907411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1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41222.699733796297</v>
      </c>
      <c r="T2558" s="10">
        <f t="shared" si="239"/>
        <v>41267.699733796297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1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41744.453541666669</v>
      </c>
      <c r="T2559" s="10">
        <f t="shared" si="239"/>
        <v>41774.453541666669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1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42093.56835648149</v>
      </c>
      <c r="T2560" s="10">
        <f t="shared" si="239"/>
        <v>42125.290972222225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1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40829.581990740742</v>
      </c>
      <c r="T2561" s="10">
        <f t="shared" si="239"/>
        <v>40862.525694444448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11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42039.659421296303</v>
      </c>
      <c r="T2562" s="10">
        <f t="shared" si="239"/>
        <v>42069.659421296303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11" t="e">
        <f t="shared" ref="P2563:P2626" si="241">E2563/L2563</f>
        <v>#DIV/0!</v>
      </c>
      <c r="Q2563" t="str">
        <f t="shared" ref="Q2563:Q2626" si="242">IF(N2563="","",IF(ISNUMBER(SEARCH("film &amp; video",N2563)),"film &amp; video",IF(ISNUMBER(SEARCH("food",N2563)),"food",IF(ISNUMBER(SEARCH("games",N2563)),"games",IF(ISNUMBER(SEARCH("journalism",N2563)),"journalism",IF(ISNUMBER(SEARCH("music",N2563)),"music",IF(ISNUMBER(SEARCH("photography",N2563)),"photography",IF(ISNUMBER(SEARCH("publishing",N2563)),"publishing",IF(ISNUMBER(SEARCH("technology",N2563)),"technology",IF(ISNUMBER(SEARCH("theater",N2563)),"theater"))))))))))</f>
        <v>food</v>
      </c>
      <c r="R2563" t="str">
        <f t="shared" ref="R2563:R2626" si="243">IF(N2563="","",IF(ISNUMBER(SEARCH("animation",N2563)),"animation",IF(ISNUMBER(SEARCH("art books",N2563)),"art books",IF(ISNUMBER(SEARCH("audio",N2563)),"audio",IF(ISNUMBER(SEARCH("children's books",N2563)),"children's book",IF(ISNUMBER(SEARCH("classical music",N2563)),"classical music",IF(ISNUMBER(SEARCH("documentary",N2563)),"documentary",IF(ISNUMBER(SEARCH("drama",N2563)),"drama",IF(ISNUMBER(SEARCH("electronic music",N2563)),"electronic music",IF(ISNUMBER(SEARCH("faith",N2563)),"faith",IF(ISNUMBER(SEARCH("fiction",N2563)),"fiction",IF(ISNUMBER(SEARCH("food trucks",N2563)),"food trucks",IF(ISNUMBER(SEARCH("gadgets",N2563)),"gadgets",IF(ISNUMBER(SEARCH("hardware",N2563)),"hardware",IF(ISNUMBER(SEARCH("indie rock",N2563)),"indie rock",IF(ISNUMBER(SEARCH("jazz",N2563)),"jazz",IF(ISNUMBER(SEARCH("makerspaces",N2563)),"makerspaces",IF(ISNUMBER(SEARCH("metal",N2563)),"metal",IF(ISNUMBER(SEARCH("mobile games",N2563)),"mobile games",IF(ISNUMBER(SEARCH("musical",N2563)),"musical",IF(ISNUMBER(SEARCH("nature",N2563)),"nature",IF(ISNUMBER(SEARCH("nonfiction",N2563)),"nonfiction",IF(ISNUMBER(SEARCH("people",N2563)),"people",IF(ISNUMBER(SEARCH("photobooks",N2563)),"photobooks",IF(ISNUMBER(SEARCH("places",N2563)),"places",IF(ISNUMBER(SEARCH("plays",N2563)),"plays",IF(ISNUMBER(SEARCH("pop",N2563)),"pop",IF(ISNUMBER(SEARCH("radio &amp; podcasts",N2563)),"radio &amp; podcasts",IF(ISNUMBER(SEARCH("restaurants",N2563)),"restaurants",IF(ISNUMBER(SEARCH("rock",N2563)),"rock",IF(ISNUMBER(SEARCH("science fiction",N2563)),"science fiction",IF(ISNUMBER(SEARCH("shorts",N2563)),"shorts",IF(ISNUMBER(SEARCH("small batch",N2563)),"small batch",IF(ISNUMBER(SEARCH("space exploration",N2563)),"space exploration",IF(ISNUMBER(SEARCH("spaces",N2563)),"spaces",IF(ISNUMBER(SEARCH("tabletop games",N2563)),"tabletop games",IF(ISNUMBER(SEARCH("television",N2563)),"television",IF(ISNUMBER(SEARCH("translations",N2563)),"translations",IF(ISNUMBER(SEARCH("video games",N2563)),"video games",IF(ISNUMBER(SEARCH("wearables",N2563)),"wearables",IF(ISNUMBER(SEARCH("web",N2563)),"web",IF(ISNUMBER(SEARCH("world music",N2563)),"world music"))))))))))))))))))))))))))))))))))))))))))</f>
        <v>food trucks</v>
      </c>
      <c r="S2563" s="10">
        <f t="shared" ref="S2563:S2626" si="244">(((J2563/60)/60)/24)+DATE(1970,1,1)+(-7/24)</f>
        <v>42260.23714120371</v>
      </c>
      <c r="T2563" s="10">
        <f t="shared" ref="T2563:T2626" si="245">(((I2563/60)/60)/24)+DATE(1970,1,1)+(-7/24)</f>
        <v>42290.23714120371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11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42594.233090277783</v>
      </c>
      <c r="T2564" s="10">
        <f t="shared" si="245"/>
        <v>42654.233090277783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11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42154.847812500004</v>
      </c>
      <c r="T2565" s="10">
        <f t="shared" si="245"/>
        <v>42214.847812500004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11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41821.748831018522</v>
      </c>
      <c r="T2566" s="10">
        <f t="shared" si="245"/>
        <v>41851.748831018522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1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42440.358668981484</v>
      </c>
      <c r="T2567" s="10">
        <f t="shared" si="245"/>
        <v>42499.576388888891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11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41842.689212962963</v>
      </c>
      <c r="T2568" s="10">
        <f t="shared" si="245"/>
        <v>41872.689212962963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11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42087.587245370371</v>
      </c>
      <c r="T2569" s="10">
        <f t="shared" si="245"/>
        <v>42117.587245370371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11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42584.374930555561</v>
      </c>
      <c r="T2570" s="10">
        <f t="shared" si="245"/>
        <v>42614.374930555561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1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42233.813796296301</v>
      </c>
      <c r="T2571" s="10">
        <f t="shared" si="245"/>
        <v>42263.813796296301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1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42744.611516203709</v>
      </c>
      <c r="T2572" s="10">
        <f t="shared" si="245"/>
        <v>42774.611516203709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1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42449.05001157408</v>
      </c>
      <c r="T2573" s="10">
        <f t="shared" si="245"/>
        <v>42509.05001157408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11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42076.827743055554</v>
      </c>
      <c r="T2574" s="10">
        <f t="shared" si="245"/>
        <v>42106.827743055554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11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41829.300335648149</v>
      </c>
      <c r="T2575" s="10">
        <f t="shared" si="245"/>
        <v>41874.300335648149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11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42487.534085648149</v>
      </c>
      <c r="T2576" s="10">
        <f t="shared" si="245"/>
        <v>42508.534085648149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11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41985.817060185182</v>
      </c>
      <c r="T2577" s="10">
        <f t="shared" si="245"/>
        <v>42015.817060185182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11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42059.718136574076</v>
      </c>
      <c r="T2578" s="10">
        <f t="shared" si="245"/>
        <v>42104.676469907405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11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41830.528900462967</v>
      </c>
      <c r="T2579" s="10">
        <f t="shared" si="245"/>
        <v>41855.528900462967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11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42237.731238425935</v>
      </c>
      <c r="T2580" s="10">
        <f t="shared" si="245"/>
        <v>42286.416666666664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1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41837.538229166668</v>
      </c>
      <c r="T2581" s="10">
        <f t="shared" si="245"/>
        <v>41897.538229166668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1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42110.034756944449</v>
      </c>
      <c r="T2582" s="10">
        <f t="shared" si="245"/>
        <v>42139.833333333336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1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42294.336782407408</v>
      </c>
      <c r="T2583" s="10">
        <f t="shared" si="245"/>
        <v>42324.378449074073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11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42642.697152777779</v>
      </c>
      <c r="T2584" s="10">
        <f t="shared" si="245"/>
        <v>42672.697152777779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11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42019.477777777785</v>
      </c>
      <c r="T2585" s="10">
        <f t="shared" si="245"/>
        <v>42079.436111111114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11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42139.881585648152</v>
      </c>
      <c r="T2586" s="10">
        <f t="shared" si="245"/>
        <v>42169.881585648152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11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41795.671666666669</v>
      </c>
      <c r="T2587" s="10">
        <f t="shared" si="245"/>
        <v>41825.671666666669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11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42333.038611111115</v>
      </c>
      <c r="T2588" s="10">
        <f t="shared" si="245"/>
        <v>42363.038611111115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1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42338.383715277778</v>
      </c>
      <c r="T2589" s="10">
        <f t="shared" si="245"/>
        <v>42368.383715277778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1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42042.384560185186</v>
      </c>
      <c r="T2590" s="10">
        <f t="shared" si="245"/>
        <v>42094.259722222225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1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42422.244525462964</v>
      </c>
      <c r="T2591" s="10">
        <f t="shared" si="245"/>
        <v>42452.2028587963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11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42388.297418981485</v>
      </c>
      <c r="T2592" s="10">
        <f t="shared" si="245"/>
        <v>42395.297418981485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11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42382.614861111113</v>
      </c>
      <c r="T2593" s="10">
        <f t="shared" si="245"/>
        <v>42442.573194444449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11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41887.509502314817</v>
      </c>
      <c r="T2594" s="10">
        <f t="shared" si="245"/>
        <v>41917.509502314817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11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42089.553541666675</v>
      </c>
      <c r="T2595" s="10">
        <f t="shared" si="245"/>
        <v>42119.553541666675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11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41828.676250000004</v>
      </c>
      <c r="T2596" s="10">
        <f t="shared" si="245"/>
        <v>41858.676250000004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1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42759.952546296299</v>
      </c>
      <c r="T2597" s="10">
        <f t="shared" si="245"/>
        <v>42789.952546296299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1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41828.372789351852</v>
      </c>
      <c r="T2598" s="10">
        <f t="shared" si="245"/>
        <v>41858.372789351852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1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42510.04996527778</v>
      </c>
      <c r="T2599" s="10">
        <f t="shared" si="245"/>
        <v>42540.04996527778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1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42240.548622685186</v>
      </c>
      <c r="T2600" s="10">
        <f t="shared" si="245"/>
        <v>42270.548622685186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1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41809.46234953704</v>
      </c>
      <c r="T2601" s="10">
        <f t="shared" si="245"/>
        <v>41854.46234953704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1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42394.608796296299</v>
      </c>
      <c r="T2602" s="10">
        <f t="shared" si="245"/>
        <v>42454.567129629628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1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41150.610520833332</v>
      </c>
      <c r="T2603" s="10">
        <f t="shared" si="245"/>
        <v>41164.874305555561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1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41915.455648148149</v>
      </c>
      <c r="T2604" s="10">
        <f t="shared" si="245"/>
        <v>41955.597222222226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1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41617.620995370373</v>
      </c>
      <c r="T2605" s="10">
        <f t="shared" si="245"/>
        <v>41631.620995370373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1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40997.759525462963</v>
      </c>
      <c r="T2606" s="10">
        <f t="shared" si="245"/>
        <v>41027.759525462963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1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42508.249884259261</v>
      </c>
      <c r="T2607" s="10">
        <f t="shared" si="245"/>
        <v>42538.249884259261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1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41726.421087962968</v>
      </c>
      <c r="T2608" s="10">
        <f t="shared" si="245"/>
        <v>41758.421087962968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1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42184.583009259259</v>
      </c>
      <c r="T2609" s="10">
        <f t="shared" si="245"/>
        <v>42227.791666666664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1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42767.510046296295</v>
      </c>
      <c r="T2610" s="10">
        <f t="shared" si="245"/>
        <v>42808.708333333336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41074.946192129632</v>
      </c>
      <c r="T2611" s="10">
        <f t="shared" si="245"/>
        <v>41104.946192129632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1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42564.589409722226</v>
      </c>
      <c r="T2612" s="10">
        <f t="shared" si="245"/>
        <v>42603.999305555561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1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42704.04414351852</v>
      </c>
      <c r="T2613" s="10">
        <f t="shared" si="245"/>
        <v>42737.665972222225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1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41981.851504629631</v>
      </c>
      <c r="T2614" s="10">
        <f t="shared" si="245"/>
        <v>42012.851504629631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1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41143.526550925926</v>
      </c>
      <c r="T2615" s="10">
        <f t="shared" si="245"/>
        <v>41173.526550925926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1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41730.416805555556</v>
      </c>
      <c r="T2616" s="10">
        <f t="shared" si="245"/>
        <v>41758.916666666672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1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42453.205601851856</v>
      </c>
      <c r="T2617" s="10">
        <f t="shared" si="245"/>
        <v>42490.208333333336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1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42211.702881944446</v>
      </c>
      <c r="T2618" s="10">
        <f t="shared" si="245"/>
        <v>42241.702881944446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1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41902.582766203705</v>
      </c>
      <c r="T2619" s="10">
        <f t="shared" si="245"/>
        <v>41932.582766203705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1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42279.500706018523</v>
      </c>
      <c r="T2620" s="10">
        <f t="shared" si="245"/>
        <v>42339.542372685188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1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42273.592638888891</v>
      </c>
      <c r="T2621" s="10">
        <f t="shared" si="245"/>
        <v>42300.166666666664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1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42250.875486111116</v>
      </c>
      <c r="T2622" s="10">
        <f t="shared" si="245"/>
        <v>42287.750000000007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1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42115.455879629626</v>
      </c>
      <c r="T2623" s="10">
        <f t="shared" si="245"/>
        <v>42145.455879629626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1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42689.451574074075</v>
      </c>
      <c r="T2624" s="10">
        <f t="shared" si="245"/>
        <v>42734.451574074075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1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42691.964884259265</v>
      </c>
      <c r="T2625" s="10">
        <f t="shared" si="245"/>
        <v>42705.964884259265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11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41144.129884259266</v>
      </c>
      <c r="T2626" s="10">
        <f t="shared" si="245"/>
        <v>41165.129884259266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11">
        <f t="shared" ref="P2627:P2690" si="247">E2627/L2627</f>
        <v>27.576923076923077</v>
      </c>
      <c r="Q2627" t="str">
        <f t="shared" ref="Q2627:Q2690" si="248">IF(N2627="","",IF(ISNUMBER(SEARCH("film &amp; video",N2627)),"film &amp; video",IF(ISNUMBER(SEARCH("food",N2627)),"food",IF(ISNUMBER(SEARCH("games",N2627)),"games",IF(ISNUMBER(SEARCH("journalism",N2627)),"journalism",IF(ISNUMBER(SEARCH("music",N2627)),"music",IF(ISNUMBER(SEARCH("photography",N2627)),"photography",IF(ISNUMBER(SEARCH("publishing",N2627)),"publishing",IF(ISNUMBER(SEARCH("technology",N2627)),"technology",IF(ISNUMBER(SEARCH("theater",N2627)),"theater"))))))))))</f>
        <v>technology</v>
      </c>
      <c r="R2627" t="str">
        <f t="shared" ref="R2627:R2690" si="249">IF(N2627="","",IF(ISNUMBER(SEARCH("animation",N2627)),"animation",IF(ISNUMBER(SEARCH("art books",N2627)),"art books",IF(ISNUMBER(SEARCH("audio",N2627)),"audio",IF(ISNUMBER(SEARCH("children's books",N2627)),"children's book",IF(ISNUMBER(SEARCH("classical music",N2627)),"classical music",IF(ISNUMBER(SEARCH("documentary",N2627)),"documentary",IF(ISNUMBER(SEARCH("drama",N2627)),"drama",IF(ISNUMBER(SEARCH("electronic music",N2627)),"electronic music",IF(ISNUMBER(SEARCH("faith",N2627)),"faith",IF(ISNUMBER(SEARCH("fiction",N2627)),"fiction",IF(ISNUMBER(SEARCH("food trucks",N2627)),"food trucks",IF(ISNUMBER(SEARCH("gadgets",N2627)),"gadgets",IF(ISNUMBER(SEARCH("hardware",N2627)),"hardware",IF(ISNUMBER(SEARCH("indie rock",N2627)),"indie rock",IF(ISNUMBER(SEARCH("jazz",N2627)),"jazz",IF(ISNUMBER(SEARCH("makerspaces",N2627)),"makerspaces",IF(ISNUMBER(SEARCH("metal",N2627)),"metal",IF(ISNUMBER(SEARCH("mobile games",N2627)),"mobile games",IF(ISNUMBER(SEARCH("musical",N2627)),"musical",IF(ISNUMBER(SEARCH("nature",N2627)),"nature",IF(ISNUMBER(SEARCH("nonfiction",N2627)),"nonfiction",IF(ISNUMBER(SEARCH("people",N2627)),"people",IF(ISNUMBER(SEARCH("photobooks",N2627)),"photobooks",IF(ISNUMBER(SEARCH("places",N2627)),"places",IF(ISNUMBER(SEARCH("plays",N2627)),"plays",IF(ISNUMBER(SEARCH("pop",N2627)),"pop",IF(ISNUMBER(SEARCH("radio &amp; podcasts",N2627)),"radio &amp; podcasts",IF(ISNUMBER(SEARCH("restaurants",N2627)),"restaurants",IF(ISNUMBER(SEARCH("rock",N2627)),"rock",IF(ISNUMBER(SEARCH("science fiction",N2627)),"science fiction",IF(ISNUMBER(SEARCH("shorts",N2627)),"shorts",IF(ISNUMBER(SEARCH("small batch",N2627)),"small batch",IF(ISNUMBER(SEARCH("space exploration",N2627)),"space exploration",IF(ISNUMBER(SEARCH("spaces",N2627)),"spaces",IF(ISNUMBER(SEARCH("tabletop games",N2627)),"tabletop games",IF(ISNUMBER(SEARCH("television",N2627)),"television",IF(ISNUMBER(SEARCH("translations",N2627)),"translations",IF(ISNUMBER(SEARCH("video games",N2627)),"video games",IF(ISNUMBER(SEARCH("wearables",N2627)),"wearables",IF(ISNUMBER(SEARCH("web",N2627)),"web",IF(ISNUMBER(SEARCH("world music",N2627)),"world music"))))))))))))))))))))))))))))))))))))))))))</f>
        <v>space exploration</v>
      </c>
      <c r="S2627" s="10">
        <f t="shared" ref="S2627:S2690" si="250">(((J2627/60)/60)/24)+DATE(1970,1,1)+(-7/24)</f>
        <v>42658.518611111118</v>
      </c>
      <c r="T2627" s="10">
        <f t="shared" ref="T2627:T2690" si="251">(((I2627/60)/60)/24)+DATE(1970,1,1)+(-7/24)</f>
        <v>42683.560277777775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1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42128.336446759262</v>
      </c>
      <c r="T2628" s="10">
        <f t="shared" si="251"/>
        <v>42158.336446759262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1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42304.53774305556</v>
      </c>
      <c r="T2629" s="10">
        <f t="shared" si="251"/>
        <v>42334.579409722232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1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41953.674386574079</v>
      </c>
      <c r="T2630" s="10">
        <f t="shared" si="251"/>
        <v>41973.674386574079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1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42108.246782407405</v>
      </c>
      <c r="T2631" s="10">
        <f t="shared" si="251"/>
        <v>42138.246782407405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1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42523.813796296301</v>
      </c>
      <c r="T2632" s="10">
        <f t="shared" si="251"/>
        <v>42551.125000000007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1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42217.877627314818</v>
      </c>
      <c r="T2633" s="10">
        <f t="shared" si="251"/>
        <v>42245.877627314818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1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42493.77012731482</v>
      </c>
      <c r="T2634" s="10">
        <f t="shared" si="251"/>
        <v>42518.77012731482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1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41667.531620370377</v>
      </c>
      <c r="T2635" s="10">
        <f t="shared" si="251"/>
        <v>41697.666666666672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1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42612.364826388897</v>
      </c>
      <c r="T2636" s="10">
        <f t="shared" si="251"/>
        <v>42642.364826388897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1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42037.659270833341</v>
      </c>
      <c r="T2637" s="10">
        <f t="shared" si="251"/>
        <v>42072.617604166669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1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42636.32307870371</v>
      </c>
      <c r="T2638" s="10">
        <f t="shared" si="251"/>
        <v>42658.750000000007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1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42639.257812500007</v>
      </c>
      <c r="T2639" s="10">
        <f t="shared" si="251"/>
        <v>42655.257812500007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1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41989.621469907412</v>
      </c>
      <c r="T2640" s="10">
        <f t="shared" si="251"/>
        <v>42019.621469907412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1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42024.573472222226</v>
      </c>
      <c r="T2641" s="10">
        <f t="shared" si="251"/>
        <v>42054.573472222226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1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42102.86891203704</v>
      </c>
      <c r="T2642" s="10">
        <f t="shared" si="251"/>
        <v>42162.86891203704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1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41880.535451388889</v>
      </c>
      <c r="T2643" s="10">
        <f t="shared" si="251"/>
        <v>41897.54791666667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11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42535.954953703702</v>
      </c>
      <c r="T2644" s="10">
        <f t="shared" si="251"/>
        <v>42565.997916666667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1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42689.290682870371</v>
      </c>
      <c r="T2645" s="10">
        <f t="shared" si="251"/>
        <v>42725.040972222225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1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42774.5004050926</v>
      </c>
      <c r="T2646" s="10">
        <f t="shared" si="251"/>
        <v>42804.5004050926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1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41921.55096064815</v>
      </c>
      <c r="T2647" s="10">
        <f t="shared" si="251"/>
        <v>41951.592627314814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1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42226.021631944452</v>
      </c>
      <c r="T2648" s="10">
        <f t="shared" si="251"/>
        <v>42256.021631944452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1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42199.970127314817</v>
      </c>
      <c r="T2649" s="10">
        <f t="shared" si="251"/>
        <v>42229.970127314817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1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42408.423148148147</v>
      </c>
      <c r="T2650" s="10">
        <f t="shared" si="251"/>
        <v>42438.423148148147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1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42341.705335648156</v>
      </c>
      <c r="T2651" s="10">
        <f t="shared" si="251"/>
        <v>42401.705335648156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1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42695.332673611112</v>
      </c>
      <c r="T2652" s="10">
        <f t="shared" si="251"/>
        <v>42725.332673611112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1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42327.513993055552</v>
      </c>
      <c r="T2653" s="10">
        <f t="shared" si="251"/>
        <v>42355.513993055552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1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41952.867187500007</v>
      </c>
      <c r="T2654" s="10">
        <f t="shared" si="251"/>
        <v>41982.867187500007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1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41771.360266203708</v>
      </c>
      <c r="T2655" s="10">
        <f t="shared" si="251"/>
        <v>41802.875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1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42055.309328703712</v>
      </c>
      <c r="T2656" s="10">
        <f t="shared" si="251"/>
        <v>42115.26766203704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1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42381.574618055558</v>
      </c>
      <c r="T2657" s="10">
        <f t="shared" si="251"/>
        <v>42409.541666666664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1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42767.396851851852</v>
      </c>
      <c r="T2658" s="10">
        <f t="shared" si="251"/>
        <v>42806.500000000007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1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42551.637187500004</v>
      </c>
      <c r="T2659" s="10">
        <f t="shared" si="251"/>
        <v>42584.770833333336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1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42551.592523148152</v>
      </c>
      <c r="T2660" s="10">
        <f t="shared" si="251"/>
        <v>42581.592523148152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1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42081.777893518527</v>
      </c>
      <c r="T2661" s="10">
        <f t="shared" si="251"/>
        <v>42111.777893518527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1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42272.42150462963</v>
      </c>
      <c r="T2662" s="10">
        <f t="shared" si="251"/>
        <v>42332.463171296295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1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41542.66678240741</v>
      </c>
      <c r="T2663" s="10">
        <f t="shared" si="251"/>
        <v>41572.66678240741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1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42207.455011574079</v>
      </c>
      <c r="T2664" s="10">
        <f t="shared" si="251"/>
        <v>42237.455011574079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1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42222.331099537041</v>
      </c>
      <c r="T2665" s="10">
        <f t="shared" si="251"/>
        <v>42251.333333333336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1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42312.733761574076</v>
      </c>
      <c r="T2666" s="10">
        <f t="shared" si="251"/>
        <v>42346.999305555561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1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42083.603865740741</v>
      </c>
      <c r="T2667" s="10">
        <f t="shared" si="251"/>
        <v>42128.603865740741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1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42235.472673611112</v>
      </c>
      <c r="T2668" s="10">
        <f t="shared" si="251"/>
        <v>42272.583333333336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1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42380.634444444448</v>
      </c>
      <c r="T2669" s="10">
        <f t="shared" si="251"/>
        <v>42410.634444444448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1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42275.297048611108</v>
      </c>
      <c r="T2670" s="10">
        <f t="shared" si="251"/>
        <v>42317.313888888886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1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42318.744166666671</v>
      </c>
      <c r="T2671" s="10">
        <f t="shared" si="251"/>
        <v>42378.744166666671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1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41820.728935185187</v>
      </c>
      <c r="T2672" s="10">
        <f t="shared" si="251"/>
        <v>41848.728935185187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1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41962.457361111119</v>
      </c>
      <c r="T2673" s="10">
        <f t="shared" si="251"/>
        <v>41992.526388888895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1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42344.592476851853</v>
      </c>
      <c r="T2674" s="10">
        <f t="shared" si="251"/>
        <v>42365.958333333336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1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41912.24998842593</v>
      </c>
      <c r="T2675" s="10">
        <f t="shared" si="251"/>
        <v>41941.65625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1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42529.341087962966</v>
      </c>
      <c r="T2676" s="10">
        <f t="shared" si="251"/>
        <v>42555.915972222225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1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41923.565844907411</v>
      </c>
      <c r="T2677" s="10">
        <f t="shared" si="251"/>
        <v>41953.607511574075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1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42482.333032407412</v>
      </c>
      <c r="T2678" s="10">
        <f t="shared" si="251"/>
        <v>42512.333032407412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1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41792.737766203703</v>
      </c>
      <c r="T2679" s="10">
        <f t="shared" si="251"/>
        <v>41822.737766203703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1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42241.506539351853</v>
      </c>
      <c r="T2680" s="10">
        <f t="shared" si="251"/>
        <v>42271.506539351853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1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42032.709421296298</v>
      </c>
      <c r="T2681" s="10">
        <f t="shared" si="251"/>
        <v>42062.709421296298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1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42435.920034722229</v>
      </c>
      <c r="T2682" s="10">
        <f t="shared" si="251"/>
        <v>42465.878368055557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1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41805.603587962964</v>
      </c>
      <c r="T2683" s="10">
        <f t="shared" si="251"/>
        <v>41830.603587962964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1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41932.580324074079</v>
      </c>
      <c r="T2684" s="10">
        <f t="shared" si="251"/>
        <v>41964.957638888889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11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42034.463425925926</v>
      </c>
      <c r="T2685" s="10">
        <f t="shared" si="251"/>
        <v>42064.463425925926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1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41820.622974537036</v>
      </c>
      <c r="T2686" s="10">
        <f t="shared" si="251"/>
        <v>41860.622974537036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11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42061.404282407406</v>
      </c>
      <c r="T2687" s="10">
        <f t="shared" si="251"/>
        <v>42121.362615740749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11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41892.683136574073</v>
      </c>
      <c r="T2688" s="10">
        <f t="shared" si="251"/>
        <v>41912.683136574073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11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42154.348587962966</v>
      </c>
      <c r="T2689" s="10">
        <f t="shared" si="251"/>
        <v>42184.348587962966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11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42027.827199074083</v>
      </c>
      <c r="T2690" s="10">
        <f t="shared" si="251"/>
        <v>42058.833333333336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11">
        <f t="shared" ref="P2691:P2754" si="253">E2691/L2691</f>
        <v>1</v>
      </c>
      <c r="Q2691" t="str">
        <f t="shared" ref="Q2691:Q2754" si="254">IF(N2691="","",IF(ISNUMBER(SEARCH("film &amp; video",N2691)),"film &amp; video",IF(ISNUMBER(SEARCH("food",N2691)),"food",IF(ISNUMBER(SEARCH("games",N2691)),"games",IF(ISNUMBER(SEARCH("journalism",N2691)),"journalism",IF(ISNUMBER(SEARCH("music",N2691)),"music",IF(ISNUMBER(SEARCH("photography",N2691)),"photography",IF(ISNUMBER(SEARCH("publishing",N2691)),"publishing",IF(ISNUMBER(SEARCH("technology",N2691)),"technology",IF(ISNUMBER(SEARCH("theater",N2691)),"theater"))))))))))</f>
        <v>food</v>
      </c>
      <c r="R2691" t="str">
        <f t="shared" ref="R2691:R2754" si="255">IF(N2691="","",IF(ISNUMBER(SEARCH("animation",N2691)),"animation",IF(ISNUMBER(SEARCH("art books",N2691)),"art books",IF(ISNUMBER(SEARCH("audio",N2691)),"audio",IF(ISNUMBER(SEARCH("children's books",N2691)),"children's book",IF(ISNUMBER(SEARCH("classical music",N2691)),"classical music",IF(ISNUMBER(SEARCH("documentary",N2691)),"documentary",IF(ISNUMBER(SEARCH("drama",N2691)),"drama",IF(ISNUMBER(SEARCH("electronic music",N2691)),"electronic music",IF(ISNUMBER(SEARCH("faith",N2691)),"faith",IF(ISNUMBER(SEARCH("fiction",N2691)),"fiction",IF(ISNUMBER(SEARCH("food trucks",N2691)),"food trucks",IF(ISNUMBER(SEARCH("gadgets",N2691)),"gadgets",IF(ISNUMBER(SEARCH("hardware",N2691)),"hardware",IF(ISNUMBER(SEARCH("indie rock",N2691)),"indie rock",IF(ISNUMBER(SEARCH("jazz",N2691)),"jazz",IF(ISNUMBER(SEARCH("makerspaces",N2691)),"makerspaces",IF(ISNUMBER(SEARCH("metal",N2691)),"metal",IF(ISNUMBER(SEARCH("mobile games",N2691)),"mobile games",IF(ISNUMBER(SEARCH("musical",N2691)),"musical",IF(ISNUMBER(SEARCH("nature",N2691)),"nature",IF(ISNUMBER(SEARCH("nonfiction",N2691)),"nonfiction",IF(ISNUMBER(SEARCH("people",N2691)),"people",IF(ISNUMBER(SEARCH("photobooks",N2691)),"photobooks",IF(ISNUMBER(SEARCH("places",N2691)),"places",IF(ISNUMBER(SEARCH("plays",N2691)),"plays",IF(ISNUMBER(SEARCH("pop",N2691)),"pop",IF(ISNUMBER(SEARCH("radio &amp; podcasts",N2691)),"radio &amp; podcasts",IF(ISNUMBER(SEARCH("restaurants",N2691)),"restaurants",IF(ISNUMBER(SEARCH("rock",N2691)),"rock",IF(ISNUMBER(SEARCH("science fiction",N2691)),"science fiction",IF(ISNUMBER(SEARCH("shorts",N2691)),"shorts",IF(ISNUMBER(SEARCH("small batch",N2691)),"small batch",IF(ISNUMBER(SEARCH("space exploration",N2691)),"space exploration",IF(ISNUMBER(SEARCH("spaces",N2691)),"spaces",IF(ISNUMBER(SEARCH("tabletop games",N2691)),"tabletop games",IF(ISNUMBER(SEARCH("television",N2691)),"television",IF(ISNUMBER(SEARCH("translations",N2691)),"translations",IF(ISNUMBER(SEARCH("video games",N2691)),"video games",IF(ISNUMBER(SEARCH("wearables",N2691)),"wearables",IF(ISNUMBER(SEARCH("web",N2691)),"web",IF(ISNUMBER(SEARCH("world music",N2691)),"world music"))))))))))))))))))))))))))))))))))))))))))</f>
        <v>food trucks</v>
      </c>
      <c r="S2691" s="10">
        <f t="shared" ref="S2691:S2754" si="256">(((J2691/60)/60)/24)+DATE(1970,1,1)+(-7/24)</f>
        <v>42551.670023148145</v>
      </c>
      <c r="T2691" s="10">
        <f t="shared" ref="T2691:T2754" si="257">(((I2691/60)/60)/24)+DATE(1970,1,1)+(-7/24)</f>
        <v>42581.670023148145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1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42112.813379629632</v>
      </c>
      <c r="T2692" s="10">
        <f t="shared" si="257"/>
        <v>42157.813379629632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1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42089.432372685187</v>
      </c>
      <c r="T2693" s="10">
        <f t="shared" si="257"/>
        <v>42134.432372685187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11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42058.042361111111</v>
      </c>
      <c r="T2694" s="10">
        <f t="shared" si="257"/>
        <v>42088.000694444447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1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41833.846828703703</v>
      </c>
      <c r="T2695" s="10">
        <f t="shared" si="257"/>
        <v>41863.846828703703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11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41877.84883101852</v>
      </c>
      <c r="T2696" s="10">
        <f t="shared" si="257"/>
        <v>41907.84883101852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1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42047.89025462963</v>
      </c>
      <c r="T2697" s="10">
        <f t="shared" si="257"/>
        <v>42107.848587962966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1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41964.552777777782</v>
      </c>
      <c r="T2698" s="10">
        <f t="shared" si="257"/>
        <v>41998.552777777782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1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42187.648414351854</v>
      </c>
      <c r="T2699" s="10">
        <f t="shared" si="257"/>
        <v>42218.625000000007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1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41787.606574074074</v>
      </c>
      <c r="T2700" s="10">
        <f t="shared" si="257"/>
        <v>41817.606574074074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1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41829.604895833334</v>
      </c>
      <c r="T2701" s="10">
        <f t="shared" si="257"/>
        <v>41859.604895833334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1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41870.583009259266</v>
      </c>
      <c r="T2702" s="10">
        <f t="shared" si="257"/>
        <v>41900.583009259266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1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42801.483032407406</v>
      </c>
      <c r="T2703" s="10">
        <f t="shared" si="257"/>
        <v>42832.441365740742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1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42800.510150462964</v>
      </c>
      <c r="T2704" s="10">
        <f t="shared" si="257"/>
        <v>42830.4684837963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1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42756.398495370369</v>
      </c>
      <c r="T2705" s="10">
        <f t="shared" si="257"/>
        <v>42816.356828703705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1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42787.570763888893</v>
      </c>
      <c r="T2706" s="10">
        <f t="shared" si="257"/>
        <v>42830.529097222221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1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42773.624513888892</v>
      </c>
      <c r="T2707" s="10">
        <f t="shared" si="257"/>
        <v>42818.582847222227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1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41899.003275462965</v>
      </c>
      <c r="T2708" s="10">
        <f t="shared" si="257"/>
        <v>41927.999305555561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1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41391.49123842593</v>
      </c>
      <c r="T2709" s="10">
        <f t="shared" si="257"/>
        <v>41420.999305555561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1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42512.406550925931</v>
      </c>
      <c r="T2710" s="10">
        <f t="shared" si="257"/>
        <v>42572.406550925931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42611.858113425929</v>
      </c>
      <c r="T2711" s="10">
        <f t="shared" si="257"/>
        <v>42646.874305555561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1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41827.937824074077</v>
      </c>
      <c r="T2712" s="10">
        <f t="shared" si="257"/>
        <v>41859.791666666672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1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41780.453587962969</v>
      </c>
      <c r="T2713" s="10">
        <f t="shared" si="257"/>
        <v>41810.625694444447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1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41431.770370370374</v>
      </c>
      <c r="T2714" s="10">
        <f t="shared" si="257"/>
        <v>41468.458333333336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1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42322.362083333333</v>
      </c>
      <c r="T2715" s="10">
        <f t="shared" si="257"/>
        <v>42362.362083333333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1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42629.363379629627</v>
      </c>
      <c r="T2716" s="10">
        <f t="shared" si="257"/>
        <v>42657.666666666664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1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42387.106805555559</v>
      </c>
      <c r="T2717" s="10">
        <f t="shared" si="257"/>
        <v>42421.106805555559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1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42255.041585648149</v>
      </c>
      <c r="T2718" s="10">
        <f t="shared" si="257"/>
        <v>42285.041585648149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1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41934.623252314821</v>
      </c>
      <c r="T2719" s="10">
        <f t="shared" si="257"/>
        <v>41979.664918981485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1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42465.304918981485</v>
      </c>
      <c r="T2720" s="10">
        <f t="shared" si="257"/>
        <v>42493.666666666664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1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42417.73951388889</v>
      </c>
      <c r="T2721" s="10">
        <f t="shared" si="257"/>
        <v>42477.697847222218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1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42655.174224537033</v>
      </c>
      <c r="T2722" s="10">
        <f t="shared" si="257"/>
        <v>42685.215891203705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1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41493.252291666671</v>
      </c>
      <c r="T2723" s="10">
        <f t="shared" si="257"/>
        <v>41523.5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1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42704.565428240741</v>
      </c>
      <c r="T2724" s="10">
        <f t="shared" si="257"/>
        <v>42764.565428240741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1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41944.547314814816</v>
      </c>
      <c r="T2725" s="10">
        <f t="shared" si="257"/>
        <v>42004.58898148148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1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42199.035405092596</v>
      </c>
      <c r="T2726" s="10">
        <f t="shared" si="257"/>
        <v>42231.035405092596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1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42745.452951388892</v>
      </c>
      <c r="T2727" s="10">
        <f t="shared" si="257"/>
        <v>42795.452951388892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1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42452.288321759261</v>
      </c>
      <c r="T2728" s="10">
        <f t="shared" si="257"/>
        <v>42482.288321759261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1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42198.384988425933</v>
      </c>
      <c r="T2729" s="10">
        <f t="shared" si="257"/>
        <v>42223.384988425933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1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42333.308263888895</v>
      </c>
      <c r="T2730" s="10">
        <f t="shared" si="257"/>
        <v>42368.308263888895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1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42094.949039351857</v>
      </c>
      <c r="T2731" s="10">
        <f t="shared" si="257"/>
        <v>42124.949039351857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1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41351.249710648153</v>
      </c>
      <c r="T2732" s="10">
        <f t="shared" si="257"/>
        <v>41386.249710648153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1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41872.23405092593</v>
      </c>
      <c r="T2733" s="10">
        <f t="shared" si="257"/>
        <v>41929.875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1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41389.516527777778</v>
      </c>
      <c r="T2734" s="10">
        <f t="shared" si="257"/>
        <v>41421.708333333336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1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42043.981180555558</v>
      </c>
      <c r="T2735" s="10">
        <f t="shared" si="257"/>
        <v>42103.939513888887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1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42626.377222222225</v>
      </c>
      <c r="T2736" s="10">
        <f t="shared" si="257"/>
        <v>42656.624305555561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1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41315.829282407409</v>
      </c>
      <c r="T2737" s="10">
        <f t="shared" si="257"/>
        <v>41346.541666666672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1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41722.3746875</v>
      </c>
      <c r="T2738" s="10">
        <f t="shared" si="257"/>
        <v>41752.3746875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1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41611.626006944447</v>
      </c>
      <c r="T2739" s="10">
        <f t="shared" si="257"/>
        <v>41654.5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1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42619.851898148154</v>
      </c>
      <c r="T2740" s="10">
        <f t="shared" si="257"/>
        <v>42679.851898148154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1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41719.596261574079</v>
      </c>
      <c r="T2741" s="10">
        <f t="shared" si="257"/>
        <v>41764.596261574079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1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42044.740185185183</v>
      </c>
      <c r="T2742" s="10">
        <f t="shared" si="257"/>
        <v>42074.698518518526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11">
        <f t="shared" si="253"/>
        <v>8.75</v>
      </c>
      <c r="Q2743" t="str">
        <f t="shared" si="254"/>
        <v>publishing</v>
      </c>
      <c r="R2743" t="str">
        <f t="shared" si="255"/>
        <v>children's book</v>
      </c>
      <c r="S2743" s="10">
        <f t="shared" si="256"/>
        <v>41911.365763888891</v>
      </c>
      <c r="T2743" s="10">
        <f t="shared" si="257"/>
        <v>41931.796527777777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11">
        <f t="shared" si="253"/>
        <v>40.611111111111114</v>
      </c>
      <c r="Q2744" t="str">
        <f t="shared" si="254"/>
        <v>publishing</v>
      </c>
      <c r="R2744" t="str">
        <f t="shared" si="255"/>
        <v>children's book</v>
      </c>
      <c r="S2744" s="10">
        <f t="shared" si="256"/>
        <v>41030.428090277783</v>
      </c>
      <c r="T2744" s="10">
        <f t="shared" si="257"/>
        <v>41044.428090277783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11" t="e">
        <f t="shared" si="253"/>
        <v>#DIV/0!</v>
      </c>
      <c r="Q2745" t="str">
        <f t="shared" si="254"/>
        <v>publishing</v>
      </c>
      <c r="R2745" t="str">
        <f t="shared" si="255"/>
        <v>children's book</v>
      </c>
      <c r="S2745" s="10">
        <f t="shared" si="256"/>
        <v>42632.037118055559</v>
      </c>
      <c r="T2745" s="10">
        <f t="shared" si="257"/>
        <v>42662.037118055559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11">
        <f t="shared" si="253"/>
        <v>37.954545454545453</v>
      </c>
      <c r="Q2746" t="str">
        <f t="shared" si="254"/>
        <v>publishing</v>
      </c>
      <c r="R2746" t="str">
        <f t="shared" si="255"/>
        <v>children's book</v>
      </c>
      <c r="S2746" s="10">
        <f t="shared" si="256"/>
        <v>40937.770810185189</v>
      </c>
      <c r="T2746" s="10">
        <f t="shared" si="257"/>
        <v>40967.770810185189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11">
        <f t="shared" si="253"/>
        <v>35.734693877551024</v>
      </c>
      <c r="Q2747" t="str">
        <f t="shared" si="254"/>
        <v>publishing</v>
      </c>
      <c r="R2747" t="str">
        <f t="shared" si="255"/>
        <v>children's book</v>
      </c>
      <c r="S2747" s="10">
        <f t="shared" si="256"/>
        <v>41044.696388888893</v>
      </c>
      <c r="T2747" s="10">
        <f t="shared" si="257"/>
        <v>41104.696388888893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11">
        <f t="shared" si="253"/>
        <v>42.157894736842103</v>
      </c>
      <c r="Q2748" t="str">
        <f t="shared" si="254"/>
        <v>publishing</v>
      </c>
      <c r="R2748" t="str">
        <f t="shared" si="255"/>
        <v>children's book</v>
      </c>
      <c r="S2748" s="10">
        <f t="shared" si="256"/>
        <v>41850.489710648151</v>
      </c>
      <c r="T2748" s="10">
        <f t="shared" si="257"/>
        <v>41880.489710648151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11">
        <f t="shared" si="253"/>
        <v>35</v>
      </c>
      <c r="Q2749" t="str">
        <f t="shared" si="254"/>
        <v>publishing</v>
      </c>
      <c r="R2749" t="str">
        <f t="shared" si="255"/>
        <v>children's book</v>
      </c>
      <c r="S2749" s="10">
        <f t="shared" si="256"/>
        <v>41044.356446759266</v>
      </c>
      <c r="T2749" s="10">
        <f t="shared" si="257"/>
        <v>41075.840277777781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11">
        <f t="shared" si="253"/>
        <v>13.25</v>
      </c>
      <c r="Q2750" t="str">
        <f t="shared" si="254"/>
        <v>publishing</v>
      </c>
      <c r="R2750" t="str">
        <f t="shared" si="255"/>
        <v>children's book</v>
      </c>
      <c r="S2750" s="10">
        <f t="shared" si="256"/>
        <v>42585.419004629635</v>
      </c>
      <c r="T2750" s="10">
        <f t="shared" si="257"/>
        <v>42615.419004629635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11">
        <f t="shared" si="253"/>
        <v>55</v>
      </c>
      <c r="Q2751" t="str">
        <f t="shared" si="254"/>
        <v>publishing</v>
      </c>
      <c r="R2751" t="str">
        <f t="shared" si="255"/>
        <v>children's book</v>
      </c>
      <c r="S2751" s="10">
        <f t="shared" si="256"/>
        <v>42068.507372685192</v>
      </c>
      <c r="T2751" s="10">
        <f t="shared" si="257"/>
        <v>42098.46570601852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11" t="e">
        <f t="shared" si="253"/>
        <v>#DIV/0!</v>
      </c>
      <c r="Q2752" t="str">
        <f t="shared" si="254"/>
        <v>publishing</v>
      </c>
      <c r="R2752" t="str">
        <f t="shared" si="255"/>
        <v>children's book</v>
      </c>
      <c r="S2752" s="10">
        <f t="shared" si="256"/>
        <v>41078.608159722222</v>
      </c>
      <c r="T2752" s="10">
        <f t="shared" si="257"/>
        <v>41090.541666666672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11" t="e">
        <f t="shared" si="253"/>
        <v>#DIV/0!</v>
      </c>
      <c r="Q2753" t="str">
        <f t="shared" si="254"/>
        <v>publishing</v>
      </c>
      <c r="R2753" t="str">
        <f t="shared" si="255"/>
        <v>children's book</v>
      </c>
      <c r="S2753" s="10">
        <f t="shared" si="256"/>
        <v>41747.595393518524</v>
      </c>
      <c r="T2753" s="10">
        <f t="shared" si="257"/>
        <v>41807.595393518524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11">
        <f t="shared" si="253"/>
        <v>39.285714285714285</v>
      </c>
      <c r="Q2754" t="str">
        <f t="shared" si="254"/>
        <v>publishing</v>
      </c>
      <c r="R2754" t="str">
        <f t="shared" si="255"/>
        <v>children's book</v>
      </c>
      <c r="S2754" s="10">
        <f t="shared" si="256"/>
        <v>40855.473425925928</v>
      </c>
      <c r="T2754" s="10">
        <f t="shared" si="257"/>
        <v>40895.473425925928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11">
        <f t="shared" ref="P2755:P2818" si="259">E2755/L2755</f>
        <v>47.5</v>
      </c>
      <c r="Q2755" t="str">
        <f t="shared" ref="Q2755:Q2818" si="260">IF(N2755="","",IF(ISNUMBER(SEARCH("film &amp; video",N2755)),"film &amp; video",IF(ISNUMBER(SEARCH("food",N2755)),"food",IF(ISNUMBER(SEARCH("games",N2755)),"games",IF(ISNUMBER(SEARCH("journalism",N2755)),"journalism",IF(ISNUMBER(SEARCH("music",N2755)),"music",IF(ISNUMBER(SEARCH("photography",N2755)),"photography",IF(ISNUMBER(SEARCH("publishing",N2755)),"publishing",IF(ISNUMBER(SEARCH("technology",N2755)),"technology",IF(ISNUMBER(SEARCH("theater",N2755)),"theater"))))))))))</f>
        <v>publishing</v>
      </c>
      <c r="R2755" t="str">
        <f t="shared" ref="R2755:R2818" si="261">IF(N2755="","",IF(ISNUMBER(SEARCH("animation",N2755)),"animation",IF(ISNUMBER(SEARCH("art books",N2755)),"art books",IF(ISNUMBER(SEARCH("audio",N2755)),"audio",IF(ISNUMBER(SEARCH("children's books",N2755)),"children's book",IF(ISNUMBER(SEARCH("classical music",N2755)),"classical music",IF(ISNUMBER(SEARCH("documentary",N2755)),"documentary",IF(ISNUMBER(SEARCH("drama",N2755)),"drama",IF(ISNUMBER(SEARCH("electronic music",N2755)),"electronic music",IF(ISNUMBER(SEARCH("faith",N2755)),"faith",IF(ISNUMBER(SEARCH("fiction",N2755)),"fiction",IF(ISNUMBER(SEARCH("food trucks",N2755)),"food trucks",IF(ISNUMBER(SEARCH("gadgets",N2755)),"gadgets",IF(ISNUMBER(SEARCH("hardware",N2755)),"hardware",IF(ISNUMBER(SEARCH("indie rock",N2755)),"indie rock",IF(ISNUMBER(SEARCH("jazz",N2755)),"jazz",IF(ISNUMBER(SEARCH("makerspaces",N2755)),"makerspaces",IF(ISNUMBER(SEARCH("metal",N2755)),"metal",IF(ISNUMBER(SEARCH("mobile games",N2755)),"mobile games",IF(ISNUMBER(SEARCH("musical",N2755)),"musical",IF(ISNUMBER(SEARCH("nature",N2755)),"nature",IF(ISNUMBER(SEARCH("nonfiction",N2755)),"nonfiction",IF(ISNUMBER(SEARCH("people",N2755)),"people",IF(ISNUMBER(SEARCH("photobooks",N2755)),"photobooks",IF(ISNUMBER(SEARCH("places",N2755)),"places",IF(ISNUMBER(SEARCH("plays",N2755)),"plays",IF(ISNUMBER(SEARCH("pop",N2755)),"pop",IF(ISNUMBER(SEARCH("radio &amp; podcasts",N2755)),"radio &amp; podcasts",IF(ISNUMBER(SEARCH("restaurants",N2755)),"restaurants",IF(ISNUMBER(SEARCH("rock",N2755)),"rock",IF(ISNUMBER(SEARCH("science fiction",N2755)),"science fiction",IF(ISNUMBER(SEARCH("shorts",N2755)),"shorts",IF(ISNUMBER(SEARCH("small batch",N2755)),"small batch",IF(ISNUMBER(SEARCH("space exploration",N2755)),"space exploration",IF(ISNUMBER(SEARCH("spaces",N2755)),"spaces",IF(ISNUMBER(SEARCH("tabletop games",N2755)),"tabletop games",IF(ISNUMBER(SEARCH("television",N2755)),"television",IF(ISNUMBER(SEARCH("translations",N2755)),"translations",IF(ISNUMBER(SEARCH("video games",N2755)),"video games",IF(ISNUMBER(SEARCH("wearables",N2755)),"wearables",IF(ISNUMBER(SEARCH("web",N2755)),"web",IF(ISNUMBER(SEARCH("world music",N2755)),"world music"))))))))))))))))))))))))))))))))))))))))))</f>
        <v>children's book</v>
      </c>
      <c r="S2755" s="10">
        <f t="shared" ref="S2755:S2818" si="262">(((J2755/60)/60)/24)+DATE(1970,1,1)+(-7/24)</f>
        <v>41117.6090625</v>
      </c>
      <c r="T2755" s="10">
        <f t="shared" ref="T2755:T2818" si="263">(((I2755/60)/60)/24)+DATE(1970,1,1)+(-7/24)</f>
        <v>41147.6090625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11" t="e">
        <f t="shared" si="259"/>
        <v>#DIV/0!</v>
      </c>
      <c r="Q2756" t="str">
        <f t="shared" si="260"/>
        <v>publishing</v>
      </c>
      <c r="R2756" t="str">
        <f t="shared" si="261"/>
        <v>children's book</v>
      </c>
      <c r="S2756" s="10">
        <f t="shared" si="262"/>
        <v>41863.344340277785</v>
      </c>
      <c r="T2756" s="10">
        <f t="shared" si="263"/>
        <v>41893.344340277785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11">
        <f t="shared" si="259"/>
        <v>17.333333333333332</v>
      </c>
      <c r="Q2757" t="str">
        <f t="shared" si="260"/>
        <v>publishing</v>
      </c>
      <c r="R2757" t="str">
        <f t="shared" si="261"/>
        <v>children's book</v>
      </c>
      <c r="S2757" s="10">
        <f t="shared" si="262"/>
        <v>42072.499155092599</v>
      </c>
      <c r="T2757" s="10">
        <f t="shared" si="263"/>
        <v>42102.499155092599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11">
        <f t="shared" si="259"/>
        <v>31.757575757575758</v>
      </c>
      <c r="Q2758" t="str">
        <f t="shared" si="260"/>
        <v>publishing</v>
      </c>
      <c r="R2758" t="str">
        <f t="shared" si="261"/>
        <v>children's book</v>
      </c>
      <c r="S2758" s="10">
        <f t="shared" si="262"/>
        <v>41620.608807870376</v>
      </c>
      <c r="T2758" s="10">
        <f t="shared" si="263"/>
        <v>41650.608807870376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11">
        <f t="shared" si="259"/>
        <v>5</v>
      </c>
      <c r="Q2759" t="str">
        <f t="shared" si="260"/>
        <v>publishing</v>
      </c>
      <c r="R2759" t="str">
        <f t="shared" si="261"/>
        <v>children's book</v>
      </c>
      <c r="S2759" s="10">
        <f t="shared" si="262"/>
        <v>42573.364953703705</v>
      </c>
      <c r="T2759" s="10">
        <f t="shared" si="263"/>
        <v>42588.364953703705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11">
        <f t="shared" si="259"/>
        <v>39</v>
      </c>
      <c r="Q2760" t="str">
        <f t="shared" si="260"/>
        <v>publishing</v>
      </c>
      <c r="R2760" t="str">
        <f t="shared" si="261"/>
        <v>children's book</v>
      </c>
      <c r="S2760" s="10">
        <f t="shared" si="262"/>
        <v>42639.150266203702</v>
      </c>
      <c r="T2760" s="10">
        <f t="shared" si="263"/>
        <v>42653.150266203702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11">
        <f t="shared" si="259"/>
        <v>52.5</v>
      </c>
      <c r="Q2761" t="str">
        <f t="shared" si="260"/>
        <v>publishing</v>
      </c>
      <c r="R2761" t="str">
        <f t="shared" si="261"/>
        <v>children's book</v>
      </c>
      <c r="S2761" s="10">
        <f t="shared" si="262"/>
        <v>42524.074837962966</v>
      </c>
      <c r="T2761" s="10">
        <f t="shared" si="263"/>
        <v>42567.074837962966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11" t="e">
        <f t="shared" si="259"/>
        <v>#DIV/0!</v>
      </c>
      <c r="Q2762" t="str">
        <f t="shared" si="260"/>
        <v>publishing</v>
      </c>
      <c r="R2762" t="str">
        <f t="shared" si="261"/>
        <v>children's book</v>
      </c>
      <c r="S2762" s="10">
        <f t="shared" si="262"/>
        <v>41415.169652777782</v>
      </c>
      <c r="T2762" s="10">
        <f t="shared" si="263"/>
        <v>41445.169652777782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11">
        <f t="shared" si="259"/>
        <v>9</v>
      </c>
      <c r="Q2763" t="str">
        <f t="shared" si="260"/>
        <v>publishing</v>
      </c>
      <c r="R2763" t="str">
        <f t="shared" si="261"/>
        <v>children's book</v>
      </c>
      <c r="S2763" s="10">
        <f t="shared" si="262"/>
        <v>41246.771909722222</v>
      </c>
      <c r="T2763" s="10">
        <f t="shared" si="263"/>
        <v>41276.771909722222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11">
        <f t="shared" si="259"/>
        <v>25</v>
      </c>
      <c r="Q2764" t="str">
        <f t="shared" si="260"/>
        <v>publishing</v>
      </c>
      <c r="R2764" t="str">
        <f t="shared" si="261"/>
        <v>children's book</v>
      </c>
      <c r="S2764" s="10">
        <f t="shared" si="262"/>
        <v>40926.745312500003</v>
      </c>
      <c r="T2764" s="10">
        <f t="shared" si="263"/>
        <v>40986.703645833339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11">
        <f t="shared" si="259"/>
        <v>30</v>
      </c>
      <c r="Q2765" t="str">
        <f t="shared" si="260"/>
        <v>publishing</v>
      </c>
      <c r="R2765" t="str">
        <f t="shared" si="261"/>
        <v>children's book</v>
      </c>
      <c r="S2765" s="10">
        <f t="shared" si="262"/>
        <v>41373.28800925926</v>
      </c>
      <c r="T2765" s="10">
        <f t="shared" si="263"/>
        <v>41418.28800925926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11">
        <f t="shared" si="259"/>
        <v>11.25</v>
      </c>
      <c r="Q2766" t="str">
        <f t="shared" si="260"/>
        <v>publishing</v>
      </c>
      <c r="R2766" t="str">
        <f t="shared" si="261"/>
        <v>children's book</v>
      </c>
      <c r="S2766" s="10">
        <f t="shared" si="262"/>
        <v>41030.0003587963</v>
      </c>
      <c r="T2766" s="10">
        <f t="shared" si="263"/>
        <v>41059.5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11" t="e">
        <f t="shared" si="259"/>
        <v>#DIV/0!</v>
      </c>
      <c r="Q2767" t="str">
        <f t="shared" si="260"/>
        <v>publishing</v>
      </c>
      <c r="R2767" t="str">
        <f t="shared" si="261"/>
        <v>children's book</v>
      </c>
      <c r="S2767" s="10">
        <f t="shared" si="262"/>
        <v>41194.287361111114</v>
      </c>
      <c r="T2767" s="10">
        <f t="shared" si="263"/>
        <v>41210.287361111114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11">
        <f t="shared" si="259"/>
        <v>25</v>
      </c>
      <c r="Q2768" t="str">
        <f t="shared" si="260"/>
        <v>publishing</v>
      </c>
      <c r="R2768" t="str">
        <f t="shared" si="261"/>
        <v>children's book</v>
      </c>
      <c r="S2768" s="10">
        <f t="shared" si="262"/>
        <v>40736.37636574074</v>
      </c>
      <c r="T2768" s="10">
        <f t="shared" si="263"/>
        <v>40766.37636574074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11">
        <f t="shared" si="259"/>
        <v>11.333333333333334</v>
      </c>
      <c r="Q2769" t="str">
        <f t="shared" si="260"/>
        <v>publishing</v>
      </c>
      <c r="R2769" t="str">
        <f t="shared" si="261"/>
        <v>children's book</v>
      </c>
      <c r="S2769" s="10">
        <f t="shared" si="262"/>
        <v>42172.667245370372</v>
      </c>
      <c r="T2769" s="10">
        <f t="shared" si="263"/>
        <v>42232.667245370372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11">
        <f t="shared" si="259"/>
        <v>29.470588235294116</v>
      </c>
      <c r="Q2770" t="str">
        <f t="shared" si="260"/>
        <v>publishing</v>
      </c>
      <c r="R2770" t="str">
        <f t="shared" si="261"/>
        <v>children's book</v>
      </c>
      <c r="S2770" s="10">
        <f t="shared" si="262"/>
        <v>40967.323182870372</v>
      </c>
      <c r="T2770" s="10">
        <f t="shared" si="263"/>
        <v>40997.281516203708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11">
        <f t="shared" si="259"/>
        <v>1</v>
      </c>
      <c r="Q2771" t="str">
        <f t="shared" si="260"/>
        <v>publishing</v>
      </c>
      <c r="R2771" t="str">
        <f t="shared" si="261"/>
        <v>children's book</v>
      </c>
      <c r="S2771" s="10">
        <f t="shared" si="262"/>
        <v>41745.53460648148</v>
      </c>
      <c r="T2771" s="10">
        <f t="shared" si="263"/>
        <v>41795.53460648148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11">
        <f t="shared" si="259"/>
        <v>63.098484848484851</v>
      </c>
      <c r="Q2772" t="str">
        <f t="shared" si="260"/>
        <v>publishing</v>
      </c>
      <c r="R2772" t="str">
        <f t="shared" si="261"/>
        <v>children's book</v>
      </c>
      <c r="S2772" s="10">
        <f t="shared" si="262"/>
        <v>41686.413541666669</v>
      </c>
      <c r="T2772" s="10">
        <f t="shared" si="263"/>
        <v>41716.371875000004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11" t="e">
        <f t="shared" si="259"/>
        <v>#DIV/0!</v>
      </c>
      <c r="Q2773" t="str">
        <f t="shared" si="260"/>
        <v>publishing</v>
      </c>
      <c r="R2773" t="str">
        <f t="shared" si="261"/>
        <v>children's book</v>
      </c>
      <c r="S2773" s="10">
        <f t="shared" si="262"/>
        <v>41257.240046296298</v>
      </c>
      <c r="T2773" s="10">
        <f t="shared" si="263"/>
        <v>41306.416666666672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11" t="e">
        <f t="shared" si="259"/>
        <v>#DIV/0!</v>
      </c>
      <c r="Q2774" t="str">
        <f t="shared" si="260"/>
        <v>publishing</v>
      </c>
      <c r="R2774" t="str">
        <f t="shared" si="261"/>
        <v>children's book</v>
      </c>
      <c r="S2774" s="10">
        <f t="shared" si="262"/>
        <v>41537.577476851853</v>
      </c>
      <c r="T2774" s="10">
        <f t="shared" si="263"/>
        <v>41552.577476851853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11">
        <f t="shared" si="259"/>
        <v>1</v>
      </c>
      <c r="Q2775" t="str">
        <f t="shared" si="260"/>
        <v>publishing</v>
      </c>
      <c r="R2775" t="str">
        <f t="shared" si="261"/>
        <v>children's book</v>
      </c>
      <c r="S2775" s="10">
        <f t="shared" si="262"/>
        <v>42474.573159722226</v>
      </c>
      <c r="T2775" s="10">
        <f t="shared" si="263"/>
        <v>42484.573159722226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11">
        <f t="shared" si="259"/>
        <v>43.846153846153847</v>
      </c>
      <c r="Q2776" t="str">
        <f t="shared" si="260"/>
        <v>publishing</v>
      </c>
      <c r="R2776" t="str">
        <f t="shared" si="261"/>
        <v>children's book</v>
      </c>
      <c r="S2776" s="10">
        <f t="shared" si="262"/>
        <v>41310.834814814814</v>
      </c>
      <c r="T2776" s="10">
        <f t="shared" si="263"/>
        <v>41340.834814814814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11">
        <f t="shared" si="259"/>
        <v>75</v>
      </c>
      <c r="Q2777" t="str">
        <f t="shared" si="260"/>
        <v>publishing</v>
      </c>
      <c r="R2777" t="str">
        <f t="shared" si="261"/>
        <v>children's book</v>
      </c>
      <c r="S2777" s="10">
        <f t="shared" si="262"/>
        <v>40862.721689814818</v>
      </c>
      <c r="T2777" s="10">
        <f t="shared" si="263"/>
        <v>40892.721689814818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11">
        <f t="shared" si="259"/>
        <v>45.972222222222221</v>
      </c>
      <c r="Q2778" t="str">
        <f t="shared" si="260"/>
        <v>publishing</v>
      </c>
      <c r="R2778" t="str">
        <f t="shared" si="261"/>
        <v>children's book</v>
      </c>
      <c r="S2778" s="10">
        <f t="shared" si="262"/>
        <v>42136.005509259259</v>
      </c>
      <c r="T2778" s="10">
        <f t="shared" si="263"/>
        <v>42167.005509259259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11">
        <f t="shared" si="259"/>
        <v>10</v>
      </c>
      <c r="Q2779" t="str">
        <f t="shared" si="260"/>
        <v>publishing</v>
      </c>
      <c r="R2779" t="str">
        <f t="shared" si="261"/>
        <v>children's book</v>
      </c>
      <c r="S2779" s="10">
        <f t="shared" si="262"/>
        <v>42172.377361111117</v>
      </c>
      <c r="T2779" s="10">
        <f t="shared" si="263"/>
        <v>42202.377361111117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11">
        <f t="shared" si="259"/>
        <v>93.666666666666671</v>
      </c>
      <c r="Q2780" t="str">
        <f t="shared" si="260"/>
        <v>publishing</v>
      </c>
      <c r="R2780" t="str">
        <f t="shared" si="261"/>
        <v>children's book</v>
      </c>
      <c r="S2780" s="10">
        <f t="shared" si="262"/>
        <v>41846.686412037037</v>
      </c>
      <c r="T2780" s="10">
        <f t="shared" si="263"/>
        <v>41876.686412037037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11">
        <f t="shared" si="259"/>
        <v>53</v>
      </c>
      <c r="Q2781" t="str">
        <f t="shared" si="260"/>
        <v>publishing</v>
      </c>
      <c r="R2781" t="str">
        <f t="shared" si="261"/>
        <v>children's book</v>
      </c>
      <c r="S2781" s="10">
        <f t="shared" si="262"/>
        <v>42300.294224537043</v>
      </c>
      <c r="T2781" s="10">
        <f t="shared" si="263"/>
        <v>42330.335891203707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11" t="e">
        <f t="shared" si="259"/>
        <v>#DIV/0!</v>
      </c>
      <c r="Q2782" t="str">
        <f t="shared" si="260"/>
        <v>publishing</v>
      </c>
      <c r="R2782" t="str">
        <f t="shared" si="261"/>
        <v>children's book</v>
      </c>
      <c r="S2782" s="10">
        <f t="shared" si="262"/>
        <v>42774.156111111115</v>
      </c>
      <c r="T2782" s="10">
        <f t="shared" si="263"/>
        <v>42804.156111111115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11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42018.649930555555</v>
      </c>
      <c r="T2783" s="10">
        <f t="shared" si="263"/>
        <v>42047.000000000007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1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42026.633310185185</v>
      </c>
      <c r="T2784" s="10">
        <f t="shared" si="263"/>
        <v>42051.915972222225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1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42103.24358796297</v>
      </c>
      <c r="T2785" s="10">
        <f t="shared" si="263"/>
        <v>42117.24358796297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1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41920.495868055557</v>
      </c>
      <c r="T2786" s="10">
        <f t="shared" si="263"/>
        <v>41941.495868055557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1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42557.897766203707</v>
      </c>
      <c r="T2787" s="10">
        <f t="shared" si="263"/>
        <v>42587.583333333336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1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41815.277546296296</v>
      </c>
      <c r="T2788" s="10">
        <f t="shared" si="263"/>
        <v>41829.277546296296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11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41807.906851851854</v>
      </c>
      <c r="T2789" s="10">
        <f t="shared" si="263"/>
        <v>41837.906851851854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11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42550.410219907404</v>
      </c>
      <c r="T2790" s="10">
        <f t="shared" si="263"/>
        <v>42580.410219907404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1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42055.721458333333</v>
      </c>
      <c r="T2791" s="10">
        <f t="shared" si="263"/>
        <v>42074.875000000007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1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42016.64702546296</v>
      </c>
      <c r="T2792" s="10">
        <f t="shared" si="263"/>
        <v>42046.64702546296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1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42591.60832175926</v>
      </c>
      <c r="T2793" s="10">
        <f t="shared" si="263"/>
        <v>42621.875000000007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1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42182.939340277779</v>
      </c>
      <c r="T2794" s="10">
        <f t="shared" si="263"/>
        <v>42227.939340277779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1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42176.127372685187</v>
      </c>
      <c r="T2795" s="10">
        <f t="shared" si="263"/>
        <v>42206.127372685187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11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42416.399988425932</v>
      </c>
      <c r="T2796" s="10">
        <f t="shared" si="263"/>
        <v>42432.500000000007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11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41780.234270833338</v>
      </c>
      <c r="T2797" s="10">
        <f t="shared" si="263"/>
        <v>41796.666666666672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11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41795.236435185187</v>
      </c>
      <c r="T2798" s="10">
        <f t="shared" si="263"/>
        <v>41825.236435185187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1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41798.648611111115</v>
      </c>
      <c r="T2799" s="10">
        <f t="shared" si="263"/>
        <v>41828.648611111115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1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42201.383344907408</v>
      </c>
      <c r="T2800" s="10">
        <f t="shared" si="263"/>
        <v>42216.375000000007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1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42506.973032407412</v>
      </c>
      <c r="T2801" s="10">
        <f t="shared" si="263"/>
        <v>42538.375000000007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1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41948.261180555557</v>
      </c>
      <c r="T2802" s="10">
        <f t="shared" si="263"/>
        <v>42008.261180555557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1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41899.95149305556</v>
      </c>
      <c r="T2803" s="10">
        <f t="shared" si="263"/>
        <v>41922.166666666672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1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42192.355405092596</v>
      </c>
      <c r="T2804" s="10">
        <f t="shared" si="263"/>
        <v>42222.355405092596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1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42157.774027777785</v>
      </c>
      <c r="T2805" s="10">
        <f t="shared" si="263"/>
        <v>42200.708333333336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11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41881.161921296298</v>
      </c>
      <c r="T2806" s="10">
        <f t="shared" si="263"/>
        <v>41911.161921296298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1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42213.213807870372</v>
      </c>
      <c r="T2807" s="10">
        <f t="shared" si="263"/>
        <v>42238.213807870372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11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42184.975578703707</v>
      </c>
      <c r="T2808" s="10">
        <f t="shared" si="263"/>
        <v>42221.166666666664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1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42154.581458333334</v>
      </c>
      <c r="T2809" s="10">
        <f t="shared" si="263"/>
        <v>42184.581458333334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1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42208.554803240746</v>
      </c>
      <c r="T2810" s="10">
        <f t="shared" si="263"/>
        <v>42238.554803240746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42451.205150462971</v>
      </c>
      <c r="T2811" s="10">
        <f t="shared" si="263"/>
        <v>42459.318749999999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1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41758.847962962966</v>
      </c>
      <c r="T2812" s="10">
        <f t="shared" si="263"/>
        <v>41790.874305555561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1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42028.20489583334</v>
      </c>
      <c r="T2813" s="10">
        <f t="shared" si="263"/>
        <v>42058.20489583334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1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42054.452523148146</v>
      </c>
      <c r="T2814" s="10">
        <f t="shared" si="263"/>
        <v>42099.875000000007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1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42693.450937499998</v>
      </c>
      <c r="T2815" s="10">
        <f t="shared" si="263"/>
        <v>42718.450937499998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11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42103.107812499999</v>
      </c>
      <c r="T2816" s="10">
        <f t="shared" si="263"/>
        <v>42133.107812499999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1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42559.48505787037</v>
      </c>
      <c r="T2817" s="10">
        <f t="shared" si="263"/>
        <v>42589.48505787037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11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42188.175833333335</v>
      </c>
      <c r="T2818" s="10">
        <f t="shared" si="263"/>
        <v>42218.375000000007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11">
        <f t="shared" ref="P2819:P2882" si="265">E2819/L2819</f>
        <v>23.636363636363637</v>
      </c>
      <c r="Q2819" t="str">
        <f t="shared" ref="Q2819:Q2882" si="266">IF(N2819="","",IF(ISNUMBER(SEARCH("film &amp; video",N2819)),"film &amp; video",IF(ISNUMBER(SEARCH("food",N2819)),"food",IF(ISNUMBER(SEARCH("games",N2819)),"games",IF(ISNUMBER(SEARCH("journalism",N2819)),"journalism",IF(ISNUMBER(SEARCH("music",N2819)),"music",IF(ISNUMBER(SEARCH("photography",N2819)),"photography",IF(ISNUMBER(SEARCH("publishing",N2819)),"publishing",IF(ISNUMBER(SEARCH("technology",N2819)),"technology",IF(ISNUMBER(SEARCH("theater",N2819)),"theater"))))))))))</f>
        <v>theater</v>
      </c>
      <c r="R2819" t="str">
        <f t="shared" ref="R2819:R2882" si="267">IF(N2819="","",IF(ISNUMBER(SEARCH("animation",N2819)),"animation",IF(ISNUMBER(SEARCH("art books",N2819)),"art books",IF(ISNUMBER(SEARCH("audio",N2819)),"audio",IF(ISNUMBER(SEARCH("children's books",N2819)),"children's book",IF(ISNUMBER(SEARCH("classical music",N2819)),"classical music",IF(ISNUMBER(SEARCH("documentary",N2819)),"documentary",IF(ISNUMBER(SEARCH("drama",N2819)),"drama",IF(ISNUMBER(SEARCH("electronic music",N2819)),"electronic music",IF(ISNUMBER(SEARCH("faith",N2819)),"faith",IF(ISNUMBER(SEARCH("fiction",N2819)),"fiction",IF(ISNUMBER(SEARCH("food trucks",N2819)),"food trucks",IF(ISNUMBER(SEARCH("gadgets",N2819)),"gadgets",IF(ISNUMBER(SEARCH("hardware",N2819)),"hardware",IF(ISNUMBER(SEARCH("indie rock",N2819)),"indie rock",IF(ISNUMBER(SEARCH("jazz",N2819)),"jazz",IF(ISNUMBER(SEARCH("makerspaces",N2819)),"makerspaces",IF(ISNUMBER(SEARCH("metal",N2819)),"metal",IF(ISNUMBER(SEARCH("mobile games",N2819)),"mobile games",IF(ISNUMBER(SEARCH("musical",N2819)),"musical",IF(ISNUMBER(SEARCH("nature",N2819)),"nature",IF(ISNUMBER(SEARCH("nonfiction",N2819)),"nonfiction",IF(ISNUMBER(SEARCH("people",N2819)),"people",IF(ISNUMBER(SEARCH("photobooks",N2819)),"photobooks",IF(ISNUMBER(SEARCH("places",N2819)),"places",IF(ISNUMBER(SEARCH("plays",N2819)),"plays",IF(ISNUMBER(SEARCH("pop",N2819)),"pop",IF(ISNUMBER(SEARCH("radio &amp; podcasts",N2819)),"radio &amp; podcasts",IF(ISNUMBER(SEARCH("restaurants",N2819)),"restaurants",IF(ISNUMBER(SEARCH("rock",N2819)),"rock",IF(ISNUMBER(SEARCH("science fiction",N2819)),"science fiction",IF(ISNUMBER(SEARCH("shorts",N2819)),"shorts",IF(ISNUMBER(SEARCH("small batch",N2819)),"small batch",IF(ISNUMBER(SEARCH("space exploration",N2819)),"space exploration",IF(ISNUMBER(SEARCH("spaces",N2819)),"spaces",IF(ISNUMBER(SEARCH("tabletop games",N2819)),"tabletop games",IF(ISNUMBER(SEARCH("television",N2819)),"television",IF(ISNUMBER(SEARCH("translations",N2819)),"translations",IF(ISNUMBER(SEARCH("video games",N2819)),"video games",IF(ISNUMBER(SEARCH("wearables",N2819)),"wearables",IF(ISNUMBER(SEARCH("web",N2819)),"web",IF(ISNUMBER(SEARCH("world music",N2819)),"world music"))))))))))))))))))))))))))))))))))))))))))</f>
        <v>plays</v>
      </c>
      <c r="S2819" s="10">
        <f t="shared" ref="S2819:S2882" si="268">(((J2819/60)/60)/24)+DATE(1970,1,1)+(-7/24)</f>
        <v>42023.343310185192</v>
      </c>
      <c r="T2819" s="10">
        <f t="shared" ref="T2819:T2882" si="269">(((I2819/60)/60)/24)+DATE(1970,1,1)+(-7/24)</f>
        <v>42063.343310185192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1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42250.306550925925</v>
      </c>
      <c r="T2820" s="10">
        <f t="shared" si="269"/>
        <v>42270.306550925925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1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42139.233900462968</v>
      </c>
      <c r="T2821" s="10">
        <f t="shared" si="269"/>
        <v>42169.233900462968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11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42401.319317129637</v>
      </c>
      <c r="T2822" s="10">
        <f t="shared" si="269"/>
        <v>42425.708333333336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1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41875.631192129636</v>
      </c>
      <c r="T2823" s="10">
        <f t="shared" si="269"/>
        <v>41905.631192129636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1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42060.392268518517</v>
      </c>
      <c r="T2824" s="10">
        <f t="shared" si="269"/>
        <v>42090.35060185186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1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42066.719976851855</v>
      </c>
      <c r="T2825" s="10">
        <f t="shared" si="269"/>
        <v>42094.665972222225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1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42135.979120370372</v>
      </c>
      <c r="T2826" s="10">
        <f t="shared" si="269"/>
        <v>42167.779861111114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1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42312.500995370377</v>
      </c>
      <c r="T2827" s="10">
        <f t="shared" si="269"/>
        <v>42342.500995370377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1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42170.743194444447</v>
      </c>
      <c r="T2828" s="10">
        <f t="shared" si="269"/>
        <v>42195.000000000007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1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42494.391967592594</v>
      </c>
      <c r="T2829" s="10">
        <f t="shared" si="269"/>
        <v>42524.395833333336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1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42253.973020833335</v>
      </c>
      <c r="T2830" s="10">
        <f t="shared" si="269"/>
        <v>42279.666666666664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1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42495.142569444448</v>
      </c>
      <c r="T2831" s="10">
        <f t="shared" si="269"/>
        <v>42523.142569444448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1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41758.548009259262</v>
      </c>
      <c r="T2832" s="10">
        <f t="shared" si="269"/>
        <v>41770.874305555561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1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42171.533217592594</v>
      </c>
      <c r="T2833" s="10">
        <f t="shared" si="269"/>
        <v>42201.533217592594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1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41938.417754629634</v>
      </c>
      <c r="T2834" s="10">
        <f t="shared" si="269"/>
        <v>41966.625000000007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1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42267.836030092592</v>
      </c>
      <c r="T2835" s="10">
        <f t="shared" si="269"/>
        <v>42287.791666666664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1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42019.668171296296</v>
      </c>
      <c r="T2836" s="10">
        <f t="shared" si="269"/>
        <v>42034.668171296296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1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42313.412233796298</v>
      </c>
      <c r="T2837" s="10">
        <f t="shared" si="269"/>
        <v>42342.708333333336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1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42745.970115740747</v>
      </c>
      <c r="T2838" s="10">
        <f t="shared" si="269"/>
        <v>42783.915972222225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1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42307.616712962968</v>
      </c>
      <c r="T2839" s="10">
        <f t="shared" si="269"/>
        <v>42347.658379629633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1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41842.315925925926</v>
      </c>
      <c r="T2840" s="10">
        <f t="shared" si="269"/>
        <v>41864.625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1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41852.948541666665</v>
      </c>
      <c r="T2841" s="10">
        <f t="shared" si="269"/>
        <v>41875.915972222225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1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42059.743969907409</v>
      </c>
      <c r="T2842" s="10">
        <f t="shared" si="269"/>
        <v>42081.416666666664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11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42291.447881944441</v>
      </c>
      <c r="T2843" s="10">
        <f t="shared" si="269"/>
        <v>42351.489548611113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11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41784.660821759258</v>
      </c>
      <c r="T2844" s="10">
        <f t="shared" si="269"/>
        <v>41811.166666666672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11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42492.446180555555</v>
      </c>
      <c r="T2845" s="10">
        <f t="shared" si="269"/>
        <v>42533.875000000007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11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42709.25439814815</v>
      </c>
      <c r="T2846" s="10">
        <f t="shared" si="269"/>
        <v>42739.25439814815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1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42102.724918981483</v>
      </c>
      <c r="T2847" s="10">
        <f t="shared" si="269"/>
        <v>42162.724918981483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11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42108.400393518525</v>
      </c>
      <c r="T2848" s="10">
        <f t="shared" si="269"/>
        <v>42153.400393518525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11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42453.514641203707</v>
      </c>
      <c r="T2849" s="10">
        <f t="shared" si="269"/>
        <v>42513.514641203707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1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42123.357164351859</v>
      </c>
      <c r="T2850" s="10">
        <f t="shared" si="269"/>
        <v>42153.357164351859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1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42453.13657407408</v>
      </c>
      <c r="T2851" s="10">
        <f t="shared" si="269"/>
        <v>42483.13657407408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1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41857.715405092596</v>
      </c>
      <c r="T2852" s="10">
        <f t="shared" si="269"/>
        <v>41887.715405092596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11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42389.7109837963</v>
      </c>
      <c r="T2853" s="10">
        <f t="shared" si="269"/>
        <v>42398.678472222229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1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41780.753506944449</v>
      </c>
      <c r="T2854" s="10">
        <f t="shared" si="269"/>
        <v>41810.753506944449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11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41835.899270833332</v>
      </c>
      <c r="T2855" s="10">
        <f t="shared" si="269"/>
        <v>41895.899270833332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1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42111.424988425926</v>
      </c>
      <c r="T2856" s="10">
        <f t="shared" si="269"/>
        <v>42131.424988425926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11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42369.716099537043</v>
      </c>
      <c r="T2857" s="10">
        <f t="shared" si="269"/>
        <v>42398.69027777778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1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42164.745914351857</v>
      </c>
      <c r="T2858" s="10">
        <f t="shared" si="269"/>
        <v>42224.606944444451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11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42726.62841435185</v>
      </c>
      <c r="T2859" s="10">
        <f t="shared" si="269"/>
        <v>42786.458333333336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11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41954.25341435185</v>
      </c>
      <c r="T2860" s="10">
        <f t="shared" si="269"/>
        <v>41978.186111111114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1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42233.070648148154</v>
      </c>
      <c r="T2861" s="10">
        <f t="shared" si="269"/>
        <v>42293.070648148154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1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42480.508981481478</v>
      </c>
      <c r="T2862" s="10">
        <f t="shared" si="269"/>
        <v>42540.508981481478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1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42257.299166666671</v>
      </c>
      <c r="T2863" s="10">
        <f t="shared" si="269"/>
        <v>42271.299166666671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1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41784.498020833336</v>
      </c>
      <c r="T2864" s="10">
        <f t="shared" si="269"/>
        <v>41814.498020833336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11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41831.383368055562</v>
      </c>
      <c r="T2865" s="10">
        <f t="shared" si="269"/>
        <v>41891.383368055562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1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42172.321840277778</v>
      </c>
      <c r="T2866" s="10">
        <f t="shared" si="269"/>
        <v>42202.262500000004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11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41949.822442129633</v>
      </c>
      <c r="T2867" s="10">
        <f t="shared" si="269"/>
        <v>42009.822442129633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11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42627.663437500007</v>
      </c>
      <c r="T2868" s="10">
        <f t="shared" si="269"/>
        <v>42657.625000000007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11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42530.903611111113</v>
      </c>
      <c r="T2869" s="10">
        <f t="shared" si="269"/>
        <v>42554.875000000007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1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42618.535347222227</v>
      </c>
      <c r="T2870" s="10">
        <f t="shared" si="269"/>
        <v>42648.535347222227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1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42540.301863425928</v>
      </c>
      <c r="T2871" s="10">
        <f t="shared" si="269"/>
        <v>42570.301863425928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1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41745.897743055561</v>
      </c>
      <c r="T2872" s="10">
        <f t="shared" si="269"/>
        <v>41775.897743055561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1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41974.446909722225</v>
      </c>
      <c r="T2873" s="10">
        <f t="shared" si="269"/>
        <v>41994.446909722225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11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42114.824513888896</v>
      </c>
      <c r="T2874" s="10">
        <f t="shared" si="269"/>
        <v>42174.824513888896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1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42002.525821759256</v>
      </c>
      <c r="T2875" s="10">
        <f t="shared" si="269"/>
        <v>42032.525821759256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1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42722.553078703706</v>
      </c>
      <c r="T2876" s="10">
        <f t="shared" si="269"/>
        <v>42752.553078703706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1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42464.836724537039</v>
      </c>
      <c r="T2877" s="10">
        <f t="shared" si="269"/>
        <v>42494.836724537039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11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42171.452303240738</v>
      </c>
      <c r="T2878" s="10">
        <f t="shared" si="269"/>
        <v>42201.452303240738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1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42672.663472222222</v>
      </c>
      <c r="T2879" s="10">
        <f t="shared" si="269"/>
        <v>42704.416666666664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11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42128.324016203704</v>
      </c>
      <c r="T2880" s="10">
        <f t="shared" si="269"/>
        <v>42188.324016203704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1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42359.433576388888</v>
      </c>
      <c r="T2881" s="10">
        <f t="shared" si="269"/>
        <v>42389.433576388888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11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42192.614027777781</v>
      </c>
      <c r="T2882" s="10">
        <f t="shared" si="269"/>
        <v>42236.420138888891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11" t="e">
        <f t="shared" ref="P2883:P2946" si="271">E2883/L2883</f>
        <v>#DIV/0!</v>
      </c>
      <c r="Q2883" t="str">
        <f t="shared" ref="Q2883:Q2946" si="272">IF(N2883="","",IF(ISNUMBER(SEARCH("film &amp; video",N2883)),"film &amp; video",IF(ISNUMBER(SEARCH("food",N2883)),"food",IF(ISNUMBER(SEARCH("games",N2883)),"games",IF(ISNUMBER(SEARCH("journalism",N2883)),"journalism",IF(ISNUMBER(SEARCH("music",N2883)),"music",IF(ISNUMBER(SEARCH("photography",N2883)),"photography",IF(ISNUMBER(SEARCH("publishing",N2883)),"publishing",IF(ISNUMBER(SEARCH("technology",N2883)),"technology",IF(ISNUMBER(SEARCH("theater",N2883)),"theater"))))))))))</f>
        <v>theater</v>
      </c>
      <c r="R2883" t="str">
        <f t="shared" ref="R2883:R2946" si="273">IF(N2883="","",IF(ISNUMBER(SEARCH("animation",N2883)),"animation",IF(ISNUMBER(SEARCH("art books",N2883)),"art books",IF(ISNUMBER(SEARCH("audio",N2883)),"audio",IF(ISNUMBER(SEARCH("children's books",N2883)),"children's book",IF(ISNUMBER(SEARCH("classical music",N2883)),"classical music",IF(ISNUMBER(SEARCH("documentary",N2883)),"documentary",IF(ISNUMBER(SEARCH("drama",N2883)),"drama",IF(ISNUMBER(SEARCH("electronic music",N2883)),"electronic music",IF(ISNUMBER(SEARCH("faith",N2883)),"faith",IF(ISNUMBER(SEARCH("fiction",N2883)),"fiction",IF(ISNUMBER(SEARCH("food trucks",N2883)),"food trucks",IF(ISNUMBER(SEARCH("gadgets",N2883)),"gadgets",IF(ISNUMBER(SEARCH("hardware",N2883)),"hardware",IF(ISNUMBER(SEARCH("indie rock",N2883)),"indie rock",IF(ISNUMBER(SEARCH("jazz",N2883)),"jazz",IF(ISNUMBER(SEARCH("makerspaces",N2883)),"makerspaces",IF(ISNUMBER(SEARCH("metal",N2883)),"metal",IF(ISNUMBER(SEARCH("mobile games",N2883)),"mobile games",IF(ISNUMBER(SEARCH("musical",N2883)),"musical",IF(ISNUMBER(SEARCH("nature",N2883)),"nature",IF(ISNUMBER(SEARCH("nonfiction",N2883)),"nonfiction",IF(ISNUMBER(SEARCH("people",N2883)),"people",IF(ISNUMBER(SEARCH("photobooks",N2883)),"photobooks",IF(ISNUMBER(SEARCH("places",N2883)),"places",IF(ISNUMBER(SEARCH("plays",N2883)),"plays",IF(ISNUMBER(SEARCH("pop",N2883)),"pop",IF(ISNUMBER(SEARCH("radio &amp; podcasts",N2883)),"radio &amp; podcasts",IF(ISNUMBER(SEARCH("restaurants",N2883)),"restaurants",IF(ISNUMBER(SEARCH("rock",N2883)),"rock",IF(ISNUMBER(SEARCH("science fiction",N2883)),"science fiction",IF(ISNUMBER(SEARCH("shorts",N2883)),"shorts",IF(ISNUMBER(SEARCH("small batch",N2883)),"small batch",IF(ISNUMBER(SEARCH("space exploration",N2883)),"space exploration",IF(ISNUMBER(SEARCH("spaces",N2883)),"spaces",IF(ISNUMBER(SEARCH("tabletop games",N2883)),"tabletop games",IF(ISNUMBER(SEARCH("television",N2883)),"television",IF(ISNUMBER(SEARCH("translations",N2883)),"translations",IF(ISNUMBER(SEARCH("video games",N2883)),"video games",IF(ISNUMBER(SEARCH("wearables",N2883)),"wearables",IF(ISNUMBER(SEARCH("web",N2883)),"web",IF(ISNUMBER(SEARCH("world music",N2883)),"world music"))))))))))))))))))))))))))))))))))))))))))</f>
        <v>plays</v>
      </c>
      <c r="S2883" s="10">
        <f t="shared" ref="S2883:S2946" si="274">(((J2883/60)/60)/24)+DATE(1970,1,1)+(-7/24)</f>
        <v>41916.305972222224</v>
      </c>
      <c r="T2883" s="10">
        <f t="shared" ref="T2883:T2946" si="275">(((I2883/60)/60)/24)+DATE(1970,1,1)+(-7/24)</f>
        <v>41976.347638888888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11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42461.304606481484</v>
      </c>
      <c r="T2884" s="10">
        <f t="shared" si="275"/>
        <v>42491.304606481484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11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42370.611539351856</v>
      </c>
      <c r="T2885" s="10">
        <f t="shared" si="275"/>
        <v>42405.915972222225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11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41948.435590277782</v>
      </c>
      <c r="T2886" s="10">
        <f t="shared" si="275"/>
        <v>41978.435590277782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11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42046.784733796296</v>
      </c>
      <c r="T2887" s="10">
        <f t="shared" si="275"/>
        <v>42076.743067129632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11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42261.341250000005</v>
      </c>
      <c r="T2888" s="10">
        <f t="shared" si="275"/>
        <v>42265.874305555561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11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41985.135694444449</v>
      </c>
      <c r="T2889" s="10">
        <f t="shared" si="275"/>
        <v>42015.135694444449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11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41922.243518518524</v>
      </c>
      <c r="T2890" s="10">
        <f t="shared" si="275"/>
        <v>41929.915972222225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1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41850.571585648147</v>
      </c>
      <c r="T2891" s="10">
        <f t="shared" si="275"/>
        <v>41880.571585648147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11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41831.451296296298</v>
      </c>
      <c r="T2892" s="10">
        <f t="shared" si="275"/>
        <v>41859.833333333336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11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42415.591759259267</v>
      </c>
      <c r="T2893" s="10">
        <f t="shared" si="275"/>
        <v>42475.550092592595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11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41869.422500000001</v>
      </c>
      <c r="T2894" s="10">
        <f t="shared" si="275"/>
        <v>41876.583333333336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11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41953.481423611112</v>
      </c>
      <c r="T2895" s="10">
        <f t="shared" si="275"/>
        <v>42012.791666666664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11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42037.694618055561</v>
      </c>
      <c r="T2896" s="10">
        <f t="shared" si="275"/>
        <v>42097.652951388889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11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41811.263796296298</v>
      </c>
      <c r="T2897" s="10">
        <f t="shared" si="275"/>
        <v>41812.583333333336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11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42701.617141203707</v>
      </c>
      <c r="T2898" s="10">
        <f t="shared" si="275"/>
        <v>42715.958333333336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11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42258.354837962965</v>
      </c>
      <c r="T2899" s="10">
        <f t="shared" si="275"/>
        <v>42288.353530092594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11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42278.373298611114</v>
      </c>
      <c r="T2900" s="10">
        <f t="shared" si="275"/>
        <v>42308.373298611114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1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42514.786550925928</v>
      </c>
      <c r="T2901" s="10">
        <f t="shared" si="275"/>
        <v>42574.786550925928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11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41829.942500000005</v>
      </c>
      <c r="T2902" s="10">
        <f t="shared" si="275"/>
        <v>41859.942500000005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11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41982.612719907411</v>
      </c>
      <c r="T2903" s="10">
        <f t="shared" si="275"/>
        <v>42042.612719907411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11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42210.148101851853</v>
      </c>
      <c r="T2904" s="10">
        <f t="shared" si="275"/>
        <v>42240.148101851853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11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42195.875208333331</v>
      </c>
      <c r="T2905" s="10">
        <f t="shared" si="275"/>
        <v>42255.875208333331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11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41940.676284722227</v>
      </c>
      <c r="T2906" s="10">
        <f t="shared" si="275"/>
        <v>41952.208333333336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11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42605.765196759261</v>
      </c>
      <c r="T2907" s="10">
        <f t="shared" si="275"/>
        <v>42619.765196759261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11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42199.357245370375</v>
      </c>
      <c r="T2908" s="10">
        <f t="shared" si="275"/>
        <v>42216.750000000007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11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42444.586076388885</v>
      </c>
      <c r="T2909" s="10">
        <f t="shared" si="275"/>
        <v>42504.586076388885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11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42499.440034722218</v>
      </c>
      <c r="T2910" s="10">
        <f t="shared" si="275"/>
        <v>42529.440034722218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41928.974548611113</v>
      </c>
      <c r="T2911" s="10">
        <f t="shared" si="275"/>
        <v>41968.531944444447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11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42107.549618055556</v>
      </c>
      <c r="T2912" s="10">
        <f t="shared" si="275"/>
        <v>42167.549618055556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11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42142.477152777785</v>
      </c>
      <c r="T2913" s="10">
        <f t="shared" si="275"/>
        <v>42182.477152777785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11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42353.83997685185</v>
      </c>
      <c r="T2914" s="10">
        <f t="shared" si="275"/>
        <v>42383.83997685185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11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41828.631238425929</v>
      </c>
      <c r="T2915" s="10">
        <f t="shared" si="275"/>
        <v>41888.631238425929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11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42017.615671296298</v>
      </c>
      <c r="T2916" s="10">
        <f t="shared" si="275"/>
        <v>42077.574004629634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11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42415.106365740743</v>
      </c>
      <c r="T2917" s="10">
        <f t="shared" si="275"/>
        <v>42445.064699074072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11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41755.185057870374</v>
      </c>
      <c r="T2918" s="10">
        <f t="shared" si="275"/>
        <v>41778.185057870374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11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42244.942673611113</v>
      </c>
      <c r="T2919" s="10">
        <f t="shared" si="275"/>
        <v>42262.942673611113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1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42278.338043981486</v>
      </c>
      <c r="T2920" s="10">
        <f t="shared" si="275"/>
        <v>42306.338043981486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1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41826.327881944446</v>
      </c>
      <c r="T2921" s="10">
        <f t="shared" si="275"/>
        <v>41856.327881944446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11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42058.500810185193</v>
      </c>
      <c r="T2922" s="10">
        <f t="shared" si="275"/>
        <v>42088.459143518521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11">
        <f t="shared" si="271"/>
        <v>43</v>
      </c>
      <c r="Q2923" t="str">
        <f t="shared" si="272"/>
        <v>music</v>
      </c>
      <c r="R2923" t="str">
        <f t="shared" si="273"/>
        <v>musical</v>
      </c>
      <c r="S2923" s="10">
        <f t="shared" si="274"/>
        <v>41877.594953703709</v>
      </c>
      <c r="T2923" s="10">
        <f t="shared" si="275"/>
        <v>41907.594953703709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11">
        <f t="shared" si="271"/>
        <v>83.333333333333329</v>
      </c>
      <c r="Q2924" t="str">
        <f t="shared" si="272"/>
        <v>music</v>
      </c>
      <c r="R2924" t="str">
        <f t="shared" si="273"/>
        <v>musical</v>
      </c>
      <c r="S2924" s="10">
        <f t="shared" si="274"/>
        <v>42097.582488425927</v>
      </c>
      <c r="T2924" s="10">
        <f t="shared" si="275"/>
        <v>42142.582488425927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11">
        <f t="shared" si="271"/>
        <v>30</v>
      </c>
      <c r="Q2925" t="str">
        <f t="shared" si="272"/>
        <v>music</v>
      </c>
      <c r="R2925" t="str">
        <f t="shared" si="273"/>
        <v>musical</v>
      </c>
      <c r="S2925" s="10">
        <f t="shared" si="274"/>
        <v>42012.860868055555</v>
      </c>
      <c r="T2925" s="10">
        <f t="shared" si="275"/>
        <v>42027.833333333336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11">
        <f t="shared" si="271"/>
        <v>175.51020408163265</v>
      </c>
      <c r="Q2926" t="str">
        <f t="shared" si="272"/>
        <v>music</v>
      </c>
      <c r="R2926" t="str">
        <f t="shared" si="273"/>
        <v>musical</v>
      </c>
      <c r="S2926" s="10">
        <f t="shared" si="274"/>
        <v>42103.265162037038</v>
      </c>
      <c r="T2926" s="10">
        <f t="shared" si="275"/>
        <v>42132.874305555561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11">
        <f t="shared" si="271"/>
        <v>231.66175879396985</v>
      </c>
      <c r="Q2927" t="str">
        <f t="shared" si="272"/>
        <v>music</v>
      </c>
      <c r="R2927" t="str">
        <f t="shared" si="273"/>
        <v>musical</v>
      </c>
      <c r="S2927" s="10">
        <f t="shared" si="274"/>
        <v>41863.292453703703</v>
      </c>
      <c r="T2927" s="10">
        <f t="shared" si="275"/>
        <v>41893.292453703703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11">
        <f t="shared" si="271"/>
        <v>75</v>
      </c>
      <c r="Q2928" t="str">
        <f t="shared" si="272"/>
        <v>music</v>
      </c>
      <c r="R2928" t="str">
        <f t="shared" si="273"/>
        <v>musical</v>
      </c>
      <c r="S2928" s="10">
        <f t="shared" si="274"/>
        <v>42044.474293981482</v>
      </c>
      <c r="T2928" s="10">
        <f t="shared" si="275"/>
        <v>42058.474293981482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11">
        <f t="shared" si="271"/>
        <v>112.14285714285714</v>
      </c>
      <c r="Q2929" t="str">
        <f t="shared" si="272"/>
        <v>music</v>
      </c>
      <c r="R2929" t="str">
        <f t="shared" si="273"/>
        <v>musical</v>
      </c>
      <c r="S2929" s="10">
        <f t="shared" si="274"/>
        <v>41806.377650462964</v>
      </c>
      <c r="T2929" s="10">
        <f t="shared" si="275"/>
        <v>41834.916666666672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11">
        <f t="shared" si="271"/>
        <v>41.666666666666664</v>
      </c>
      <c r="Q2930" t="str">
        <f t="shared" si="272"/>
        <v>music</v>
      </c>
      <c r="R2930" t="str">
        <f t="shared" si="273"/>
        <v>musical</v>
      </c>
      <c r="S2930" s="10">
        <f t="shared" si="274"/>
        <v>42403.706550925934</v>
      </c>
      <c r="T2930" s="10">
        <f t="shared" si="275"/>
        <v>42433.706550925934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11">
        <f t="shared" si="271"/>
        <v>255.17343750000001</v>
      </c>
      <c r="Q2931" t="str">
        <f t="shared" si="272"/>
        <v>music</v>
      </c>
      <c r="R2931" t="str">
        <f t="shared" si="273"/>
        <v>musical</v>
      </c>
      <c r="S2931" s="10">
        <f t="shared" si="274"/>
        <v>41754.272662037038</v>
      </c>
      <c r="T2931" s="10">
        <f t="shared" si="275"/>
        <v>41784.272662037038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11">
        <f t="shared" si="271"/>
        <v>162.7741935483871</v>
      </c>
      <c r="Q2932" t="str">
        <f t="shared" si="272"/>
        <v>music</v>
      </c>
      <c r="R2932" t="str">
        <f t="shared" si="273"/>
        <v>musical</v>
      </c>
      <c r="S2932" s="10">
        <f t="shared" si="274"/>
        <v>42101.292407407411</v>
      </c>
      <c r="T2932" s="10">
        <f t="shared" si="275"/>
        <v>42131.292407407411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11">
        <f t="shared" si="271"/>
        <v>88.333333333333329</v>
      </c>
      <c r="Q2933" t="str">
        <f t="shared" si="272"/>
        <v>music</v>
      </c>
      <c r="R2933" t="str">
        <f t="shared" si="273"/>
        <v>musical</v>
      </c>
      <c r="S2933" s="10">
        <f t="shared" si="274"/>
        <v>41871.999571759261</v>
      </c>
      <c r="T2933" s="10">
        <f t="shared" si="275"/>
        <v>41896.963888888895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11">
        <f t="shared" si="271"/>
        <v>85.736842105263165</v>
      </c>
      <c r="Q2934" t="str">
        <f t="shared" si="272"/>
        <v>music</v>
      </c>
      <c r="R2934" t="str">
        <f t="shared" si="273"/>
        <v>musical</v>
      </c>
      <c r="S2934" s="10">
        <f t="shared" si="274"/>
        <v>42024.873113425929</v>
      </c>
      <c r="T2934" s="10">
        <f t="shared" si="275"/>
        <v>42056.166666666664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11">
        <f t="shared" si="271"/>
        <v>47.574074074074076</v>
      </c>
      <c r="Q2935" t="str">
        <f t="shared" si="272"/>
        <v>music</v>
      </c>
      <c r="R2935" t="str">
        <f t="shared" si="273"/>
        <v>musical</v>
      </c>
      <c r="S2935" s="10">
        <f t="shared" si="274"/>
        <v>42495.664965277778</v>
      </c>
      <c r="T2935" s="10">
        <f t="shared" si="275"/>
        <v>42525.664965277778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11">
        <f t="shared" si="271"/>
        <v>72.972972972972968</v>
      </c>
      <c r="Q2936" t="str">
        <f t="shared" si="272"/>
        <v>music</v>
      </c>
      <c r="R2936" t="str">
        <f t="shared" si="273"/>
        <v>musical</v>
      </c>
      <c r="S2936" s="10">
        <f t="shared" si="274"/>
        <v>41775.344490740747</v>
      </c>
      <c r="T2936" s="10">
        <f t="shared" si="275"/>
        <v>41805.344490740747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11">
        <f t="shared" si="271"/>
        <v>90.538461538461533</v>
      </c>
      <c r="Q2937" t="str">
        <f t="shared" si="272"/>
        <v>music</v>
      </c>
      <c r="R2937" t="str">
        <f t="shared" si="273"/>
        <v>musical</v>
      </c>
      <c r="S2937" s="10">
        <f t="shared" si="274"/>
        <v>42553.291759259264</v>
      </c>
      <c r="T2937" s="10">
        <f t="shared" si="275"/>
        <v>42611.416666666664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11">
        <f t="shared" si="271"/>
        <v>37.647058823529413</v>
      </c>
      <c r="Q2938" t="str">
        <f t="shared" si="272"/>
        <v>music</v>
      </c>
      <c r="R2938" t="str">
        <f t="shared" si="273"/>
        <v>musical</v>
      </c>
      <c r="S2938" s="10">
        <f t="shared" si="274"/>
        <v>41912.3590625</v>
      </c>
      <c r="T2938" s="10">
        <f t="shared" si="275"/>
        <v>41924.915972222225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11">
        <f t="shared" si="271"/>
        <v>36.363636363636367</v>
      </c>
      <c r="Q2939" t="str">
        <f t="shared" si="272"/>
        <v>music</v>
      </c>
      <c r="R2939" t="str">
        <f t="shared" si="273"/>
        <v>musical</v>
      </c>
      <c r="S2939" s="10">
        <f t="shared" si="274"/>
        <v>41803.165659722225</v>
      </c>
      <c r="T2939" s="10">
        <f t="shared" si="275"/>
        <v>41833.165659722225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11">
        <f t="shared" si="271"/>
        <v>126.71875</v>
      </c>
      <c r="Q2940" t="str">
        <f t="shared" si="272"/>
        <v>music</v>
      </c>
      <c r="R2940" t="str">
        <f t="shared" si="273"/>
        <v>musical</v>
      </c>
      <c r="S2940" s="10">
        <f t="shared" si="274"/>
        <v>42004.412199074075</v>
      </c>
      <c r="T2940" s="10">
        <f t="shared" si="275"/>
        <v>42034.412199074075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11">
        <f t="shared" si="271"/>
        <v>329.2</v>
      </c>
      <c r="Q2941" t="str">
        <f t="shared" si="272"/>
        <v>music</v>
      </c>
      <c r="R2941" t="str">
        <f t="shared" si="273"/>
        <v>musical</v>
      </c>
      <c r="S2941" s="10">
        <f t="shared" si="274"/>
        <v>41845.517500000002</v>
      </c>
      <c r="T2941" s="10">
        <f t="shared" si="275"/>
        <v>41878.75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11">
        <f t="shared" si="271"/>
        <v>81.242424242424249</v>
      </c>
      <c r="Q2942" t="str">
        <f t="shared" si="272"/>
        <v>music</v>
      </c>
      <c r="R2942" t="str">
        <f t="shared" si="273"/>
        <v>musical</v>
      </c>
      <c r="S2942" s="10">
        <f t="shared" si="274"/>
        <v>41982.48168981482</v>
      </c>
      <c r="T2942" s="10">
        <f t="shared" si="275"/>
        <v>42022.48168981482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11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42034.66846064815</v>
      </c>
      <c r="T2943" s="10">
        <f t="shared" si="275"/>
        <v>42064.66846064815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11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42334.512256944443</v>
      </c>
      <c r="T2944" s="10">
        <f t="shared" si="275"/>
        <v>42354.554166666669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11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42076.837731481479</v>
      </c>
      <c r="T2945" s="10">
        <f t="shared" si="275"/>
        <v>42106.837731481479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11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42132.622662037036</v>
      </c>
      <c r="T2946" s="10">
        <f t="shared" si="275"/>
        <v>42162.622662037036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11" t="e">
        <f t="shared" ref="P2947:P3010" si="277">E2947/L2947</f>
        <v>#DIV/0!</v>
      </c>
      <c r="Q2947" t="str">
        <f t="shared" ref="Q2947:Q3010" si="278">IF(N2947="","",IF(ISNUMBER(SEARCH("film &amp; video",N2947)),"film &amp; video",IF(ISNUMBER(SEARCH("food",N2947)),"food",IF(ISNUMBER(SEARCH("games",N2947)),"games",IF(ISNUMBER(SEARCH("journalism",N2947)),"journalism",IF(ISNUMBER(SEARCH("music",N2947)),"music",IF(ISNUMBER(SEARCH("photography",N2947)),"photography",IF(ISNUMBER(SEARCH("publishing",N2947)),"publishing",IF(ISNUMBER(SEARCH("technology",N2947)),"technology",IF(ISNUMBER(SEARCH("theater",N2947)),"theater"))))))))))</f>
        <v>theater</v>
      </c>
      <c r="R2947" t="str">
        <f t="shared" ref="R2947:R3010" si="279">IF(N2947="","",IF(ISNUMBER(SEARCH("animation",N2947)),"animation",IF(ISNUMBER(SEARCH("art books",N2947)),"art books",IF(ISNUMBER(SEARCH("audio",N2947)),"audio",IF(ISNUMBER(SEARCH("children's books",N2947)),"children's book",IF(ISNUMBER(SEARCH("classical music",N2947)),"classical music",IF(ISNUMBER(SEARCH("documentary",N2947)),"documentary",IF(ISNUMBER(SEARCH("drama",N2947)),"drama",IF(ISNUMBER(SEARCH("electronic music",N2947)),"electronic music",IF(ISNUMBER(SEARCH("faith",N2947)),"faith",IF(ISNUMBER(SEARCH("fiction",N2947)),"fiction",IF(ISNUMBER(SEARCH("food trucks",N2947)),"food trucks",IF(ISNUMBER(SEARCH("gadgets",N2947)),"gadgets",IF(ISNUMBER(SEARCH("hardware",N2947)),"hardware",IF(ISNUMBER(SEARCH("indie rock",N2947)),"indie rock",IF(ISNUMBER(SEARCH("jazz",N2947)),"jazz",IF(ISNUMBER(SEARCH("makerspaces",N2947)),"makerspaces",IF(ISNUMBER(SEARCH("metal",N2947)),"metal",IF(ISNUMBER(SEARCH("mobile games",N2947)),"mobile games",IF(ISNUMBER(SEARCH("musical",N2947)),"musical",IF(ISNUMBER(SEARCH("nature",N2947)),"nature",IF(ISNUMBER(SEARCH("nonfiction",N2947)),"nonfiction",IF(ISNUMBER(SEARCH("people",N2947)),"people",IF(ISNUMBER(SEARCH("photobooks",N2947)),"photobooks",IF(ISNUMBER(SEARCH("places",N2947)),"places",IF(ISNUMBER(SEARCH("plays",N2947)),"plays",IF(ISNUMBER(SEARCH("pop",N2947)),"pop",IF(ISNUMBER(SEARCH("radio &amp; podcasts",N2947)),"radio &amp; podcasts",IF(ISNUMBER(SEARCH("restaurants",N2947)),"restaurants",IF(ISNUMBER(SEARCH("rock",N2947)),"rock",IF(ISNUMBER(SEARCH("science fiction",N2947)),"science fiction",IF(ISNUMBER(SEARCH("shorts",N2947)),"shorts",IF(ISNUMBER(SEARCH("small batch",N2947)),"small batch",IF(ISNUMBER(SEARCH("space exploration",N2947)),"space exploration",IF(ISNUMBER(SEARCH("spaces",N2947)),"spaces",IF(ISNUMBER(SEARCH("tabletop games",N2947)),"tabletop games",IF(ISNUMBER(SEARCH("television",N2947)),"television",IF(ISNUMBER(SEARCH("translations",N2947)),"translations",IF(ISNUMBER(SEARCH("video games",N2947)),"video games",IF(ISNUMBER(SEARCH("wearables",N2947)),"wearables",IF(ISNUMBER(SEARCH("web",N2947)),"web",IF(ISNUMBER(SEARCH("world music",N2947)),"world music"))))))))))))))))))))))))))))))))))))))))))</f>
        <v>spaces</v>
      </c>
      <c r="S2947" s="10">
        <f t="shared" ref="S2947:S3010" si="280">(((J2947/60)/60)/24)+DATE(1970,1,1)+(-7/24)</f>
        <v>42117.847916666673</v>
      </c>
      <c r="T2947" s="10">
        <f t="shared" ref="T2947:T3010" si="281">(((I2947/60)/60)/24)+DATE(1970,1,1)+(-7/24)</f>
        <v>42147.847916666673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11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42567.239490740743</v>
      </c>
      <c r="T2948" s="10">
        <f t="shared" si="281"/>
        <v>42597.239490740743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11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42649.270451388897</v>
      </c>
      <c r="T2949" s="10">
        <f t="shared" si="281"/>
        <v>42698.424305555563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11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42097.357557870368</v>
      </c>
      <c r="T2950" s="10">
        <f t="shared" si="281"/>
        <v>42157.357557870368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1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42297.531446759262</v>
      </c>
      <c r="T2951" s="10">
        <f t="shared" si="281"/>
        <v>42327.573113425933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11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42362.073518518526</v>
      </c>
      <c r="T2952" s="10">
        <f t="shared" si="281"/>
        <v>42392.073518518526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11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41872.511261574073</v>
      </c>
      <c r="T2953" s="10">
        <f t="shared" si="281"/>
        <v>41917.511261574073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11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42628.398599537039</v>
      </c>
      <c r="T2954" s="10">
        <f t="shared" si="281"/>
        <v>42659.875000000007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11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42255.500243055554</v>
      </c>
      <c r="T2955" s="10">
        <f t="shared" si="281"/>
        <v>42285.500243055554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11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42790.291701388887</v>
      </c>
      <c r="T2956" s="10">
        <f t="shared" si="281"/>
        <v>42810.25003472223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11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42141.449641203704</v>
      </c>
      <c r="T2957" s="10">
        <f t="shared" si="281"/>
        <v>42171.449641203704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1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42464.667245370372</v>
      </c>
      <c r="T2958" s="10">
        <f t="shared" si="281"/>
        <v>42494.667245370372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11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42030.719583333332</v>
      </c>
      <c r="T2959" s="10">
        <f t="shared" si="281"/>
        <v>42090.677916666667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11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42438.48746527778</v>
      </c>
      <c r="T2960" s="10">
        <f t="shared" si="281"/>
        <v>42498.445798611116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1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42497.716724537044</v>
      </c>
      <c r="T2961" s="10">
        <f t="shared" si="281"/>
        <v>42527.716724537044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11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41863.465543981481</v>
      </c>
      <c r="T2962" s="10">
        <f t="shared" si="281"/>
        <v>41893.465543981481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11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42060.92082175926</v>
      </c>
      <c r="T2963" s="10">
        <f t="shared" si="281"/>
        <v>42088.875000000007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11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42035.952615740745</v>
      </c>
      <c r="T2964" s="10">
        <f t="shared" si="281"/>
        <v>42063.999305555561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11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42157.178518518522</v>
      </c>
      <c r="T2965" s="10">
        <f t="shared" si="281"/>
        <v>42187.178518518522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11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41827.618275462963</v>
      </c>
      <c r="T2966" s="10">
        <f t="shared" si="281"/>
        <v>41857.605555555558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11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42162.437881944446</v>
      </c>
      <c r="T2967" s="10">
        <f t="shared" si="281"/>
        <v>42192.437881944446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11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42233.446898148155</v>
      </c>
      <c r="T2968" s="10">
        <f t="shared" si="281"/>
        <v>42263.446898148155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11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42041.906157407408</v>
      </c>
      <c r="T2969" s="10">
        <f t="shared" si="281"/>
        <v>42071.864490740743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11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42585.232175925928</v>
      </c>
      <c r="T2970" s="10">
        <f t="shared" si="281"/>
        <v>42598.874305555561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1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42097.494826388887</v>
      </c>
      <c r="T2971" s="10">
        <f t="shared" si="281"/>
        <v>42127.660416666673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11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41808.377905092595</v>
      </c>
      <c r="T2972" s="10">
        <f t="shared" si="281"/>
        <v>41838.377905092595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11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41852.366643518522</v>
      </c>
      <c r="T2973" s="10">
        <f t="shared" si="281"/>
        <v>41882.366643518522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11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42693.818518518521</v>
      </c>
      <c r="T2974" s="10">
        <f t="shared" si="281"/>
        <v>42708.750000000007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11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42341.526712962965</v>
      </c>
      <c r="T2975" s="10">
        <f t="shared" si="281"/>
        <v>42369.875000000007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11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41879.76934027778</v>
      </c>
      <c r="T2976" s="10">
        <f t="shared" si="281"/>
        <v>41907.774305555555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11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41941.392199074078</v>
      </c>
      <c r="T2977" s="10">
        <f t="shared" si="281"/>
        <v>41969.833333333336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11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42425.439004629632</v>
      </c>
      <c r="T2978" s="10">
        <f t="shared" si="281"/>
        <v>42442.208333333336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11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42026.589513888895</v>
      </c>
      <c r="T2979" s="10">
        <f t="shared" si="281"/>
        <v>42085.801388888889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11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41922.348923611113</v>
      </c>
      <c r="T2980" s="10">
        <f t="shared" si="281"/>
        <v>41931.957638888889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1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41993.532673611109</v>
      </c>
      <c r="T2981" s="10">
        <f t="shared" si="281"/>
        <v>42009.958333333336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11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42219.624189814822</v>
      </c>
      <c r="T2982" s="10">
        <f t="shared" si="281"/>
        <v>42239.791666666664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11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42225.268009259256</v>
      </c>
      <c r="T2983" s="10">
        <f t="shared" si="281"/>
        <v>42270.268009259256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11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42381.395173611112</v>
      </c>
      <c r="T2984" s="10">
        <f t="shared" si="281"/>
        <v>42411.395173611112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11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41894.34069444445</v>
      </c>
      <c r="T2985" s="10">
        <f t="shared" si="281"/>
        <v>41954.382361111115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11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42575.98704861111</v>
      </c>
      <c r="T2986" s="10">
        <f t="shared" si="281"/>
        <v>42605.98704861111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11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42654.682037037033</v>
      </c>
      <c r="T2987" s="10">
        <f t="shared" si="281"/>
        <v>42673.875000000007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11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42431.208402777782</v>
      </c>
      <c r="T2988" s="10">
        <f t="shared" si="281"/>
        <v>42491.16673611111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11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42627.015636574077</v>
      </c>
      <c r="T2989" s="10">
        <f t="shared" si="281"/>
        <v>42655.708333333336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11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42511.070381944453</v>
      </c>
      <c r="T2990" s="10">
        <f t="shared" si="281"/>
        <v>42541.070381944453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1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42336.728726851856</v>
      </c>
      <c r="T2991" s="10">
        <f t="shared" si="281"/>
        <v>42358.915972222225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11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42341.282638888886</v>
      </c>
      <c r="T2992" s="10">
        <f t="shared" si="281"/>
        <v>42376.282638888886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11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42740.545486111114</v>
      </c>
      <c r="T2993" s="10">
        <f t="shared" si="281"/>
        <v>42762.545486111114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11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42622.475810185184</v>
      </c>
      <c r="T2994" s="10">
        <f t="shared" si="281"/>
        <v>42652.475810185184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11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42390.547071759262</v>
      </c>
      <c r="T2995" s="10">
        <f t="shared" si="281"/>
        <v>42420.547071759262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11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41885.18717592593</v>
      </c>
      <c r="T2996" s="10">
        <f t="shared" si="281"/>
        <v>41915.18717592593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11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42724.373506944445</v>
      </c>
      <c r="T2997" s="10">
        <f t="shared" si="281"/>
        <v>42754.373506944445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11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42090.620833333342</v>
      </c>
      <c r="T2998" s="10">
        <f t="shared" si="281"/>
        <v>42150.620833333342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11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42775.442048611112</v>
      </c>
      <c r="T2999" s="10">
        <f t="shared" si="281"/>
        <v>42792.915972222225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11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41777.901956018519</v>
      </c>
      <c r="T3000" s="10">
        <f t="shared" si="281"/>
        <v>41805.892361111117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1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42780.448611111111</v>
      </c>
      <c r="T3001" s="10">
        <f t="shared" si="281"/>
        <v>42794.791666666664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11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42752.535532407412</v>
      </c>
      <c r="T3002" s="10">
        <f t="shared" si="281"/>
        <v>42766.458333333336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11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42534.60395833334</v>
      </c>
      <c r="T3003" s="10">
        <f t="shared" si="281"/>
        <v>42564.60395833334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11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41239.544583333336</v>
      </c>
      <c r="T3004" s="10">
        <f t="shared" si="281"/>
        <v>41269.544583333336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11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42398.557592592595</v>
      </c>
      <c r="T3005" s="10">
        <f t="shared" si="281"/>
        <v>42429.957638888889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11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41928.589398148149</v>
      </c>
      <c r="T3006" s="10">
        <f t="shared" si="281"/>
        <v>41958.631064814814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11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41888.383159722223</v>
      </c>
      <c r="T3007" s="10">
        <f t="shared" si="281"/>
        <v>41918.383159722223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11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41957.465173611119</v>
      </c>
      <c r="T3008" s="10">
        <f t="shared" si="281"/>
        <v>41987.465173611119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11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42097.924571759264</v>
      </c>
      <c r="T3009" s="10">
        <f t="shared" si="281"/>
        <v>42118.924571759264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11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42359.920358796298</v>
      </c>
      <c r="T3010" s="10">
        <f t="shared" si="281"/>
        <v>42389.920358796298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11">
        <f t="shared" ref="P3011:P3074" si="283">E3011/L3011</f>
        <v>233.8984375</v>
      </c>
      <c r="Q3011" t="str">
        <f t="shared" ref="Q3011:Q3074" si="284">IF(N3011="","",IF(ISNUMBER(SEARCH("film &amp; video",N3011)),"film &amp; video",IF(ISNUMBER(SEARCH("food",N3011)),"food",IF(ISNUMBER(SEARCH("games",N3011)),"games",IF(ISNUMBER(SEARCH("journalism",N3011)),"journalism",IF(ISNUMBER(SEARCH("music",N3011)),"music",IF(ISNUMBER(SEARCH("photography",N3011)),"photography",IF(ISNUMBER(SEARCH("publishing",N3011)),"publishing",IF(ISNUMBER(SEARCH("technology",N3011)),"technology",IF(ISNUMBER(SEARCH("theater",N3011)),"theater"))))))))))</f>
        <v>theater</v>
      </c>
      <c r="R3011" t="str">
        <f t="shared" ref="R3011:R3074" si="285">IF(N3011="","",IF(ISNUMBER(SEARCH("animation",N3011)),"animation",IF(ISNUMBER(SEARCH("art books",N3011)),"art books",IF(ISNUMBER(SEARCH("audio",N3011)),"audio",IF(ISNUMBER(SEARCH("children's books",N3011)),"children's book",IF(ISNUMBER(SEARCH("classical music",N3011)),"classical music",IF(ISNUMBER(SEARCH("documentary",N3011)),"documentary",IF(ISNUMBER(SEARCH("drama",N3011)),"drama",IF(ISNUMBER(SEARCH("electronic music",N3011)),"electronic music",IF(ISNUMBER(SEARCH("faith",N3011)),"faith",IF(ISNUMBER(SEARCH("fiction",N3011)),"fiction",IF(ISNUMBER(SEARCH("food trucks",N3011)),"food trucks",IF(ISNUMBER(SEARCH("gadgets",N3011)),"gadgets",IF(ISNUMBER(SEARCH("hardware",N3011)),"hardware",IF(ISNUMBER(SEARCH("indie rock",N3011)),"indie rock",IF(ISNUMBER(SEARCH("jazz",N3011)),"jazz",IF(ISNUMBER(SEARCH("makerspaces",N3011)),"makerspaces",IF(ISNUMBER(SEARCH("metal",N3011)),"metal",IF(ISNUMBER(SEARCH("mobile games",N3011)),"mobile games",IF(ISNUMBER(SEARCH("musical",N3011)),"musical",IF(ISNUMBER(SEARCH("nature",N3011)),"nature",IF(ISNUMBER(SEARCH("nonfiction",N3011)),"nonfiction",IF(ISNUMBER(SEARCH("people",N3011)),"people",IF(ISNUMBER(SEARCH("photobooks",N3011)),"photobooks",IF(ISNUMBER(SEARCH("places",N3011)),"places",IF(ISNUMBER(SEARCH("plays",N3011)),"plays",IF(ISNUMBER(SEARCH("pop",N3011)),"pop",IF(ISNUMBER(SEARCH("radio &amp; podcasts",N3011)),"radio &amp; podcasts",IF(ISNUMBER(SEARCH("restaurants",N3011)),"restaurants",IF(ISNUMBER(SEARCH("rock",N3011)),"rock",IF(ISNUMBER(SEARCH("science fiction",N3011)),"science fiction",IF(ISNUMBER(SEARCH("shorts",N3011)),"shorts",IF(ISNUMBER(SEARCH("small batch",N3011)),"small batch",IF(ISNUMBER(SEARCH("space exploration",N3011)),"space exploration",IF(ISNUMBER(SEARCH("spaces",N3011)),"spaces",IF(ISNUMBER(SEARCH("tabletop games",N3011)),"tabletop games",IF(ISNUMBER(SEARCH("television",N3011)),"television",IF(ISNUMBER(SEARCH("translations",N3011)),"translations",IF(ISNUMBER(SEARCH("video games",N3011)),"video games",IF(ISNUMBER(SEARCH("wearables",N3011)),"wearables",IF(ISNUMBER(SEARCH("web",N3011)),"web",IF(ISNUMBER(SEARCH("world music",N3011)),"world music"))))))))))))))))))))))))))))))))))))))))))</f>
        <v>spaces</v>
      </c>
      <c r="S3011" s="10">
        <f t="shared" ref="S3011:S3074" si="286">(((J3011/60)/60)/24)+DATE(1970,1,1)+(-7/24)</f>
        <v>41939.278240740743</v>
      </c>
      <c r="T3011" s="10">
        <f t="shared" ref="T3011:T3074" si="287">(((I3011/60)/60)/24)+DATE(1970,1,1)+(-7/24)</f>
        <v>41969.319907407415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11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41996.540729166671</v>
      </c>
      <c r="T3012" s="10">
        <f t="shared" si="287"/>
        <v>42056.540729166671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1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42334.177268518521</v>
      </c>
      <c r="T3013" s="10">
        <f t="shared" si="287"/>
        <v>42361.665972222225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11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42024.411226851858</v>
      </c>
      <c r="T3014" s="10">
        <f t="shared" si="287"/>
        <v>42045.411226851858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11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42146.544548611113</v>
      </c>
      <c r="T3015" s="10">
        <f t="shared" si="287"/>
        <v>42176.544548611113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11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41919.83194444445</v>
      </c>
      <c r="T3016" s="10">
        <f t="shared" si="287"/>
        <v>41947.916666666672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11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41785.435625000006</v>
      </c>
      <c r="T3017" s="10">
        <f t="shared" si="287"/>
        <v>41800.875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11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41778.256388888891</v>
      </c>
      <c r="T3018" s="10">
        <f t="shared" si="287"/>
        <v>41838.256388888891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11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41841.558368055557</v>
      </c>
      <c r="T3019" s="10">
        <f t="shared" si="287"/>
        <v>41871.558368055557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11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42163.006666666675</v>
      </c>
      <c r="T3020" s="10">
        <f t="shared" si="287"/>
        <v>42205.625000000007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1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41758.541898148149</v>
      </c>
      <c r="T3021" s="10">
        <f t="shared" si="287"/>
        <v>41785.833333333336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11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42170.554780092592</v>
      </c>
      <c r="T3022" s="10">
        <f t="shared" si="287"/>
        <v>42230.554780092592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11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42660.327187499999</v>
      </c>
      <c r="T3023" s="10">
        <f t="shared" si="287"/>
        <v>42695.957638888889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11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42564.662141203706</v>
      </c>
      <c r="T3024" s="10">
        <f t="shared" si="287"/>
        <v>42609.662141203706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11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42121.384097222232</v>
      </c>
      <c r="T3025" s="10">
        <f t="shared" si="287"/>
        <v>42166.384097222232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11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41158.702256944445</v>
      </c>
      <c r="T3026" s="10">
        <f t="shared" si="287"/>
        <v>41188.702256944445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11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41761.21774305556</v>
      </c>
      <c r="T3027" s="10">
        <f t="shared" si="287"/>
        <v>41789.375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11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42783.167731481481</v>
      </c>
      <c r="T3028" s="10">
        <f t="shared" si="287"/>
        <v>42797.167731481481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1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42053.412627314821</v>
      </c>
      <c r="T3029" s="10">
        <f t="shared" si="287"/>
        <v>42083.37096064815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11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42566.97251157408</v>
      </c>
      <c r="T3030" s="10">
        <f t="shared" si="287"/>
        <v>42596.97251157408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1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41932.417210648149</v>
      </c>
      <c r="T3031" s="10">
        <f t="shared" si="287"/>
        <v>41960.899305555555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11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42233.455682870372</v>
      </c>
      <c r="T3032" s="10">
        <f t="shared" si="287"/>
        <v>42263.455682870372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11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42597.590821759259</v>
      </c>
      <c r="T3033" s="10">
        <f t="shared" si="287"/>
        <v>42657.590821759259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1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42227.752997685187</v>
      </c>
      <c r="T3034" s="10">
        <f t="shared" si="287"/>
        <v>42257.752997685187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11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42569.818576388891</v>
      </c>
      <c r="T3035" s="10">
        <f t="shared" si="287"/>
        <v>42599.818576388891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11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42644.243692129632</v>
      </c>
      <c r="T3036" s="10">
        <f t="shared" si="287"/>
        <v>42674.874305555561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11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41368.268622685187</v>
      </c>
      <c r="T3037" s="10">
        <f t="shared" si="287"/>
        <v>41398.268622685187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11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41466.493564814817</v>
      </c>
      <c r="T3038" s="10">
        <f t="shared" si="287"/>
        <v>41502.207638888889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11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40378.601539351854</v>
      </c>
      <c r="T3039" s="10">
        <f t="shared" si="287"/>
        <v>40452.915972222225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11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42372.96061342593</v>
      </c>
      <c r="T3040" s="10">
        <f t="shared" si="287"/>
        <v>42432.96061342593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1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41610.502754629633</v>
      </c>
      <c r="T3041" s="10">
        <f t="shared" si="287"/>
        <v>41637.040972222225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11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42177.500243055554</v>
      </c>
      <c r="T3042" s="10">
        <f t="shared" si="287"/>
        <v>42181.666666666664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11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42359.576944444452</v>
      </c>
      <c r="T3043" s="10">
        <f t="shared" si="287"/>
        <v>42389.576944444452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11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42253.396377314821</v>
      </c>
      <c r="T3044" s="10">
        <f t="shared" si="287"/>
        <v>42283.396377314821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11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42082.778923611113</v>
      </c>
      <c r="T3045" s="10">
        <f t="shared" si="287"/>
        <v>42109.826388888891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11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42387.435162037036</v>
      </c>
      <c r="T3046" s="10">
        <f t="shared" si="287"/>
        <v>42402.435162037036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11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41842.864062500004</v>
      </c>
      <c r="T3047" s="10">
        <f t="shared" si="287"/>
        <v>41872.864062500004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11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41862.511412037042</v>
      </c>
      <c r="T3048" s="10">
        <f t="shared" si="287"/>
        <v>41891.911111111112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1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42443.697384259263</v>
      </c>
      <c r="T3049" s="10">
        <f t="shared" si="287"/>
        <v>42487.261111111111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11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41975.609513888885</v>
      </c>
      <c r="T3050" s="10">
        <f t="shared" si="287"/>
        <v>42004.598611111112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1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42138.722858796296</v>
      </c>
      <c r="T3051" s="10">
        <f t="shared" si="287"/>
        <v>42168.722858796296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11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42464.876851851855</v>
      </c>
      <c r="T3052" s="10">
        <f t="shared" si="287"/>
        <v>42494.876851851855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11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42744.124363425923</v>
      </c>
      <c r="T3053" s="10">
        <f t="shared" si="287"/>
        <v>42774.124363425923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11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42122.37840277778</v>
      </c>
      <c r="T3054" s="10">
        <f t="shared" si="287"/>
        <v>42152.374305555561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11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41862.470057870371</v>
      </c>
      <c r="T3055" s="10">
        <f t="shared" si="287"/>
        <v>41913.874305555561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11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42027.541134259263</v>
      </c>
      <c r="T3056" s="10">
        <f t="shared" si="287"/>
        <v>42064.75277777778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11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41953.666550925926</v>
      </c>
      <c r="T3057" s="10">
        <f t="shared" si="287"/>
        <v>42013.666550925926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11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41851.344722222224</v>
      </c>
      <c r="T3058" s="10">
        <f t="shared" si="287"/>
        <v>41911.344722222224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11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42433.358923611115</v>
      </c>
      <c r="T3059" s="10">
        <f t="shared" si="287"/>
        <v>42463.31725694445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11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42460.082638888889</v>
      </c>
      <c r="T3060" s="10">
        <f t="shared" si="287"/>
        <v>42510.082638888889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1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41829.644050925926</v>
      </c>
      <c r="T3061" s="10">
        <f t="shared" si="287"/>
        <v>41859.644050925926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11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42244.983032407406</v>
      </c>
      <c r="T3062" s="10">
        <f t="shared" si="287"/>
        <v>42274.983032407406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11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41834.492453703708</v>
      </c>
      <c r="T3063" s="10">
        <f t="shared" si="287"/>
        <v>41864.492453703708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11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42248.244120370371</v>
      </c>
      <c r="T3064" s="10">
        <f t="shared" si="287"/>
        <v>42277.458333333336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11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42630.631226851852</v>
      </c>
      <c r="T3065" s="10">
        <f t="shared" si="287"/>
        <v>42665.631226851852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11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42298.838495370372</v>
      </c>
      <c r="T3066" s="10">
        <f t="shared" si="287"/>
        <v>42329.999305555561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11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41824.763564814821</v>
      </c>
      <c r="T3067" s="10">
        <f t="shared" si="287"/>
        <v>41849.763564814821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11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42530.936770833338</v>
      </c>
      <c r="T3068" s="10">
        <f t="shared" si="287"/>
        <v>42560.936770833338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11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42226.64674768519</v>
      </c>
      <c r="T3069" s="10">
        <f t="shared" si="287"/>
        <v>42256.64674768519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11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42263.399907407409</v>
      </c>
      <c r="T3070" s="10">
        <f t="shared" si="287"/>
        <v>42293.399907407409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1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41957.542060185187</v>
      </c>
      <c r="T3071" s="10">
        <f t="shared" si="287"/>
        <v>41987.542060185187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11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42690.441770833335</v>
      </c>
      <c r="T3072" s="10">
        <f t="shared" si="287"/>
        <v>42711.441770833335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11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42097.440752314818</v>
      </c>
      <c r="T3073" s="10">
        <f t="shared" si="287"/>
        <v>42114.957638888889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11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42658.398865740739</v>
      </c>
      <c r="T3074" s="10">
        <f t="shared" si="287"/>
        <v>42672.781944444447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11">
        <f t="shared" ref="P3075:P3138" si="289">E3075/L3075</f>
        <v>92.142857142857139</v>
      </c>
      <c r="Q3075" t="str">
        <f t="shared" ref="Q3075:Q3138" si="290">IF(N3075="","",IF(ISNUMBER(SEARCH("film &amp; video",N3075)),"film &amp; video",IF(ISNUMBER(SEARCH("food",N3075)),"food",IF(ISNUMBER(SEARCH("games",N3075)),"games",IF(ISNUMBER(SEARCH("journalism",N3075)),"journalism",IF(ISNUMBER(SEARCH("music",N3075)),"music",IF(ISNUMBER(SEARCH("photography",N3075)),"photography",IF(ISNUMBER(SEARCH("publishing",N3075)),"publishing",IF(ISNUMBER(SEARCH("technology",N3075)),"technology",IF(ISNUMBER(SEARCH("theater",N3075)),"theater"))))))))))</f>
        <v>theater</v>
      </c>
      <c r="R3075" t="str">
        <f t="shared" ref="R3075:R3138" si="291">IF(N3075="","",IF(ISNUMBER(SEARCH("animation",N3075)),"animation",IF(ISNUMBER(SEARCH("art books",N3075)),"art books",IF(ISNUMBER(SEARCH("audio",N3075)),"audio",IF(ISNUMBER(SEARCH("children's books",N3075)),"children's book",IF(ISNUMBER(SEARCH("classical music",N3075)),"classical music",IF(ISNUMBER(SEARCH("documentary",N3075)),"documentary",IF(ISNUMBER(SEARCH("drama",N3075)),"drama",IF(ISNUMBER(SEARCH("electronic music",N3075)),"electronic music",IF(ISNUMBER(SEARCH("faith",N3075)),"faith",IF(ISNUMBER(SEARCH("fiction",N3075)),"fiction",IF(ISNUMBER(SEARCH("food trucks",N3075)),"food trucks",IF(ISNUMBER(SEARCH("gadgets",N3075)),"gadgets",IF(ISNUMBER(SEARCH("hardware",N3075)),"hardware",IF(ISNUMBER(SEARCH("indie rock",N3075)),"indie rock",IF(ISNUMBER(SEARCH("jazz",N3075)),"jazz",IF(ISNUMBER(SEARCH("makerspaces",N3075)),"makerspaces",IF(ISNUMBER(SEARCH("metal",N3075)),"metal",IF(ISNUMBER(SEARCH("mobile games",N3075)),"mobile games",IF(ISNUMBER(SEARCH("musical",N3075)),"musical",IF(ISNUMBER(SEARCH("nature",N3075)),"nature",IF(ISNUMBER(SEARCH("nonfiction",N3075)),"nonfiction",IF(ISNUMBER(SEARCH("people",N3075)),"people",IF(ISNUMBER(SEARCH("photobooks",N3075)),"photobooks",IF(ISNUMBER(SEARCH("places",N3075)),"places",IF(ISNUMBER(SEARCH("plays",N3075)),"plays",IF(ISNUMBER(SEARCH("pop",N3075)),"pop",IF(ISNUMBER(SEARCH("radio &amp; podcasts",N3075)),"radio &amp; podcasts",IF(ISNUMBER(SEARCH("restaurants",N3075)),"restaurants",IF(ISNUMBER(SEARCH("rock",N3075)),"rock",IF(ISNUMBER(SEARCH("science fiction",N3075)),"science fiction",IF(ISNUMBER(SEARCH("shorts",N3075)),"shorts",IF(ISNUMBER(SEARCH("small batch",N3075)),"small batch",IF(ISNUMBER(SEARCH("space exploration",N3075)),"space exploration",IF(ISNUMBER(SEARCH("spaces",N3075)),"spaces",IF(ISNUMBER(SEARCH("tabletop games",N3075)),"tabletop games",IF(ISNUMBER(SEARCH("television",N3075)),"television",IF(ISNUMBER(SEARCH("translations",N3075)),"translations",IF(ISNUMBER(SEARCH("video games",N3075)),"video games",IF(ISNUMBER(SEARCH("wearables",N3075)),"wearables",IF(ISNUMBER(SEARCH("web",N3075)),"web",IF(ISNUMBER(SEARCH("world music",N3075)),"world music"))))))))))))))))))))))))))))))))))))))))))</f>
        <v>spaces</v>
      </c>
      <c r="S3075" s="10">
        <f t="shared" ref="S3075:S3138" si="292">(((J3075/60)/60)/24)+DATE(1970,1,1)+(-7/24)</f>
        <v>42111.392361111117</v>
      </c>
      <c r="T3075" s="10">
        <f t="shared" ref="T3075:T3138" si="293">(((I3075/60)/60)/24)+DATE(1970,1,1)+(-7/24)</f>
        <v>42169.513194444451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11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42409.279618055552</v>
      </c>
      <c r="T3076" s="10">
        <f t="shared" si="293"/>
        <v>42439.279618055552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11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42550.810648148145</v>
      </c>
      <c r="T3077" s="10">
        <f t="shared" si="293"/>
        <v>42600.810648148145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1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42226.360219907408</v>
      </c>
      <c r="T3078" s="10">
        <f t="shared" si="293"/>
        <v>42286.360219907408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11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42766.665254629632</v>
      </c>
      <c r="T3079" s="10">
        <f t="shared" si="293"/>
        <v>42796.665254629632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11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42030.84716435185</v>
      </c>
      <c r="T3080" s="10">
        <f t="shared" si="293"/>
        <v>42060.84716435185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1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42055.421701388892</v>
      </c>
      <c r="T3081" s="10">
        <f t="shared" si="293"/>
        <v>42085.38003472222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11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41939.736620370371</v>
      </c>
      <c r="T3082" s="10">
        <f t="shared" si="293"/>
        <v>41999.778287037036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1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42236.88994212963</v>
      </c>
      <c r="T3083" s="10">
        <f t="shared" si="293"/>
        <v>42266.88994212963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11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42293.631319444445</v>
      </c>
      <c r="T3084" s="10">
        <f t="shared" si="293"/>
        <v>42323.672986111116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11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41853.271736111114</v>
      </c>
      <c r="T3085" s="10">
        <f t="shared" si="293"/>
        <v>41882.916666666672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11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42100.432071759256</v>
      </c>
      <c r="T3086" s="10">
        <f t="shared" si="293"/>
        <v>42129.491666666669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11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42246.592118055552</v>
      </c>
      <c r="T3087" s="10">
        <f t="shared" si="293"/>
        <v>42276.592118055552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11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42173.379155092596</v>
      </c>
      <c r="T3088" s="10">
        <f t="shared" si="293"/>
        <v>42233.379155092596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11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42664.858680555561</v>
      </c>
      <c r="T3089" s="10">
        <f t="shared" si="293"/>
        <v>42724.900347222225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11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41981.280636574076</v>
      </c>
      <c r="T3090" s="10">
        <f t="shared" si="293"/>
        <v>42012.27847222222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1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42528.250960648154</v>
      </c>
      <c r="T3091" s="10">
        <f t="shared" si="293"/>
        <v>42559.790972222225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11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42065.527141203704</v>
      </c>
      <c r="T3092" s="10">
        <f t="shared" si="293"/>
        <v>42125.485474537039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11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42566.656747685185</v>
      </c>
      <c r="T3093" s="10">
        <f t="shared" si="293"/>
        <v>42596.656747685185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11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42255.327685185192</v>
      </c>
      <c r="T3094" s="10">
        <f t="shared" si="293"/>
        <v>42292.625000000007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11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41760.617372685185</v>
      </c>
      <c r="T3095" s="10">
        <f t="shared" si="293"/>
        <v>41790.874305555561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11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42207.504120370373</v>
      </c>
      <c r="T3096" s="10">
        <f t="shared" si="293"/>
        <v>42267.504120370373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11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42522.733564814822</v>
      </c>
      <c r="T3097" s="10">
        <f t="shared" si="293"/>
        <v>42582.733564814822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11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42114.533865740748</v>
      </c>
      <c r="T3098" s="10">
        <f t="shared" si="293"/>
        <v>42144.533865740748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11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42629.211817129632</v>
      </c>
      <c r="T3099" s="10">
        <f t="shared" si="293"/>
        <v>42650.291666666664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11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42359.500567129631</v>
      </c>
      <c r="T3100" s="10">
        <f t="shared" si="293"/>
        <v>42407.720138888886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1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42381.898043981484</v>
      </c>
      <c r="T3101" s="10">
        <f t="shared" si="293"/>
        <v>42411.898043981484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11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41902.330729166672</v>
      </c>
      <c r="T3102" s="10">
        <f t="shared" si="293"/>
        <v>41932.330729166672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11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42171.091863425929</v>
      </c>
      <c r="T3103" s="10">
        <f t="shared" si="293"/>
        <v>42201.038888888892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11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42555.048819444448</v>
      </c>
      <c r="T3104" s="10">
        <f t="shared" si="293"/>
        <v>42605.048819444448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11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42106.864652777782</v>
      </c>
      <c r="T3105" s="10">
        <f t="shared" si="293"/>
        <v>42166.864652777782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11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42006.617025462961</v>
      </c>
      <c r="T3106" s="10">
        <f t="shared" si="293"/>
        <v>42037.791666666664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11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41876.427268518521</v>
      </c>
      <c r="T3107" s="10">
        <f t="shared" si="293"/>
        <v>41930.916666666672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1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42241.137453703712</v>
      </c>
      <c r="T3108" s="10">
        <f t="shared" si="293"/>
        <v>42263.625000000007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11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42128.522581018515</v>
      </c>
      <c r="T3109" s="10">
        <f t="shared" si="293"/>
        <v>42135.522581018515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11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42062.388819444452</v>
      </c>
      <c r="T3110" s="10">
        <f t="shared" si="293"/>
        <v>42122.34715277778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41843.833449074074</v>
      </c>
      <c r="T3111" s="10">
        <f t="shared" si="293"/>
        <v>41878.833449074074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11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42744.739803240744</v>
      </c>
      <c r="T3112" s="10">
        <f t="shared" si="293"/>
        <v>42784.739803240744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11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41885.303472222222</v>
      </c>
      <c r="T3113" s="10">
        <f t="shared" si="293"/>
        <v>41916.303472222222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11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42614.830254629633</v>
      </c>
      <c r="T3114" s="10">
        <f t="shared" si="293"/>
        <v>42674.830254629633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11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42081.439606481486</v>
      </c>
      <c r="T3115" s="10">
        <f t="shared" si="293"/>
        <v>42111.439606481486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11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41843.340856481482</v>
      </c>
      <c r="T3116" s="10">
        <f t="shared" si="293"/>
        <v>41903.340856481482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11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42496.155405092599</v>
      </c>
      <c r="T3117" s="10">
        <f t="shared" si="293"/>
        <v>42526.155405092599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11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42081.223668981482</v>
      </c>
      <c r="T3118" s="10">
        <f t="shared" si="293"/>
        <v>42095.223668981482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11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42509.082870370366</v>
      </c>
      <c r="T3119" s="10">
        <f t="shared" si="293"/>
        <v>42517.258333333339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11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42534.357905092598</v>
      </c>
      <c r="T3120" s="10">
        <f t="shared" si="293"/>
        <v>42553.357905092598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1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42059.753842592596</v>
      </c>
      <c r="T3121" s="10">
        <f t="shared" si="293"/>
        <v>42089.712175925924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11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42435.650416666671</v>
      </c>
      <c r="T3122" s="10">
        <f t="shared" si="293"/>
        <v>42495.608750000007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11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41848.388136574074</v>
      </c>
      <c r="T3123" s="10">
        <f t="shared" si="293"/>
        <v>41908.388136574074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11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42678.640416666669</v>
      </c>
      <c r="T3124" s="10">
        <f t="shared" si="293"/>
        <v>42683.68208333334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11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42530.701365740744</v>
      </c>
      <c r="T3125" s="10">
        <f t="shared" si="293"/>
        <v>42560.701365740744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11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41977.488437500004</v>
      </c>
      <c r="T3126" s="10">
        <f t="shared" si="293"/>
        <v>42037.488437500004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11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42345.915185185186</v>
      </c>
      <c r="T3127" s="10">
        <f t="shared" si="293"/>
        <v>42375.915185185186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11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42426.726412037046</v>
      </c>
      <c r="T3128" s="10">
        <f t="shared" si="293"/>
        <v>42456.684745370374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11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42034.565150462964</v>
      </c>
      <c r="T3129" s="10">
        <f t="shared" si="293"/>
        <v>42064.565150462964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11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42780.534039351849</v>
      </c>
      <c r="T3130" s="10">
        <f t="shared" si="293"/>
        <v>42810.492372685192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1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42803.551145833335</v>
      </c>
      <c r="T3131" s="10">
        <f t="shared" si="293"/>
        <v>42843.509479166671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11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42808.348564814813</v>
      </c>
      <c r="T3132" s="10">
        <f t="shared" si="293"/>
        <v>42838.915972222225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11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42803.287557870375</v>
      </c>
      <c r="T3133" s="10">
        <f t="shared" si="293"/>
        <v>42833.245891203704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11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42786.058564814819</v>
      </c>
      <c r="T3134" s="10">
        <f t="shared" si="293"/>
        <v>42846.016898148147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11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42788.273541666669</v>
      </c>
      <c r="T3135" s="10">
        <f t="shared" si="293"/>
        <v>42818.231875000005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11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42800.428460648152</v>
      </c>
      <c r="T3136" s="10">
        <f t="shared" si="293"/>
        <v>42821.386793981488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11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42806.860196759262</v>
      </c>
      <c r="T3137" s="10">
        <f t="shared" si="293"/>
        <v>42828.860196759262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11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42789.170763888891</v>
      </c>
      <c r="T3138" s="10">
        <f t="shared" si="293"/>
        <v>42825.665972222225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11">
        <f t="shared" ref="P3139:P3202" si="295">E3139/L3139</f>
        <v>50</v>
      </c>
      <c r="Q3139" t="str">
        <f t="shared" ref="Q3139:Q3202" si="296">IF(N3139="","",IF(ISNUMBER(SEARCH("film &amp; video",N3139)),"film &amp; video",IF(ISNUMBER(SEARCH("food",N3139)),"food",IF(ISNUMBER(SEARCH("games",N3139)),"games",IF(ISNUMBER(SEARCH("journalism",N3139)),"journalism",IF(ISNUMBER(SEARCH("music",N3139)),"music",IF(ISNUMBER(SEARCH("photography",N3139)),"photography",IF(ISNUMBER(SEARCH("publishing",N3139)),"publishing",IF(ISNUMBER(SEARCH("technology",N3139)),"technology",IF(ISNUMBER(SEARCH("theater",N3139)),"theater"))))))))))</f>
        <v>theater</v>
      </c>
      <c r="R3139" t="str">
        <f t="shared" ref="R3139:R3202" si="297">IF(N3139="","",IF(ISNUMBER(SEARCH("animation",N3139)),"animation",IF(ISNUMBER(SEARCH("art books",N3139)),"art books",IF(ISNUMBER(SEARCH("audio",N3139)),"audio",IF(ISNUMBER(SEARCH("children's books",N3139)),"children's book",IF(ISNUMBER(SEARCH("classical music",N3139)),"classical music",IF(ISNUMBER(SEARCH("documentary",N3139)),"documentary",IF(ISNUMBER(SEARCH("drama",N3139)),"drama",IF(ISNUMBER(SEARCH("electronic music",N3139)),"electronic music",IF(ISNUMBER(SEARCH("faith",N3139)),"faith",IF(ISNUMBER(SEARCH("fiction",N3139)),"fiction",IF(ISNUMBER(SEARCH("food trucks",N3139)),"food trucks",IF(ISNUMBER(SEARCH("gadgets",N3139)),"gadgets",IF(ISNUMBER(SEARCH("hardware",N3139)),"hardware",IF(ISNUMBER(SEARCH("indie rock",N3139)),"indie rock",IF(ISNUMBER(SEARCH("jazz",N3139)),"jazz",IF(ISNUMBER(SEARCH("makerspaces",N3139)),"makerspaces",IF(ISNUMBER(SEARCH("metal",N3139)),"metal",IF(ISNUMBER(SEARCH("mobile games",N3139)),"mobile games",IF(ISNUMBER(SEARCH("musical",N3139)),"musical",IF(ISNUMBER(SEARCH("nature",N3139)),"nature",IF(ISNUMBER(SEARCH("nonfiction",N3139)),"nonfiction",IF(ISNUMBER(SEARCH("people",N3139)),"people",IF(ISNUMBER(SEARCH("photobooks",N3139)),"photobooks",IF(ISNUMBER(SEARCH("places",N3139)),"places",IF(ISNUMBER(SEARCH("plays",N3139)),"plays",IF(ISNUMBER(SEARCH("pop",N3139)),"pop",IF(ISNUMBER(SEARCH("radio &amp; podcasts",N3139)),"radio &amp; podcasts",IF(ISNUMBER(SEARCH("restaurants",N3139)),"restaurants",IF(ISNUMBER(SEARCH("rock",N3139)),"rock",IF(ISNUMBER(SEARCH("science fiction",N3139)),"science fiction",IF(ISNUMBER(SEARCH("shorts",N3139)),"shorts",IF(ISNUMBER(SEARCH("small batch",N3139)),"small batch",IF(ISNUMBER(SEARCH("space exploration",N3139)),"space exploration",IF(ISNUMBER(SEARCH("spaces",N3139)),"spaces",IF(ISNUMBER(SEARCH("tabletop games",N3139)),"tabletop games",IF(ISNUMBER(SEARCH("television",N3139)),"television",IF(ISNUMBER(SEARCH("translations",N3139)),"translations",IF(ISNUMBER(SEARCH("video games",N3139)),"video games",IF(ISNUMBER(SEARCH("wearables",N3139)),"wearables",IF(ISNUMBER(SEARCH("web",N3139)),"web",IF(ISNUMBER(SEARCH("world music",N3139)),"world music"))))))))))))))))))))))))))))))))))))))))))</f>
        <v>plays</v>
      </c>
      <c r="S3139" s="10">
        <f t="shared" ref="S3139:S3202" si="298">(((J3139/60)/60)/24)+DATE(1970,1,1)+(-7/24)</f>
        <v>42807.593391203707</v>
      </c>
      <c r="T3139" s="10">
        <f t="shared" ref="T3139:T3202" si="299">(((I3139/60)/60)/24)+DATE(1970,1,1)+(-7/24)</f>
        <v>42858.508333333339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11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42809.354247685187</v>
      </c>
      <c r="T3140" s="10">
        <f t="shared" si="299"/>
        <v>42828.354247685187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1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42784.978703703709</v>
      </c>
      <c r="T3141" s="10">
        <f t="shared" si="299"/>
        <v>42818.897916666669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11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42802.427118055559</v>
      </c>
      <c r="T3142" s="10">
        <f t="shared" si="299"/>
        <v>42832.385451388887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11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42800.46166666667</v>
      </c>
      <c r="T3143" s="10">
        <f t="shared" si="299"/>
        <v>42841.541666666664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11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42783.22151620371</v>
      </c>
      <c r="T3144" s="10">
        <f t="shared" si="299"/>
        <v>42813.179849537039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11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42808.066620370373</v>
      </c>
      <c r="T3145" s="10">
        <f t="shared" si="299"/>
        <v>42834.066620370373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11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42796.246608796304</v>
      </c>
      <c r="T3146" s="10">
        <f t="shared" si="299"/>
        <v>42812.958333333336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11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42761.749236111114</v>
      </c>
      <c r="T3147" s="10">
        <f t="shared" si="299"/>
        <v>42821.707569444443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11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42796.390810185192</v>
      </c>
      <c r="T3148" s="10">
        <f t="shared" si="299"/>
        <v>42841.349143518521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11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41909.677719907413</v>
      </c>
      <c r="T3149" s="10">
        <f t="shared" si="299"/>
        <v>41949.719386574077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11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41891.373657407406</v>
      </c>
      <c r="T3150" s="10">
        <f t="shared" si="299"/>
        <v>41912.875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1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41225.725694444445</v>
      </c>
      <c r="T3151" s="10">
        <f t="shared" si="299"/>
        <v>41249.791666666672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11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40477.972256944449</v>
      </c>
      <c r="T3152" s="10">
        <f t="shared" si="299"/>
        <v>40567.875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11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41862.548310185186</v>
      </c>
      <c r="T3153" s="10">
        <f t="shared" si="299"/>
        <v>41892.548310185186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11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41550.576006944444</v>
      </c>
      <c r="T3154" s="10">
        <f t="shared" si="299"/>
        <v>41580.576006944444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11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40632.862696759265</v>
      </c>
      <c r="T3155" s="10">
        <f t="shared" si="299"/>
        <v>40663.915972222225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11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40970.584004629629</v>
      </c>
      <c r="T3156" s="10">
        <f t="shared" si="299"/>
        <v>41000.542337962965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11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41233.207465277781</v>
      </c>
      <c r="T3157" s="10">
        <f t="shared" si="299"/>
        <v>41263.207465277781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11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41026.66138888889</v>
      </c>
      <c r="T3158" s="10">
        <f t="shared" si="299"/>
        <v>41061.66138888889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11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41829.49658564815</v>
      </c>
      <c r="T3159" s="10">
        <f t="shared" si="299"/>
        <v>41838.916666666672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11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41447.548055555555</v>
      </c>
      <c r="T3160" s="10">
        <f t="shared" si="299"/>
        <v>41477.548055555555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1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40883.775011574078</v>
      </c>
      <c r="T3161" s="10">
        <f t="shared" si="299"/>
        <v>40926.666666666672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11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41840.973229166666</v>
      </c>
      <c r="T3162" s="10">
        <f t="shared" si="299"/>
        <v>41863.915972222225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11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41897.244467592594</v>
      </c>
      <c r="T3163" s="10">
        <f t="shared" si="299"/>
        <v>41927.244467592594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11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41799.394236111111</v>
      </c>
      <c r="T3164" s="10">
        <f t="shared" si="299"/>
        <v>41826.791666666672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11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41775.462094907409</v>
      </c>
      <c r="T3165" s="10">
        <f t="shared" si="299"/>
        <v>41805.462094907409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11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41766.514062500006</v>
      </c>
      <c r="T3166" s="10">
        <f t="shared" si="299"/>
        <v>41799.514062500006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11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40643.867592592593</v>
      </c>
      <c r="T3167" s="10">
        <f t="shared" si="299"/>
        <v>40665.874305555561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11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41940.399918981486</v>
      </c>
      <c r="T3168" s="10">
        <f t="shared" si="299"/>
        <v>41969.040972222225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11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41838.884039351855</v>
      </c>
      <c r="T3169" s="10">
        <f t="shared" si="299"/>
        <v>41852.884039351855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11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41771.81427083334</v>
      </c>
      <c r="T3170" s="10">
        <f t="shared" si="299"/>
        <v>41803.625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1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41591.44630787037</v>
      </c>
      <c r="T3171" s="10">
        <f t="shared" si="299"/>
        <v>41620.915972222225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11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41788.788703703707</v>
      </c>
      <c r="T3172" s="10">
        <f t="shared" si="299"/>
        <v>41821.875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11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42466.316643518519</v>
      </c>
      <c r="T3173" s="10">
        <f t="shared" si="299"/>
        <v>42496.316643518519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11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40923.438287037039</v>
      </c>
      <c r="T3174" s="10">
        <f t="shared" si="299"/>
        <v>40953.438287037039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11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41878.586712962962</v>
      </c>
      <c r="T3175" s="10">
        <f t="shared" si="299"/>
        <v>41908.586712962962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11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41862.573009259264</v>
      </c>
      <c r="T3176" s="10">
        <f t="shared" si="299"/>
        <v>41876.573009259264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11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40531.595219907409</v>
      </c>
      <c r="T3177" s="10">
        <f t="shared" si="299"/>
        <v>40591.595219907409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11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41477.639247685183</v>
      </c>
      <c r="T3178" s="10">
        <f t="shared" si="299"/>
        <v>41504.333333333336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11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41781.375104166669</v>
      </c>
      <c r="T3179" s="10">
        <f t="shared" si="299"/>
        <v>41811.375104166669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11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41806.313368055555</v>
      </c>
      <c r="T3180" s="10">
        <f t="shared" si="299"/>
        <v>41836.313368055555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1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41375.410543981481</v>
      </c>
      <c r="T3181" s="10">
        <f t="shared" si="299"/>
        <v>41400.410543981481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11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41780.120937500003</v>
      </c>
      <c r="T3182" s="10">
        <f t="shared" si="299"/>
        <v>41810.120937500003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11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41779.018368055556</v>
      </c>
      <c r="T3183" s="10">
        <f t="shared" si="299"/>
        <v>41805.375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11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40883.657650462963</v>
      </c>
      <c r="T3184" s="10">
        <f t="shared" si="299"/>
        <v>40939.416666666672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11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41491.503113425926</v>
      </c>
      <c r="T3185" s="10">
        <f t="shared" si="299"/>
        <v>41509.503113425926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11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41791.701747685183</v>
      </c>
      <c r="T3186" s="10">
        <f t="shared" si="299"/>
        <v>41821.701747685183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11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41829.685659722229</v>
      </c>
      <c r="T3187" s="10">
        <f t="shared" si="299"/>
        <v>41836.685659722229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11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41868.632384259261</v>
      </c>
      <c r="T3188" s="10">
        <f t="shared" si="299"/>
        <v>41898.583333333336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11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41835.3746875</v>
      </c>
      <c r="T3189" s="10">
        <f t="shared" si="299"/>
        <v>41855.3746875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11">
        <f t="shared" si="295"/>
        <v>14.444444444444445</v>
      </c>
      <c r="Q3190" t="str">
        <f t="shared" si="296"/>
        <v>music</v>
      </c>
      <c r="R3190" t="str">
        <f t="shared" si="297"/>
        <v>musical</v>
      </c>
      <c r="S3190" s="10">
        <f t="shared" si="298"/>
        <v>42144.123865740745</v>
      </c>
      <c r="T3190" s="10">
        <f t="shared" si="299"/>
        <v>42165.123865740745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11">
        <f t="shared" si="295"/>
        <v>356.84210526315792</v>
      </c>
      <c r="Q3191" t="str">
        <f t="shared" si="296"/>
        <v>music</v>
      </c>
      <c r="R3191" t="str">
        <f t="shared" si="297"/>
        <v>musical</v>
      </c>
      <c r="S3191" s="10">
        <f t="shared" si="298"/>
        <v>42118.054768518523</v>
      </c>
      <c r="T3191" s="10">
        <f t="shared" si="299"/>
        <v>42148.054768518523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11" t="e">
        <f t="shared" si="295"/>
        <v>#DIV/0!</v>
      </c>
      <c r="Q3192" t="str">
        <f t="shared" si="296"/>
        <v>music</v>
      </c>
      <c r="R3192" t="str">
        <f t="shared" si="297"/>
        <v>musical</v>
      </c>
      <c r="S3192" s="10">
        <f t="shared" si="298"/>
        <v>42682.859664351854</v>
      </c>
      <c r="T3192" s="10">
        <f t="shared" si="299"/>
        <v>42712.901331018518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11">
        <f t="shared" si="295"/>
        <v>37.75</v>
      </c>
      <c r="Q3193" t="str">
        <f t="shared" si="296"/>
        <v>music</v>
      </c>
      <c r="R3193" t="str">
        <f t="shared" si="297"/>
        <v>musical</v>
      </c>
      <c r="S3193" s="10">
        <f t="shared" si="298"/>
        <v>42538.463761574072</v>
      </c>
      <c r="T3193" s="10">
        <f t="shared" si="299"/>
        <v>42598.463761574072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11">
        <f t="shared" si="295"/>
        <v>12.75</v>
      </c>
      <c r="Q3194" t="str">
        <f t="shared" si="296"/>
        <v>music</v>
      </c>
      <c r="R3194" t="str">
        <f t="shared" si="297"/>
        <v>musical</v>
      </c>
      <c r="S3194" s="10">
        <f t="shared" si="298"/>
        <v>42018.648831018516</v>
      </c>
      <c r="T3194" s="10">
        <f t="shared" si="299"/>
        <v>42063.625000000007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11">
        <f t="shared" si="295"/>
        <v>24.458333333333332</v>
      </c>
      <c r="Q3195" t="str">
        <f t="shared" si="296"/>
        <v>music</v>
      </c>
      <c r="R3195" t="str">
        <f t="shared" si="297"/>
        <v>musical</v>
      </c>
      <c r="S3195" s="10">
        <f t="shared" si="298"/>
        <v>42010.676574074074</v>
      </c>
      <c r="T3195" s="10">
        <f t="shared" si="299"/>
        <v>42055.676574074074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11" t="e">
        <f t="shared" si="295"/>
        <v>#DIV/0!</v>
      </c>
      <c r="Q3196" t="str">
        <f t="shared" si="296"/>
        <v>music</v>
      </c>
      <c r="R3196" t="str">
        <f t="shared" si="297"/>
        <v>musical</v>
      </c>
      <c r="S3196" s="10">
        <f t="shared" si="298"/>
        <v>42181.770810185182</v>
      </c>
      <c r="T3196" s="10">
        <f t="shared" si="299"/>
        <v>42211.770810185182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11">
        <f t="shared" si="295"/>
        <v>53.07692307692308</v>
      </c>
      <c r="Q3197" t="str">
        <f t="shared" si="296"/>
        <v>music</v>
      </c>
      <c r="R3197" t="str">
        <f t="shared" si="297"/>
        <v>musical</v>
      </c>
      <c r="S3197" s="10">
        <f t="shared" si="298"/>
        <v>42017.302569444444</v>
      </c>
      <c r="T3197" s="10">
        <f t="shared" si="299"/>
        <v>42047.302569444444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11">
        <f t="shared" si="295"/>
        <v>300</v>
      </c>
      <c r="Q3198" t="str">
        <f t="shared" si="296"/>
        <v>music</v>
      </c>
      <c r="R3198" t="str">
        <f t="shared" si="297"/>
        <v>musical</v>
      </c>
      <c r="S3198" s="10">
        <f t="shared" si="298"/>
        <v>42157.306423611117</v>
      </c>
      <c r="T3198" s="10">
        <f t="shared" si="299"/>
        <v>42217.291666666664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11">
        <f t="shared" si="295"/>
        <v>286.25</v>
      </c>
      <c r="Q3199" t="str">
        <f t="shared" si="296"/>
        <v>music</v>
      </c>
      <c r="R3199" t="str">
        <f t="shared" si="297"/>
        <v>musical</v>
      </c>
      <c r="S3199" s="10">
        <f t="shared" si="298"/>
        <v>42009.201597222222</v>
      </c>
      <c r="T3199" s="10">
        <f t="shared" si="299"/>
        <v>42039.201597222222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11">
        <f t="shared" si="295"/>
        <v>36.666666666666664</v>
      </c>
      <c r="Q3200" t="str">
        <f t="shared" si="296"/>
        <v>music</v>
      </c>
      <c r="R3200" t="str">
        <f t="shared" si="297"/>
        <v>musical</v>
      </c>
      <c r="S3200" s="10">
        <f t="shared" si="298"/>
        <v>42013.132835648146</v>
      </c>
      <c r="T3200" s="10">
        <f t="shared" si="299"/>
        <v>42051.132835648146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11">
        <f t="shared" si="295"/>
        <v>49.20754716981132</v>
      </c>
      <c r="Q3201" t="str">
        <f t="shared" si="296"/>
        <v>music</v>
      </c>
      <c r="R3201" t="str">
        <f t="shared" si="297"/>
        <v>musical</v>
      </c>
      <c r="S3201" s="10">
        <f t="shared" si="298"/>
        <v>41858.47011574074</v>
      </c>
      <c r="T3201" s="10">
        <f t="shared" si="299"/>
        <v>41888.583333333336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11">
        <f t="shared" si="295"/>
        <v>1</v>
      </c>
      <c r="Q3202" t="str">
        <f t="shared" si="296"/>
        <v>music</v>
      </c>
      <c r="R3202" t="str">
        <f t="shared" si="297"/>
        <v>musical</v>
      </c>
      <c r="S3202" s="10">
        <f t="shared" si="298"/>
        <v>42460.028946759259</v>
      </c>
      <c r="T3202" s="10">
        <f t="shared" si="299"/>
        <v>42489.94027777778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11">
        <f t="shared" ref="P3203:P3266" si="301">E3203/L3203</f>
        <v>12.5</v>
      </c>
      <c r="Q3203" t="str">
        <f t="shared" ref="Q3203:Q3266" si="302">IF(N3203="","",IF(ISNUMBER(SEARCH("film &amp; video",N3203)),"film &amp; video",IF(ISNUMBER(SEARCH("food",N3203)),"food",IF(ISNUMBER(SEARCH("games",N3203)),"games",IF(ISNUMBER(SEARCH("journalism",N3203)),"journalism",IF(ISNUMBER(SEARCH("music",N3203)),"music",IF(ISNUMBER(SEARCH("photography",N3203)),"photography",IF(ISNUMBER(SEARCH("publishing",N3203)),"publishing",IF(ISNUMBER(SEARCH("technology",N3203)),"technology",IF(ISNUMBER(SEARCH("theater",N3203)),"theater"))))))))))</f>
        <v>music</v>
      </c>
      <c r="R3203" t="str">
        <f t="shared" ref="R3203:R3266" si="303">IF(N3203="","",IF(ISNUMBER(SEARCH("animation",N3203)),"animation",IF(ISNUMBER(SEARCH("art books",N3203)),"art books",IF(ISNUMBER(SEARCH("audio",N3203)),"audio",IF(ISNUMBER(SEARCH("children's books",N3203)),"children's book",IF(ISNUMBER(SEARCH("classical music",N3203)),"classical music",IF(ISNUMBER(SEARCH("documentary",N3203)),"documentary",IF(ISNUMBER(SEARCH("drama",N3203)),"drama",IF(ISNUMBER(SEARCH("electronic music",N3203)),"electronic music",IF(ISNUMBER(SEARCH("faith",N3203)),"faith",IF(ISNUMBER(SEARCH("fiction",N3203)),"fiction",IF(ISNUMBER(SEARCH("food trucks",N3203)),"food trucks",IF(ISNUMBER(SEARCH("gadgets",N3203)),"gadgets",IF(ISNUMBER(SEARCH("hardware",N3203)),"hardware",IF(ISNUMBER(SEARCH("indie rock",N3203)),"indie rock",IF(ISNUMBER(SEARCH("jazz",N3203)),"jazz",IF(ISNUMBER(SEARCH("makerspaces",N3203)),"makerspaces",IF(ISNUMBER(SEARCH("metal",N3203)),"metal",IF(ISNUMBER(SEARCH("mobile games",N3203)),"mobile games",IF(ISNUMBER(SEARCH("musical",N3203)),"musical",IF(ISNUMBER(SEARCH("nature",N3203)),"nature",IF(ISNUMBER(SEARCH("nonfiction",N3203)),"nonfiction",IF(ISNUMBER(SEARCH("people",N3203)),"people",IF(ISNUMBER(SEARCH("photobooks",N3203)),"photobooks",IF(ISNUMBER(SEARCH("places",N3203)),"places",IF(ISNUMBER(SEARCH("plays",N3203)),"plays",IF(ISNUMBER(SEARCH("pop",N3203)),"pop",IF(ISNUMBER(SEARCH("radio &amp; podcasts",N3203)),"radio &amp; podcasts",IF(ISNUMBER(SEARCH("restaurants",N3203)),"restaurants",IF(ISNUMBER(SEARCH("rock",N3203)),"rock",IF(ISNUMBER(SEARCH("science fiction",N3203)),"science fiction",IF(ISNUMBER(SEARCH("shorts",N3203)),"shorts",IF(ISNUMBER(SEARCH("small batch",N3203)),"small batch",IF(ISNUMBER(SEARCH("space exploration",N3203)),"space exploration",IF(ISNUMBER(SEARCH("spaces",N3203)),"spaces",IF(ISNUMBER(SEARCH("tabletop games",N3203)),"tabletop games",IF(ISNUMBER(SEARCH("television",N3203)),"television",IF(ISNUMBER(SEARCH("translations",N3203)),"translations",IF(ISNUMBER(SEARCH("video games",N3203)),"video games",IF(ISNUMBER(SEARCH("wearables",N3203)),"wearables",IF(ISNUMBER(SEARCH("web",N3203)),"web",IF(ISNUMBER(SEARCH("world music",N3203)),"world music"))))))))))))))))))))))))))))))))))))))))))</f>
        <v>musical</v>
      </c>
      <c r="S3203" s="10">
        <f t="shared" ref="S3203:S3266" si="304">(((J3203/60)/60)/24)+DATE(1970,1,1)+(-7/24)</f>
        <v>41861.475428240745</v>
      </c>
      <c r="T3203" s="10">
        <f t="shared" ref="T3203:T3266" si="305">(((I3203/60)/60)/24)+DATE(1970,1,1)+(-7/24)</f>
        <v>41882.475428240745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11">
        <f t="shared" si="301"/>
        <v>109.04</v>
      </c>
      <c r="Q3204" t="str">
        <f t="shared" si="302"/>
        <v>music</v>
      </c>
      <c r="R3204" t="str">
        <f t="shared" si="303"/>
        <v>musical</v>
      </c>
      <c r="S3204" s="10">
        <f t="shared" si="304"/>
        <v>42293.561875000007</v>
      </c>
      <c r="T3204" s="10">
        <f t="shared" si="305"/>
        <v>42351.957638888889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11">
        <f t="shared" si="301"/>
        <v>41.666666666666664</v>
      </c>
      <c r="Q3205" t="str">
        <f t="shared" si="302"/>
        <v>music</v>
      </c>
      <c r="R3205" t="str">
        <f t="shared" si="303"/>
        <v>musical</v>
      </c>
      <c r="S3205" s="10">
        <f t="shared" si="304"/>
        <v>42242.697013888894</v>
      </c>
      <c r="T3205" s="10">
        <f t="shared" si="305"/>
        <v>42272.697013888894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11" t="e">
        <f t="shared" si="301"/>
        <v>#DIV/0!</v>
      </c>
      <c r="Q3206" t="str">
        <f t="shared" si="302"/>
        <v>music</v>
      </c>
      <c r="R3206" t="str">
        <f t="shared" si="303"/>
        <v>musical</v>
      </c>
      <c r="S3206" s="10">
        <f t="shared" si="304"/>
        <v>42172.394432870373</v>
      </c>
      <c r="T3206" s="10">
        <f t="shared" si="305"/>
        <v>42202.384722222225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11">
        <f t="shared" si="301"/>
        <v>22.75</v>
      </c>
      <c r="Q3207" t="str">
        <f t="shared" si="302"/>
        <v>music</v>
      </c>
      <c r="R3207" t="str">
        <f t="shared" si="303"/>
        <v>musical</v>
      </c>
      <c r="S3207" s="10">
        <f t="shared" si="304"/>
        <v>42095.083009259259</v>
      </c>
      <c r="T3207" s="10">
        <f t="shared" si="305"/>
        <v>42125.083009259259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11" t="e">
        <f t="shared" si="301"/>
        <v>#DIV/0!</v>
      </c>
      <c r="Q3208" t="str">
        <f t="shared" si="302"/>
        <v>music</v>
      </c>
      <c r="R3208" t="str">
        <f t="shared" si="303"/>
        <v>musical</v>
      </c>
      <c r="S3208" s="10">
        <f t="shared" si="304"/>
        <v>42235.984386574077</v>
      </c>
      <c r="T3208" s="10">
        <f t="shared" si="305"/>
        <v>42265.984386574077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11">
        <f t="shared" si="301"/>
        <v>70.833333333333329</v>
      </c>
      <c r="Q3209" t="str">
        <f t="shared" si="302"/>
        <v>music</v>
      </c>
      <c r="R3209" t="str">
        <f t="shared" si="303"/>
        <v>musical</v>
      </c>
      <c r="S3209" s="10">
        <f t="shared" si="304"/>
        <v>42056.986192129632</v>
      </c>
      <c r="T3209" s="10">
        <f t="shared" si="305"/>
        <v>42116.944525462961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11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41827.313391203708</v>
      </c>
      <c r="T3210" s="10">
        <f t="shared" si="305"/>
        <v>41848.313391203708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41778.345578703709</v>
      </c>
      <c r="T3211" s="10">
        <f t="shared" si="305"/>
        <v>41810.666666666672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11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41013.644895833335</v>
      </c>
      <c r="T3212" s="10">
        <f t="shared" si="305"/>
        <v>41060.874305555561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11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41834.294907407413</v>
      </c>
      <c r="T3213" s="10">
        <f t="shared" si="305"/>
        <v>41865.791666666672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11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41829.504062500004</v>
      </c>
      <c r="T3214" s="10">
        <f t="shared" si="305"/>
        <v>41859.504062500004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11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42171.471747685187</v>
      </c>
      <c r="T3215" s="10">
        <f t="shared" si="305"/>
        <v>42211.471747685187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11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42337.500844907408</v>
      </c>
      <c r="T3216" s="10">
        <f t="shared" si="305"/>
        <v>42374.704861111117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11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42219.373506944445</v>
      </c>
      <c r="T3217" s="10">
        <f t="shared" si="305"/>
        <v>42256.874305555561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11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42165.170960648153</v>
      </c>
      <c r="T3218" s="10">
        <f t="shared" si="305"/>
        <v>42196.312500000007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11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42648.254444444443</v>
      </c>
      <c r="T3219" s="10">
        <f t="shared" si="305"/>
        <v>42678.254444444443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11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41970.710486111115</v>
      </c>
      <c r="T3220" s="10">
        <f t="shared" si="305"/>
        <v>42003.708333333336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1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42050.691516203711</v>
      </c>
      <c r="T3221" s="10">
        <f t="shared" si="305"/>
        <v>42085.64984953704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11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42772.541712962964</v>
      </c>
      <c r="T3222" s="10">
        <f t="shared" si="305"/>
        <v>42806.583333333336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11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42155.405127314814</v>
      </c>
      <c r="T3223" s="10">
        <f t="shared" si="305"/>
        <v>42190.405127314814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11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42270.29047453704</v>
      </c>
      <c r="T3224" s="10">
        <f t="shared" si="305"/>
        <v>42301.603472222225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11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42206.543703703712</v>
      </c>
      <c r="T3225" s="10">
        <f t="shared" si="305"/>
        <v>42236.543703703712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11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42697.559178240743</v>
      </c>
      <c r="T3226" s="10">
        <f t="shared" si="305"/>
        <v>42744.916666666664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11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42503.267800925933</v>
      </c>
      <c r="T3227" s="10">
        <f t="shared" si="305"/>
        <v>42524.583333333336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11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42277.291805555556</v>
      </c>
      <c r="T3228" s="10">
        <f t="shared" si="305"/>
        <v>42307.291805555556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11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42722.59069444445</v>
      </c>
      <c r="T3229" s="10">
        <f t="shared" si="305"/>
        <v>42752.59069444445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11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42323.417638888895</v>
      </c>
      <c r="T3230" s="10">
        <f t="shared" si="305"/>
        <v>42354.915972222225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1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41932.999976851854</v>
      </c>
      <c r="T3231" s="10">
        <f t="shared" si="305"/>
        <v>41963.041643518525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11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41897.87645833334</v>
      </c>
      <c r="T3232" s="10">
        <f t="shared" si="305"/>
        <v>41912.874305555561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11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42446.652164351857</v>
      </c>
      <c r="T3233" s="10">
        <f t="shared" si="305"/>
        <v>42476.652164351857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11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42463.522187500006</v>
      </c>
      <c r="T3234" s="10">
        <f t="shared" si="305"/>
        <v>42493.874305555561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11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42766.513368055559</v>
      </c>
      <c r="T3235" s="10">
        <f t="shared" si="305"/>
        <v>42796.513368055559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11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42734.497777777775</v>
      </c>
      <c r="T3236" s="10">
        <f t="shared" si="305"/>
        <v>42767.688194444447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11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42522.056145833332</v>
      </c>
      <c r="T3237" s="10">
        <f t="shared" si="305"/>
        <v>42552.056145833332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11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42702.625381944446</v>
      </c>
      <c r="T3238" s="10">
        <f t="shared" si="305"/>
        <v>42732.625381944446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11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42252.182685185187</v>
      </c>
      <c r="T3239" s="10">
        <f t="shared" si="305"/>
        <v>42275.874305555561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11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42156.218726851854</v>
      </c>
      <c r="T3240" s="10">
        <f t="shared" si="305"/>
        <v>42186.218726851854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1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42277.797372685185</v>
      </c>
      <c r="T3241" s="10">
        <f t="shared" si="305"/>
        <v>42302.707638888889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11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42754.402175925927</v>
      </c>
      <c r="T3242" s="10">
        <f t="shared" si="305"/>
        <v>42782.666666666664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11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41893.033217592594</v>
      </c>
      <c r="T3243" s="10">
        <f t="shared" si="305"/>
        <v>41925.999305555561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11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41871.46402777778</v>
      </c>
      <c r="T3244" s="10">
        <f t="shared" si="305"/>
        <v>41901.46402777778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11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42261.805115740739</v>
      </c>
      <c r="T3245" s="10">
        <f t="shared" si="305"/>
        <v>42285.708333333336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11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42675.40256944445</v>
      </c>
      <c r="T3246" s="10">
        <f t="shared" si="305"/>
        <v>42705.444236111114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11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42135.308541666665</v>
      </c>
      <c r="T3247" s="10">
        <f t="shared" si="305"/>
        <v>42166.791666666664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11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42230.180555555555</v>
      </c>
      <c r="T3248" s="10">
        <f t="shared" si="305"/>
        <v>42258.874305555561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11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42167.142500000002</v>
      </c>
      <c r="T3249" s="10">
        <f t="shared" si="305"/>
        <v>42197.142500000002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11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42068.596724537041</v>
      </c>
      <c r="T3250" s="10">
        <f t="shared" si="305"/>
        <v>42098.555057870377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1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42145.455023148148</v>
      </c>
      <c r="T3251" s="10">
        <f t="shared" si="305"/>
        <v>42175.455023148148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11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41918.450509259259</v>
      </c>
      <c r="T3252" s="10">
        <f t="shared" si="305"/>
        <v>41948.49217592593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11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42146.439421296302</v>
      </c>
      <c r="T3253" s="10">
        <f t="shared" si="305"/>
        <v>42176.439421296302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11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42590.181018518524</v>
      </c>
      <c r="T3254" s="10">
        <f t="shared" si="305"/>
        <v>42620.181018518524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11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42602.285046296303</v>
      </c>
      <c r="T3255" s="10">
        <f t="shared" si="305"/>
        <v>42620.864583333336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11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42058.794085648151</v>
      </c>
      <c r="T3256" s="10">
        <f t="shared" si="305"/>
        <v>42088.752418981479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11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41889.4765625</v>
      </c>
      <c r="T3257" s="10">
        <f t="shared" si="305"/>
        <v>41919.4765625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11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42144.282141203708</v>
      </c>
      <c r="T3258" s="10">
        <f t="shared" si="305"/>
        <v>42165.874305555561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11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42758.267962962964</v>
      </c>
      <c r="T3259" s="10">
        <f t="shared" si="305"/>
        <v>42788.267962962964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11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41982.595613425925</v>
      </c>
      <c r="T3260" s="10">
        <f t="shared" si="305"/>
        <v>42012.595613425925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1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42614.469270833339</v>
      </c>
      <c r="T3261" s="10">
        <f t="shared" si="305"/>
        <v>42643.874305555561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11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42303.380995370368</v>
      </c>
      <c r="T3262" s="10">
        <f t="shared" si="305"/>
        <v>42338.422662037039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11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42171.433750000004</v>
      </c>
      <c r="T3263" s="10">
        <f t="shared" si="305"/>
        <v>42201.433750000004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11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41964.023865740739</v>
      </c>
      <c r="T3264" s="10">
        <f t="shared" si="305"/>
        <v>41994.875000000007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11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42284.224398148152</v>
      </c>
      <c r="T3265" s="10">
        <f t="shared" si="305"/>
        <v>42307.583333333336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11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42016.50854166667</v>
      </c>
      <c r="T3266" s="10">
        <f t="shared" si="305"/>
        <v>42032.625000000007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11">
        <f t="shared" ref="P3267:P3330" si="307">E3267/L3267</f>
        <v>70.285714285714292</v>
      </c>
      <c r="Q3267" t="str">
        <f t="shared" ref="Q3267:Q3330" si="308">IF(N3267="","",IF(ISNUMBER(SEARCH("film &amp; video",N3267)),"film &amp; video",IF(ISNUMBER(SEARCH("food",N3267)),"food",IF(ISNUMBER(SEARCH("games",N3267)),"games",IF(ISNUMBER(SEARCH("journalism",N3267)),"journalism",IF(ISNUMBER(SEARCH("music",N3267)),"music",IF(ISNUMBER(SEARCH("photography",N3267)),"photography",IF(ISNUMBER(SEARCH("publishing",N3267)),"publishing",IF(ISNUMBER(SEARCH("technology",N3267)),"technology",IF(ISNUMBER(SEARCH("theater",N3267)),"theater"))))))))))</f>
        <v>theater</v>
      </c>
      <c r="R3267" t="str">
        <f t="shared" ref="R3267:R3330" si="309">IF(N3267="","",IF(ISNUMBER(SEARCH("animation",N3267)),"animation",IF(ISNUMBER(SEARCH("art books",N3267)),"art books",IF(ISNUMBER(SEARCH("audio",N3267)),"audio",IF(ISNUMBER(SEARCH("children's books",N3267)),"children's book",IF(ISNUMBER(SEARCH("classical music",N3267)),"classical music",IF(ISNUMBER(SEARCH("documentary",N3267)),"documentary",IF(ISNUMBER(SEARCH("drama",N3267)),"drama",IF(ISNUMBER(SEARCH("electronic music",N3267)),"electronic music",IF(ISNUMBER(SEARCH("faith",N3267)),"faith",IF(ISNUMBER(SEARCH("fiction",N3267)),"fiction",IF(ISNUMBER(SEARCH("food trucks",N3267)),"food trucks",IF(ISNUMBER(SEARCH("gadgets",N3267)),"gadgets",IF(ISNUMBER(SEARCH("hardware",N3267)),"hardware",IF(ISNUMBER(SEARCH("indie rock",N3267)),"indie rock",IF(ISNUMBER(SEARCH("jazz",N3267)),"jazz",IF(ISNUMBER(SEARCH("makerspaces",N3267)),"makerspaces",IF(ISNUMBER(SEARCH("metal",N3267)),"metal",IF(ISNUMBER(SEARCH("mobile games",N3267)),"mobile games",IF(ISNUMBER(SEARCH("musical",N3267)),"musical",IF(ISNUMBER(SEARCH("nature",N3267)),"nature",IF(ISNUMBER(SEARCH("nonfiction",N3267)),"nonfiction",IF(ISNUMBER(SEARCH("people",N3267)),"people",IF(ISNUMBER(SEARCH("photobooks",N3267)),"photobooks",IF(ISNUMBER(SEARCH("places",N3267)),"places",IF(ISNUMBER(SEARCH("plays",N3267)),"plays",IF(ISNUMBER(SEARCH("pop",N3267)),"pop",IF(ISNUMBER(SEARCH("radio &amp; podcasts",N3267)),"radio &amp; podcasts",IF(ISNUMBER(SEARCH("restaurants",N3267)),"restaurants",IF(ISNUMBER(SEARCH("rock",N3267)),"rock",IF(ISNUMBER(SEARCH("science fiction",N3267)),"science fiction",IF(ISNUMBER(SEARCH("shorts",N3267)),"shorts",IF(ISNUMBER(SEARCH("small batch",N3267)),"small batch",IF(ISNUMBER(SEARCH("space exploration",N3267)),"space exploration",IF(ISNUMBER(SEARCH("spaces",N3267)),"spaces",IF(ISNUMBER(SEARCH("tabletop games",N3267)),"tabletop games",IF(ISNUMBER(SEARCH("television",N3267)),"television",IF(ISNUMBER(SEARCH("translations",N3267)),"translations",IF(ISNUMBER(SEARCH("video games",N3267)),"video games",IF(ISNUMBER(SEARCH("wearables",N3267)),"wearables",IF(ISNUMBER(SEARCH("web",N3267)),"web",IF(ISNUMBER(SEARCH("world music",N3267)),"world music"))))))))))))))))))))))))))))))))))))))))))</f>
        <v>plays</v>
      </c>
      <c r="S3267" s="10">
        <f t="shared" ref="S3267:S3330" si="310">(((J3267/60)/60)/24)+DATE(1970,1,1)+(-7/24)</f>
        <v>42311.420312499999</v>
      </c>
      <c r="T3267" s="10">
        <f t="shared" ref="T3267:T3330" si="311">(((I3267/60)/60)/24)+DATE(1970,1,1)+(-7/24)</f>
        <v>42341.416666666664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11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42136.244467592602</v>
      </c>
      <c r="T3268" s="10">
        <f t="shared" si="311"/>
        <v>42167.583333333336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11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42172.46597222222</v>
      </c>
      <c r="T3269" s="10">
        <f t="shared" si="311"/>
        <v>42202.46597222222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11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42590.612592592595</v>
      </c>
      <c r="T3270" s="10">
        <f t="shared" si="311"/>
        <v>42606.612592592595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1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42137.104131944441</v>
      </c>
      <c r="T3271" s="10">
        <f t="shared" si="311"/>
        <v>42171.166666666664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11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42167.241493055561</v>
      </c>
      <c r="T3272" s="10">
        <f t="shared" si="311"/>
        <v>42197.241493055561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11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41915.145543981482</v>
      </c>
      <c r="T3273" s="10">
        <f t="shared" si="311"/>
        <v>41945.187210648153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11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42284.208437500005</v>
      </c>
      <c r="T3274" s="10">
        <f t="shared" si="311"/>
        <v>42314.250104166669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11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42611.509745370371</v>
      </c>
      <c r="T3275" s="10">
        <f t="shared" si="311"/>
        <v>42627.500000000007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11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42400.412870370368</v>
      </c>
      <c r="T3276" s="10">
        <f t="shared" si="311"/>
        <v>42444.583333333336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11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42017.588784722226</v>
      </c>
      <c r="T3277" s="10">
        <f t="shared" si="311"/>
        <v>42043.895833333336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11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42426.658321759263</v>
      </c>
      <c r="T3278" s="10">
        <f t="shared" si="311"/>
        <v>42460.874305555561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11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41931.391273148154</v>
      </c>
      <c r="T3279" s="10">
        <f t="shared" si="311"/>
        <v>41961.432939814818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11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42124.556747685187</v>
      </c>
      <c r="T3280" s="10">
        <f t="shared" si="311"/>
        <v>42154.556747685187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1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42430.810868055552</v>
      </c>
      <c r="T3281" s="10">
        <f t="shared" si="311"/>
        <v>42460.769201388895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11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42121.465254629635</v>
      </c>
      <c r="T3282" s="10">
        <f t="shared" si="311"/>
        <v>42155.916666666664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11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42218.728067129632</v>
      </c>
      <c r="T3283" s="10">
        <f t="shared" si="311"/>
        <v>42248.728067129632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11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42444.902638888896</v>
      </c>
      <c r="T3284" s="10">
        <f t="shared" si="311"/>
        <v>42488.902638888896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11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42379.452523148146</v>
      </c>
      <c r="T3285" s="10">
        <f t="shared" si="311"/>
        <v>42410.583333333336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11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42380.593206018522</v>
      </c>
      <c r="T3286" s="10">
        <f t="shared" si="311"/>
        <v>42397.957638888889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11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42762.650763888894</v>
      </c>
      <c r="T3287" s="10">
        <f t="shared" si="311"/>
        <v>42793.916666666664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11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42567.548402777778</v>
      </c>
      <c r="T3288" s="10">
        <f t="shared" si="311"/>
        <v>42597.548402777778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11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42311.458657407413</v>
      </c>
      <c r="T3289" s="10">
        <f t="shared" si="311"/>
        <v>42336.458657407413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11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42505.482812499999</v>
      </c>
      <c r="T3290" s="10">
        <f t="shared" si="311"/>
        <v>42541.666666666664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1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42758.076412037037</v>
      </c>
      <c r="T3291" s="10">
        <f t="shared" si="311"/>
        <v>42786.076412037037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11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42775.223275462966</v>
      </c>
      <c r="T3292" s="10">
        <f t="shared" si="311"/>
        <v>42805.223275462966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11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42232.410879629628</v>
      </c>
      <c r="T3293" s="10">
        <f t="shared" si="311"/>
        <v>42263.874305555561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11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42282.478564814817</v>
      </c>
      <c r="T3294" s="10">
        <f t="shared" si="311"/>
        <v>42342.520231481489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11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42768.133703703708</v>
      </c>
      <c r="T3295" s="10">
        <f t="shared" si="311"/>
        <v>42798.133703703708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11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42141.249467592592</v>
      </c>
      <c r="T3296" s="10">
        <f t="shared" si="311"/>
        <v>42171.249467592592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11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42609.150798611117</v>
      </c>
      <c r="T3297" s="10">
        <f t="shared" si="311"/>
        <v>42639.150798611117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11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42309.464953703711</v>
      </c>
      <c r="T3298" s="10">
        <f t="shared" si="311"/>
        <v>42330.625000000007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11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42193.479814814818</v>
      </c>
      <c r="T3299" s="10">
        <f t="shared" si="311"/>
        <v>42212.665972222225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11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42239.666296296295</v>
      </c>
      <c r="T3300" s="10">
        <f t="shared" si="311"/>
        <v>42259.708333333336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1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42261.62572916667</v>
      </c>
      <c r="T3301" s="10">
        <f t="shared" si="311"/>
        <v>42291.62572916667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11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42102.452106481483</v>
      </c>
      <c r="T3302" s="10">
        <f t="shared" si="311"/>
        <v>42123.452106481483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11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42538.444166666675</v>
      </c>
      <c r="T3303" s="10">
        <f t="shared" si="311"/>
        <v>42582.999305555561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11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42681.059907407405</v>
      </c>
      <c r="T3304" s="10">
        <f t="shared" si="311"/>
        <v>42711.059907407405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11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42056.359768518516</v>
      </c>
      <c r="T3305" s="10">
        <f t="shared" si="311"/>
        <v>42091.318101851859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11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42696.332777777781</v>
      </c>
      <c r="T3306" s="10">
        <f t="shared" si="311"/>
        <v>42726.332777777781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1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42186.564212962963</v>
      </c>
      <c r="T3307" s="10">
        <f t="shared" si="311"/>
        <v>42216.564212962963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11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42492.927569444444</v>
      </c>
      <c r="T3308" s="10">
        <f t="shared" si="311"/>
        <v>42530.833333333336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11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42474.765497685185</v>
      </c>
      <c r="T3309" s="10">
        <f t="shared" si="311"/>
        <v>42504.765497685185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11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42452.585243055561</v>
      </c>
      <c r="T3310" s="10">
        <f t="shared" si="311"/>
        <v>42473.585243055561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42628.358541666668</v>
      </c>
      <c r="T3311" s="10">
        <f t="shared" si="311"/>
        <v>42659.358541666668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11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42253.636863425927</v>
      </c>
      <c r="T3312" s="10">
        <f t="shared" si="311"/>
        <v>42283.636863425927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11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42264.000115740746</v>
      </c>
      <c r="T3313" s="10">
        <f t="shared" si="311"/>
        <v>42294.000115740746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11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42664.517893518518</v>
      </c>
      <c r="T3314" s="10">
        <f t="shared" si="311"/>
        <v>42685.625000000007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11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42381.952743055554</v>
      </c>
      <c r="T3315" s="10">
        <f t="shared" si="311"/>
        <v>42395.750000000007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11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42104.975821759261</v>
      </c>
      <c r="T3316" s="10">
        <f t="shared" si="311"/>
        <v>42132.545138888891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11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42466.012048611119</v>
      </c>
      <c r="T3317" s="10">
        <f t="shared" si="311"/>
        <v>42496.012048611119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11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41826.579571759263</v>
      </c>
      <c r="T3318" s="10">
        <f t="shared" si="311"/>
        <v>41859.287500000006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11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42498.74796296296</v>
      </c>
      <c r="T3319" s="10">
        <f t="shared" si="311"/>
        <v>42528.74796296296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11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42431.010335648149</v>
      </c>
      <c r="T3320" s="10">
        <f t="shared" si="311"/>
        <v>42470.812500000007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1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41990.29381944445</v>
      </c>
      <c r="T3321" s="10">
        <f t="shared" si="311"/>
        <v>42035.29381944445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11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42512.75413194445</v>
      </c>
      <c r="T3322" s="10">
        <f t="shared" si="311"/>
        <v>42542.75413194445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1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41913.808622685188</v>
      </c>
      <c r="T3323" s="10">
        <f t="shared" si="311"/>
        <v>41927.874305555561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11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42520.718703703707</v>
      </c>
      <c r="T3324" s="10">
        <f t="shared" si="311"/>
        <v>42542.871527777781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11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42608.074166666665</v>
      </c>
      <c r="T3325" s="10">
        <f t="shared" si="311"/>
        <v>42638.074166666665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11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42512.291550925926</v>
      </c>
      <c r="T3326" s="10">
        <f t="shared" si="311"/>
        <v>42526.291550925926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11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42064.493946759263</v>
      </c>
      <c r="T3327" s="10">
        <f t="shared" si="311"/>
        <v>42099.452280092599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11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42041.422511574077</v>
      </c>
      <c r="T3328" s="10">
        <f t="shared" si="311"/>
        <v>42071.380844907406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11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42468.082939814813</v>
      </c>
      <c r="T3329" s="10">
        <f t="shared" si="311"/>
        <v>42498.082939814813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11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41822.283368055556</v>
      </c>
      <c r="T3330" s="10">
        <f t="shared" si="311"/>
        <v>41824.75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11">
        <f t="shared" ref="P3331:P3394" si="313">E3331/L3331</f>
        <v>44.92307692307692</v>
      </c>
      <c r="Q3331" t="str">
        <f t="shared" ref="Q3331:Q3394" si="314">IF(N3331="","",IF(ISNUMBER(SEARCH("film &amp; video",N3331)),"film &amp; video",IF(ISNUMBER(SEARCH("food",N3331)),"food",IF(ISNUMBER(SEARCH("games",N3331)),"games",IF(ISNUMBER(SEARCH("journalism",N3331)),"journalism",IF(ISNUMBER(SEARCH("music",N3331)),"music",IF(ISNUMBER(SEARCH("photography",N3331)),"photography",IF(ISNUMBER(SEARCH("publishing",N3331)),"publishing",IF(ISNUMBER(SEARCH("technology",N3331)),"technology",IF(ISNUMBER(SEARCH("theater",N3331)),"theater"))))))))))</f>
        <v>theater</v>
      </c>
      <c r="R3331" t="str">
        <f t="shared" ref="R3331:R3394" si="315">IF(N3331="","",IF(ISNUMBER(SEARCH("animation",N3331)),"animation",IF(ISNUMBER(SEARCH("art books",N3331)),"art books",IF(ISNUMBER(SEARCH("audio",N3331)),"audio",IF(ISNUMBER(SEARCH("children's books",N3331)),"children's book",IF(ISNUMBER(SEARCH("classical music",N3331)),"classical music",IF(ISNUMBER(SEARCH("documentary",N3331)),"documentary",IF(ISNUMBER(SEARCH("drama",N3331)),"drama",IF(ISNUMBER(SEARCH("electronic music",N3331)),"electronic music",IF(ISNUMBER(SEARCH("faith",N3331)),"faith",IF(ISNUMBER(SEARCH("fiction",N3331)),"fiction",IF(ISNUMBER(SEARCH("food trucks",N3331)),"food trucks",IF(ISNUMBER(SEARCH("gadgets",N3331)),"gadgets",IF(ISNUMBER(SEARCH("hardware",N3331)),"hardware",IF(ISNUMBER(SEARCH("indie rock",N3331)),"indie rock",IF(ISNUMBER(SEARCH("jazz",N3331)),"jazz",IF(ISNUMBER(SEARCH("makerspaces",N3331)),"makerspaces",IF(ISNUMBER(SEARCH("metal",N3331)),"metal",IF(ISNUMBER(SEARCH("mobile games",N3331)),"mobile games",IF(ISNUMBER(SEARCH("musical",N3331)),"musical",IF(ISNUMBER(SEARCH("nature",N3331)),"nature",IF(ISNUMBER(SEARCH("nonfiction",N3331)),"nonfiction",IF(ISNUMBER(SEARCH("people",N3331)),"people",IF(ISNUMBER(SEARCH("photobooks",N3331)),"photobooks",IF(ISNUMBER(SEARCH("places",N3331)),"places",IF(ISNUMBER(SEARCH("plays",N3331)),"plays",IF(ISNUMBER(SEARCH("pop",N3331)),"pop",IF(ISNUMBER(SEARCH("radio &amp; podcasts",N3331)),"radio &amp; podcasts",IF(ISNUMBER(SEARCH("restaurants",N3331)),"restaurants",IF(ISNUMBER(SEARCH("rock",N3331)),"rock",IF(ISNUMBER(SEARCH("science fiction",N3331)),"science fiction",IF(ISNUMBER(SEARCH("shorts",N3331)),"shorts",IF(ISNUMBER(SEARCH("small batch",N3331)),"small batch",IF(ISNUMBER(SEARCH("space exploration",N3331)),"space exploration",IF(ISNUMBER(SEARCH("spaces",N3331)),"spaces",IF(ISNUMBER(SEARCH("tabletop games",N3331)),"tabletop games",IF(ISNUMBER(SEARCH("television",N3331)),"television",IF(ISNUMBER(SEARCH("translations",N3331)),"translations",IF(ISNUMBER(SEARCH("video games",N3331)),"video games",IF(ISNUMBER(SEARCH("wearables",N3331)),"wearables",IF(ISNUMBER(SEARCH("web",N3331)),"web",IF(ISNUMBER(SEARCH("world music",N3331)),"world music"))))))))))))))))))))))))))))))))))))))))))</f>
        <v>plays</v>
      </c>
      <c r="S3331" s="10">
        <f t="shared" ref="S3331:S3394" si="316">(((J3331/60)/60)/24)+DATE(1970,1,1)+(-7/24)</f>
        <v>41837.031342592592</v>
      </c>
      <c r="T3331" s="10">
        <f t="shared" ref="T3331:T3394" si="317">(((I3331/60)/60)/24)+DATE(1970,1,1)+(-7/24)</f>
        <v>41847.666666666672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11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42065.595694444448</v>
      </c>
      <c r="T3332" s="10">
        <f t="shared" si="317"/>
        <v>42095.554027777784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1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42248.406087962961</v>
      </c>
      <c r="T3333" s="10">
        <f t="shared" si="317"/>
        <v>42283.406087962961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11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41809.56863425926</v>
      </c>
      <c r="T3334" s="10">
        <f t="shared" si="317"/>
        <v>41839.56863425926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11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42148.385185185187</v>
      </c>
      <c r="T3335" s="10">
        <f t="shared" si="317"/>
        <v>42170.385185185187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11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42185.229421296295</v>
      </c>
      <c r="T3336" s="10">
        <f t="shared" si="317"/>
        <v>42215.229421296295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11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41827.382476851853</v>
      </c>
      <c r="T3337" s="10">
        <f t="shared" si="317"/>
        <v>41854.666666666672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11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42437.107013888897</v>
      </c>
      <c r="T3338" s="10">
        <f t="shared" si="317"/>
        <v>42465.065347222226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11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41900.990358796298</v>
      </c>
      <c r="T3339" s="10">
        <f t="shared" si="317"/>
        <v>41922.583333333336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11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42769.283333333333</v>
      </c>
      <c r="T3340" s="10">
        <f t="shared" si="317"/>
        <v>42790.283333333333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1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42549.37405092593</v>
      </c>
      <c r="T3341" s="10">
        <f t="shared" si="317"/>
        <v>42579.37405092593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11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42685.682337962964</v>
      </c>
      <c r="T3342" s="10">
        <f t="shared" si="317"/>
        <v>42710.682337962964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11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42510.507187500007</v>
      </c>
      <c r="T3343" s="10">
        <f t="shared" si="317"/>
        <v>42533.416666666664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11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42062.004745370366</v>
      </c>
      <c r="T3344" s="10">
        <f t="shared" si="317"/>
        <v>42094.915972222225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11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42452.624814814822</v>
      </c>
      <c r="T3345" s="10">
        <f t="shared" si="317"/>
        <v>42473.262500000004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11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41850.908483796295</v>
      </c>
      <c r="T3346" s="10">
        <f t="shared" si="317"/>
        <v>41880.908483796295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11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42052.814444444448</v>
      </c>
      <c r="T3347" s="10">
        <f t="shared" si="317"/>
        <v>42111.734027777777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11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42053.732754629636</v>
      </c>
      <c r="T3348" s="10">
        <f t="shared" si="317"/>
        <v>42060.732754629636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11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42484.259884259263</v>
      </c>
      <c r="T3349" s="10">
        <f t="shared" si="317"/>
        <v>42498.583333333336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11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42466.267129629632</v>
      </c>
      <c r="T3350" s="10">
        <f t="shared" si="317"/>
        <v>42489.874305555561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1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42512.819120370368</v>
      </c>
      <c r="T3351" s="10">
        <f t="shared" si="317"/>
        <v>42534.416666666664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11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42302.409849537034</v>
      </c>
      <c r="T3352" s="10">
        <f t="shared" si="317"/>
        <v>42337.666666666664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11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41806.103761574079</v>
      </c>
      <c r="T3353" s="10">
        <f t="shared" si="317"/>
        <v>41843.166666666672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11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42495.701134259267</v>
      </c>
      <c r="T3354" s="10">
        <f t="shared" si="317"/>
        <v>42552.666666666664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11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42479.140625000007</v>
      </c>
      <c r="T3355" s="10">
        <f t="shared" si="317"/>
        <v>42492.666666666664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11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42270.435254629636</v>
      </c>
      <c r="T3356" s="10">
        <f t="shared" si="317"/>
        <v>42305.875694444447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11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42489.3278587963</v>
      </c>
      <c r="T3357" s="10">
        <f t="shared" si="317"/>
        <v>42500.178472222229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11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42536.523981481485</v>
      </c>
      <c r="T3358" s="10">
        <f t="shared" si="317"/>
        <v>42566.523981481485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11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41822.126273148147</v>
      </c>
      <c r="T3359" s="10">
        <f t="shared" si="317"/>
        <v>41852.126273148147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11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41932.019432870373</v>
      </c>
      <c r="T3360" s="10">
        <f t="shared" si="317"/>
        <v>41962.061099537044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1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42745.765439814822</v>
      </c>
      <c r="T3361" s="10">
        <f t="shared" si="317"/>
        <v>42790.765439814822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11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42696.791006944448</v>
      </c>
      <c r="T3362" s="10">
        <f t="shared" si="317"/>
        <v>42718.374305555561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11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41865.733680555561</v>
      </c>
      <c r="T3363" s="10">
        <f t="shared" si="317"/>
        <v>41883.374305555561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11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42055.79996527778</v>
      </c>
      <c r="T3364" s="10">
        <f t="shared" si="317"/>
        <v>42069.913194444445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11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41851.479687500003</v>
      </c>
      <c r="T3365" s="10">
        <f t="shared" si="317"/>
        <v>41870.375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11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42422.685752314814</v>
      </c>
      <c r="T3366" s="10">
        <f t="shared" si="317"/>
        <v>42444.583333333336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11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42320.810092592597</v>
      </c>
      <c r="T3367" s="10">
        <f t="shared" si="317"/>
        <v>42350.810092592597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11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42106.775891203702</v>
      </c>
      <c r="T3368" s="10">
        <f t="shared" si="317"/>
        <v>42136.775891203702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11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42192.642291666671</v>
      </c>
      <c r="T3369" s="10">
        <f t="shared" si="317"/>
        <v>42217.642291666671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11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41968.908090277779</v>
      </c>
      <c r="T3370" s="10">
        <f t="shared" si="317"/>
        <v>42004.916666666664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1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42689.749768518523</v>
      </c>
      <c r="T3371" s="10">
        <f t="shared" si="317"/>
        <v>42749.749768518523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11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42690.042650462965</v>
      </c>
      <c r="T3372" s="10">
        <f t="shared" si="317"/>
        <v>42721.041666666664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11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42312.582928240743</v>
      </c>
      <c r="T3373" s="10">
        <f t="shared" si="317"/>
        <v>42340.582928240743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11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41855.256435185183</v>
      </c>
      <c r="T3374" s="10">
        <f t="shared" si="317"/>
        <v>41875.915972222225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11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42179.562962962962</v>
      </c>
      <c r="T3375" s="10">
        <f t="shared" si="317"/>
        <v>42203.375000000007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11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42275.44</v>
      </c>
      <c r="T3376" s="10">
        <f t="shared" si="317"/>
        <v>42305.440000000002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11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41765.319131944445</v>
      </c>
      <c r="T3377" s="10">
        <f t="shared" si="317"/>
        <v>41777.319131944445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11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42059.40965277778</v>
      </c>
      <c r="T3378" s="10">
        <f t="shared" si="317"/>
        <v>42119.367986111109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11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42053.440960648157</v>
      </c>
      <c r="T3379" s="10">
        <f t="shared" si="317"/>
        <v>42083.413888888892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11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41858.063726851855</v>
      </c>
      <c r="T3380" s="10">
        <f t="shared" si="317"/>
        <v>41882.255555555559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1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42225.222222222226</v>
      </c>
      <c r="T3381" s="10">
        <f t="shared" si="317"/>
        <v>42242.666666666664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11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41937.661782407406</v>
      </c>
      <c r="T3382" s="10">
        <f t="shared" si="317"/>
        <v>41972.70344907407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11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42043.893321759264</v>
      </c>
      <c r="T3383" s="10">
        <f t="shared" si="317"/>
        <v>42073.851655092592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11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42559.139537037037</v>
      </c>
      <c r="T3384" s="10">
        <f t="shared" si="317"/>
        <v>42583.665972222225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11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42524.490972222229</v>
      </c>
      <c r="T3385" s="10">
        <f t="shared" si="317"/>
        <v>42544.490972222229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11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42291.79592592593</v>
      </c>
      <c r="T3386" s="10">
        <f t="shared" si="317"/>
        <v>42328.833333333336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11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41953.575833333336</v>
      </c>
      <c r="T3387" s="10">
        <f t="shared" si="317"/>
        <v>41983.575833333336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11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41946.353078703709</v>
      </c>
      <c r="T3388" s="10">
        <f t="shared" si="317"/>
        <v>41976.353078703709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11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41947.470925925925</v>
      </c>
      <c r="T3389" s="10">
        <f t="shared" si="317"/>
        <v>41987.470925925933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11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42143.169456018521</v>
      </c>
      <c r="T3390" s="10">
        <f t="shared" si="317"/>
        <v>42173.169456018521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1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42494.271782407413</v>
      </c>
      <c r="T3391" s="10">
        <f t="shared" si="317"/>
        <v>42524.271782407413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11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41815.483159722222</v>
      </c>
      <c r="T3392" s="10">
        <f t="shared" si="317"/>
        <v>41830.483159722222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11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41830.254027777781</v>
      </c>
      <c r="T3393" s="10">
        <f t="shared" si="317"/>
        <v>41859.64444444445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11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42446.553877314822</v>
      </c>
      <c r="T3394" s="10">
        <f t="shared" si="317"/>
        <v>42496.553877314822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11">
        <f t="shared" ref="P3395:P3458" si="319">E3395/L3395</f>
        <v>36.06818181818182</v>
      </c>
      <c r="Q3395" t="str">
        <f t="shared" ref="Q3395:Q3458" si="320">IF(N3395="","",IF(ISNUMBER(SEARCH("film &amp; video",N3395)),"film &amp; video",IF(ISNUMBER(SEARCH("food",N3395)),"food",IF(ISNUMBER(SEARCH("games",N3395)),"games",IF(ISNUMBER(SEARCH("journalism",N3395)),"journalism",IF(ISNUMBER(SEARCH("music",N3395)),"music",IF(ISNUMBER(SEARCH("photography",N3395)),"photography",IF(ISNUMBER(SEARCH("publishing",N3395)),"publishing",IF(ISNUMBER(SEARCH("technology",N3395)),"technology",IF(ISNUMBER(SEARCH("theater",N3395)),"theater"))))))))))</f>
        <v>theater</v>
      </c>
      <c r="R3395" t="str">
        <f t="shared" ref="R3395:R3458" si="321">IF(N3395="","",IF(ISNUMBER(SEARCH("animation",N3395)),"animation",IF(ISNUMBER(SEARCH("art books",N3395)),"art books",IF(ISNUMBER(SEARCH("audio",N3395)),"audio",IF(ISNUMBER(SEARCH("children's books",N3395)),"children's book",IF(ISNUMBER(SEARCH("classical music",N3395)),"classical music",IF(ISNUMBER(SEARCH("documentary",N3395)),"documentary",IF(ISNUMBER(SEARCH("drama",N3395)),"drama",IF(ISNUMBER(SEARCH("electronic music",N3395)),"electronic music",IF(ISNUMBER(SEARCH("faith",N3395)),"faith",IF(ISNUMBER(SEARCH("fiction",N3395)),"fiction",IF(ISNUMBER(SEARCH("food trucks",N3395)),"food trucks",IF(ISNUMBER(SEARCH("gadgets",N3395)),"gadgets",IF(ISNUMBER(SEARCH("hardware",N3395)),"hardware",IF(ISNUMBER(SEARCH("indie rock",N3395)),"indie rock",IF(ISNUMBER(SEARCH("jazz",N3395)),"jazz",IF(ISNUMBER(SEARCH("makerspaces",N3395)),"makerspaces",IF(ISNUMBER(SEARCH("metal",N3395)),"metal",IF(ISNUMBER(SEARCH("mobile games",N3395)),"mobile games",IF(ISNUMBER(SEARCH("musical",N3395)),"musical",IF(ISNUMBER(SEARCH("nature",N3395)),"nature",IF(ISNUMBER(SEARCH("nonfiction",N3395)),"nonfiction",IF(ISNUMBER(SEARCH("people",N3395)),"people",IF(ISNUMBER(SEARCH("photobooks",N3395)),"photobooks",IF(ISNUMBER(SEARCH("places",N3395)),"places",IF(ISNUMBER(SEARCH("plays",N3395)),"plays",IF(ISNUMBER(SEARCH("pop",N3395)),"pop",IF(ISNUMBER(SEARCH("radio &amp; podcasts",N3395)),"radio &amp; podcasts",IF(ISNUMBER(SEARCH("restaurants",N3395)),"restaurants",IF(ISNUMBER(SEARCH("rock",N3395)),"rock",IF(ISNUMBER(SEARCH("science fiction",N3395)),"science fiction",IF(ISNUMBER(SEARCH("shorts",N3395)),"shorts",IF(ISNUMBER(SEARCH("small batch",N3395)),"small batch",IF(ISNUMBER(SEARCH("space exploration",N3395)),"space exploration",IF(ISNUMBER(SEARCH("spaces",N3395)),"spaces",IF(ISNUMBER(SEARCH("tabletop games",N3395)),"tabletop games",IF(ISNUMBER(SEARCH("television",N3395)),"television",IF(ISNUMBER(SEARCH("translations",N3395)),"translations",IF(ISNUMBER(SEARCH("video games",N3395)),"video games",IF(ISNUMBER(SEARCH("wearables",N3395)),"wearables",IF(ISNUMBER(SEARCH("web",N3395)),"web",IF(ISNUMBER(SEARCH("world music",N3395)),"world music"))))))))))))))))))))))))))))))))))))))))))</f>
        <v>plays</v>
      </c>
      <c r="S3395" s="10">
        <f t="shared" ref="S3395:S3458" si="322">(((J3395/60)/60)/24)+DATE(1970,1,1)+(-7/24)</f>
        <v>41923.629976851858</v>
      </c>
      <c r="T3395" s="10">
        <f t="shared" ref="T3395:T3458" si="323">(((I3395/60)/60)/24)+DATE(1970,1,1)+(-7/24)</f>
        <v>41948.740277777782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11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41817.303761574076</v>
      </c>
      <c r="T3396" s="10">
        <f t="shared" si="323"/>
        <v>41847.303761574076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11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42140.420648148152</v>
      </c>
      <c r="T3397" s="10">
        <f t="shared" si="323"/>
        <v>42154.465277777781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11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41764.154965277776</v>
      </c>
      <c r="T3398" s="10">
        <f t="shared" si="323"/>
        <v>41790.874305555561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11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42378.186678240738</v>
      </c>
      <c r="T3399" s="10">
        <f t="shared" si="323"/>
        <v>42418.625000000007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11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41941.460370370376</v>
      </c>
      <c r="T3400" s="10">
        <f t="shared" si="323"/>
        <v>41964.416666666664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1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42026.62876157408</v>
      </c>
      <c r="T3401" s="10">
        <f t="shared" si="323"/>
        <v>42056.62876157408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11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41834.662199074075</v>
      </c>
      <c r="T3402" s="10">
        <f t="shared" si="323"/>
        <v>41879.662199074075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11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42193.432245370372</v>
      </c>
      <c r="T3403" s="10">
        <f t="shared" si="323"/>
        <v>42223.432245370372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11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42290.326886574076</v>
      </c>
      <c r="T3404" s="10">
        <f t="shared" si="323"/>
        <v>42319.813194444447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11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42150.170416666668</v>
      </c>
      <c r="T3405" s="10">
        <f t="shared" si="323"/>
        <v>42180.170416666668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11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42152.211828703708</v>
      </c>
      <c r="T3406" s="10">
        <f t="shared" si="323"/>
        <v>42172.211828703708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11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42409.725532407414</v>
      </c>
      <c r="T3407" s="10">
        <f t="shared" si="323"/>
        <v>42430.707638888889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11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41791.201111111113</v>
      </c>
      <c r="T3408" s="10">
        <f t="shared" si="323"/>
        <v>41836.201111111113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11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41796.130659722221</v>
      </c>
      <c r="T3409" s="10">
        <f t="shared" si="323"/>
        <v>41826.130659722221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11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41808.700277777782</v>
      </c>
      <c r="T3410" s="10">
        <f t="shared" si="323"/>
        <v>41838.700277777782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42544.522662037045</v>
      </c>
      <c r="T3411" s="10">
        <f t="shared" si="323"/>
        <v>42582.581944444442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11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42499.749884259261</v>
      </c>
      <c r="T3412" s="10">
        <f t="shared" si="323"/>
        <v>42527.000000000007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11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42264.731157407405</v>
      </c>
      <c r="T3413" s="10">
        <f t="shared" si="323"/>
        <v>42284.731157407405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11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41879.667384259265</v>
      </c>
      <c r="T3414" s="10">
        <f t="shared" si="323"/>
        <v>41909.667384259265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11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42053.441412037042</v>
      </c>
      <c r="T3415" s="10">
        <f t="shared" si="323"/>
        <v>42062.915972222225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11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42675.540798611117</v>
      </c>
      <c r="T3416" s="10">
        <f t="shared" si="323"/>
        <v>42705.040972222225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11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42466.852500000001</v>
      </c>
      <c r="T3417" s="10">
        <f t="shared" si="323"/>
        <v>42477.687500000007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11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42089.120891203704</v>
      </c>
      <c r="T3418" s="10">
        <f t="shared" si="323"/>
        <v>42117.479166666664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11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41894.622083333335</v>
      </c>
      <c r="T3419" s="10">
        <f t="shared" si="323"/>
        <v>41937.73819444445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11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41752.542905092596</v>
      </c>
      <c r="T3420" s="10">
        <f t="shared" si="323"/>
        <v>41782.542905092596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1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42448.529918981483</v>
      </c>
      <c r="T3421" s="10">
        <f t="shared" si="323"/>
        <v>42466.604166666664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11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42404.798634259263</v>
      </c>
      <c r="T3422" s="10">
        <f t="shared" si="323"/>
        <v>42413.708333333336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11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42037.499571759261</v>
      </c>
      <c r="T3423" s="10">
        <f t="shared" si="323"/>
        <v>42067.499571759261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11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42323.270555555559</v>
      </c>
      <c r="T3424" s="10">
        <f t="shared" si="323"/>
        <v>42351.708333333336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11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42088.619687500002</v>
      </c>
      <c r="T3425" s="10">
        <f t="shared" si="323"/>
        <v>42118.619687500002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11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42018.385231481479</v>
      </c>
      <c r="T3426" s="10">
        <f t="shared" si="323"/>
        <v>42039.999305555561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11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41884.325648148151</v>
      </c>
      <c r="T3427" s="10">
        <f t="shared" si="323"/>
        <v>41916.325648148151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11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41883.765081018522</v>
      </c>
      <c r="T3428" s="10">
        <f t="shared" si="323"/>
        <v>41902.791666666672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11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41792.35361111111</v>
      </c>
      <c r="T3429" s="10">
        <f t="shared" si="323"/>
        <v>41822.35361111111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11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42038.428784722222</v>
      </c>
      <c r="T3430" s="10">
        <f t="shared" si="323"/>
        <v>42063.416666666664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1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42661.729872685188</v>
      </c>
      <c r="T3431" s="10">
        <f t="shared" si="323"/>
        <v>42675.729872685188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11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41820.653946759259</v>
      </c>
      <c r="T3432" s="10">
        <f t="shared" si="323"/>
        <v>41850.653946759259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11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41839.43927083334</v>
      </c>
      <c r="T3433" s="10">
        <f t="shared" si="323"/>
        <v>41869.43927083334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11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42380.289513888893</v>
      </c>
      <c r="T3434" s="10">
        <f t="shared" si="323"/>
        <v>42405.625000000007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11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41775.771469907413</v>
      </c>
      <c r="T3435" s="10">
        <f t="shared" si="323"/>
        <v>41806.833333333336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11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41800.088761574079</v>
      </c>
      <c r="T3436" s="10">
        <f t="shared" si="323"/>
        <v>41830.088761574079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11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42572.325150462966</v>
      </c>
      <c r="T3437" s="10">
        <f t="shared" si="323"/>
        <v>42588.833333333336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11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41851.249918981484</v>
      </c>
      <c r="T3438" s="10">
        <f t="shared" si="323"/>
        <v>41872.39444444445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11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42205.419212962966</v>
      </c>
      <c r="T3439" s="10">
        <f t="shared" si="323"/>
        <v>42235.419212962966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11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42100.636192129627</v>
      </c>
      <c r="T3440" s="10">
        <f t="shared" si="323"/>
        <v>42126.583333333336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1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42374.619560185187</v>
      </c>
      <c r="T3441" s="10">
        <f t="shared" si="323"/>
        <v>42387.915972222225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11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41808.831342592595</v>
      </c>
      <c r="T3442" s="10">
        <f t="shared" si="323"/>
        <v>41831.385416666672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11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42294.137974537043</v>
      </c>
      <c r="T3443" s="10">
        <f t="shared" si="323"/>
        <v>42321.553472222229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11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42124.549444444441</v>
      </c>
      <c r="T3444" s="10">
        <f t="shared" si="323"/>
        <v>42154.549444444441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11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41861.233171296299</v>
      </c>
      <c r="T3445" s="10">
        <f t="shared" si="323"/>
        <v>41891.233171296299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11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42520.999837962961</v>
      </c>
      <c r="T3446" s="10">
        <f t="shared" si="323"/>
        <v>42529.290972222225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11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42272.238842592596</v>
      </c>
      <c r="T3447" s="10">
        <f t="shared" si="323"/>
        <v>42300.238842592596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11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42016.540798611117</v>
      </c>
      <c r="T3448" s="10">
        <f t="shared" si="323"/>
        <v>42040.222222222226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11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42402.597361111119</v>
      </c>
      <c r="T3449" s="10">
        <f t="shared" si="323"/>
        <v>42447.555694444447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11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41959.827418981484</v>
      </c>
      <c r="T3450" s="10">
        <f t="shared" si="323"/>
        <v>41989.827418981484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1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42531.76085648148</v>
      </c>
      <c r="T3451" s="10">
        <f t="shared" si="323"/>
        <v>42559.875000000007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11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42036.412858796299</v>
      </c>
      <c r="T3452" s="10">
        <f t="shared" si="323"/>
        <v>42096.371192129627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11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42088.432025462964</v>
      </c>
      <c r="T3453" s="10">
        <f t="shared" si="323"/>
        <v>42115.432025462964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11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41820.34752314815</v>
      </c>
      <c r="T3454" s="10">
        <f t="shared" si="323"/>
        <v>41842.874305555561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11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42535.686990740745</v>
      </c>
      <c r="T3455" s="10">
        <f t="shared" si="323"/>
        <v>42595.686990740745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11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41821.40693287037</v>
      </c>
      <c r="T3456" s="10">
        <f t="shared" si="323"/>
        <v>41851.40693287037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11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42626.458645833336</v>
      </c>
      <c r="T3457" s="10">
        <f t="shared" si="323"/>
        <v>42656.458645833336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11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41820.913969907408</v>
      </c>
      <c r="T3458" s="10">
        <f t="shared" si="323"/>
        <v>41851.999305555561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11">
        <f t="shared" ref="P3459:P3522" si="325">E3459/L3459</f>
        <v>50.981818181818184</v>
      </c>
      <c r="Q3459" t="str">
        <f t="shared" ref="Q3459:Q3522" si="326">IF(N3459="","",IF(ISNUMBER(SEARCH("film &amp; video",N3459)),"film &amp; video",IF(ISNUMBER(SEARCH("food",N3459)),"food",IF(ISNUMBER(SEARCH("games",N3459)),"games",IF(ISNUMBER(SEARCH("journalism",N3459)),"journalism",IF(ISNUMBER(SEARCH("music",N3459)),"music",IF(ISNUMBER(SEARCH("photography",N3459)),"photography",IF(ISNUMBER(SEARCH("publishing",N3459)),"publishing",IF(ISNUMBER(SEARCH("technology",N3459)),"technology",IF(ISNUMBER(SEARCH("theater",N3459)),"theater"))))))))))</f>
        <v>theater</v>
      </c>
      <c r="R3459" t="str">
        <f t="shared" ref="R3459:R3522" si="327">IF(N3459="","",IF(ISNUMBER(SEARCH("animation",N3459)),"animation",IF(ISNUMBER(SEARCH("art books",N3459)),"art books",IF(ISNUMBER(SEARCH("audio",N3459)),"audio",IF(ISNUMBER(SEARCH("children's books",N3459)),"children's book",IF(ISNUMBER(SEARCH("classical music",N3459)),"classical music",IF(ISNUMBER(SEARCH("documentary",N3459)),"documentary",IF(ISNUMBER(SEARCH("drama",N3459)),"drama",IF(ISNUMBER(SEARCH("electronic music",N3459)),"electronic music",IF(ISNUMBER(SEARCH("faith",N3459)),"faith",IF(ISNUMBER(SEARCH("fiction",N3459)),"fiction",IF(ISNUMBER(SEARCH("food trucks",N3459)),"food trucks",IF(ISNUMBER(SEARCH("gadgets",N3459)),"gadgets",IF(ISNUMBER(SEARCH("hardware",N3459)),"hardware",IF(ISNUMBER(SEARCH("indie rock",N3459)),"indie rock",IF(ISNUMBER(SEARCH("jazz",N3459)),"jazz",IF(ISNUMBER(SEARCH("makerspaces",N3459)),"makerspaces",IF(ISNUMBER(SEARCH("metal",N3459)),"metal",IF(ISNUMBER(SEARCH("mobile games",N3459)),"mobile games",IF(ISNUMBER(SEARCH("musical",N3459)),"musical",IF(ISNUMBER(SEARCH("nature",N3459)),"nature",IF(ISNUMBER(SEARCH("nonfiction",N3459)),"nonfiction",IF(ISNUMBER(SEARCH("people",N3459)),"people",IF(ISNUMBER(SEARCH("photobooks",N3459)),"photobooks",IF(ISNUMBER(SEARCH("places",N3459)),"places",IF(ISNUMBER(SEARCH("plays",N3459)),"plays",IF(ISNUMBER(SEARCH("pop",N3459)),"pop",IF(ISNUMBER(SEARCH("radio &amp; podcasts",N3459)),"radio &amp; podcasts",IF(ISNUMBER(SEARCH("restaurants",N3459)),"restaurants",IF(ISNUMBER(SEARCH("rock",N3459)),"rock",IF(ISNUMBER(SEARCH("science fiction",N3459)),"science fiction",IF(ISNUMBER(SEARCH("shorts",N3459)),"shorts",IF(ISNUMBER(SEARCH("small batch",N3459)),"small batch",IF(ISNUMBER(SEARCH("space exploration",N3459)),"space exploration",IF(ISNUMBER(SEARCH("spaces",N3459)),"spaces",IF(ISNUMBER(SEARCH("tabletop games",N3459)),"tabletop games",IF(ISNUMBER(SEARCH("television",N3459)),"television",IF(ISNUMBER(SEARCH("translations",N3459)),"translations",IF(ISNUMBER(SEARCH("video games",N3459)),"video games",IF(ISNUMBER(SEARCH("wearables",N3459)),"wearables",IF(ISNUMBER(SEARCH("web",N3459)),"web",IF(ISNUMBER(SEARCH("world music",N3459)),"world music"))))))))))))))))))))))))))))))))))))))))))</f>
        <v>plays</v>
      </c>
      <c r="S3459" s="10">
        <f t="shared" ref="S3459:S3522" si="328">(((J3459/60)/60)/24)+DATE(1970,1,1)+(-7/24)</f>
        <v>42016.415011574078</v>
      </c>
      <c r="T3459" s="10">
        <f t="shared" ref="T3459:T3522" si="329">(((I3459/60)/60)/24)+DATE(1970,1,1)+(-7/24)</f>
        <v>42046.957638888889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11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42010.910914351851</v>
      </c>
      <c r="T3460" s="10">
        <f t="shared" si="329"/>
        <v>42037.893750000003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1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42480.188194444447</v>
      </c>
      <c r="T3461" s="10">
        <f t="shared" si="329"/>
        <v>42510.188194444447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11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41852.235555555555</v>
      </c>
      <c r="T3462" s="10">
        <f t="shared" si="329"/>
        <v>41866.235555555555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11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42643.341192129628</v>
      </c>
      <c r="T3463" s="10">
        <f t="shared" si="329"/>
        <v>42671.833333333336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11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42179.606805555559</v>
      </c>
      <c r="T3464" s="10">
        <f t="shared" si="329"/>
        <v>42195.458333333336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11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42612.627141203709</v>
      </c>
      <c r="T3465" s="10">
        <f t="shared" si="329"/>
        <v>42653.874305555561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11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42574.838391203702</v>
      </c>
      <c r="T3466" s="10">
        <f t="shared" si="329"/>
        <v>42604.838391203702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11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42200.334166666667</v>
      </c>
      <c r="T3467" s="10">
        <f t="shared" si="329"/>
        <v>42225.375000000007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11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42419.727430555555</v>
      </c>
      <c r="T3468" s="10">
        <f t="shared" si="329"/>
        <v>42479.685763888891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11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42053.38</v>
      </c>
      <c r="T3469" s="10">
        <f t="shared" si="329"/>
        <v>42083.33833333334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11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42605.473715277774</v>
      </c>
      <c r="T3470" s="10">
        <f t="shared" si="329"/>
        <v>42633.833333333336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1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42458.350057870375</v>
      </c>
      <c r="T3471" s="10">
        <f t="shared" si="329"/>
        <v>42488.350057870375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11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42528.730347222219</v>
      </c>
      <c r="T3472" s="10">
        <f t="shared" si="329"/>
        <v>42566.609722222223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11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41841.528819444444</v>
      </c>
      <c r="T3473" s="10">
        <f t="shared" si="329"/>
        <v>41882.541666666672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11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41927.878831018519</v>
      </c>
      <c r="T3474" s="10">
        <f t="shared" si="329"/>
        <v>41948.957638888889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11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42062.54277777778</v>
      </c>
      <c r="T3475" s="10">
        <f t="shared" si="329"/>
        <v>42083.560416666667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11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42541.209849537037</v>
      </c>
      <c r="T3476" s="10">
        <f t="shared" si="329"/>
        <v>42571.209849537037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11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41918.589166666665</v>
      </c>
      <c r="T3477" s="10">
        <f t="shared" si="329"/>
        <v>41945.708333333336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11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41920.988310185188</v>
      </c>
      <c r="T3478" s="10">
        <f t="shared" si="329"/>
        <v>41938.833333333336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11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42128.44494212963</v>
      </c>
      <c r="T3479" s="10">
        <f t="shared" si="329"/>
        <v>42140.833333333336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11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42053.625254629638</v>
      </c>
      <c r="T3480" s="10">
        <f t="shared" si="329"/>
        <v>42079.583333333336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1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41781.563425925924</v>
      </c>
      <c r="T3481" s="10">
        <f t="shared" si="329"/>
        <v>41811.563425925924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11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42171.025775462964</v>
      </c>
      <c r="T3482" s="10">
        <f t="shared" si="329"/>
        <v>42195.583333333336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11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41988.955879629626</v>
      </c>
      <c r="T3483" s="10">
        <f t="shared" si="329"/>
        <v>42005.955879629626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11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41796.479930555557</v>
      </c>
      <c r="T3484" s="10">
        <f t="shared" si="329"/>
        <v>41826.479930555557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11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41793.37709490741</v>
      </c>
      <c r="T3485" s="10">
        <f t="shared" si="329"/>
        <v>41823.37709490741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11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42506.468738425923</v>
      </c>
      <c r="T3486" s="10">
        <f t="shared" si="329"/>
        <v>42536.468738425923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11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42372.401388888895</v>
      </c>
      <c r="T3487" s="10">
        <f t="shared" si="329"/>
        <v>42402.401388888895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11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42126.583344907405</v>
      </c>
      <c r="T3488" s="10">
        <f t="shared" si="329"/>
        <v>42157.999305555561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11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42149.64875</v>
      </c>
      <c r="T3489" s="10">
        <f t="shared" si="329"/>
        <v>42179.64875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11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42087.476388888892</v>
      </c>
      <c r="T3490" s="10">
        <f t="shared" si="329"/>
        <v>42111.375000000007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1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41753.3441087963</v>
      </c>
      <c r="T3491" s="10">
        <f t="shared" si="329"/>
        <v>41783.583333333336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11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42443.510694444449</v>
      </c>
      <c r="T3492" s="10">
        <f t="shared" si="329"/>
        <v>42473.510694444449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1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42120.958148148151</v>
      </c>
      <c r="T3493" s="10">
        <f t="shared" si="329"/>
        <v>42141.958148148151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11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42267.717557870368</v>
      </c>
      <c r="T3494" s="10">
        <f t="shared" si="329"/>
        <v>42302.717557870368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11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41848.574490740742</v>
      </c>
      <c r="T3495" s="10">
        <f t="shared" si="329"/>
        <v>41867.924305555556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11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42688.923321759263</v>
      </c>
      <c r="T3496" s="10">
        <f t="shared" si="329"/>
        <v>42699.958333333336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11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41915.471168981487</v>
      </c>
      <c r="T3497" s="10">
        <f t="shared" si="329"/>
        <v>41944.429166666669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11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42584.555162037039</v>
      </c>
      <c r="T3498" s="10">
        <f t="shared" si="329"/>
        <v>42624.555162037039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11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42511.450277777774</v>
      </c>
      <c r="T3499" s="10">
        <f t="shared" si="329"/>
        <v>42523.625000000007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11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42458.866944444446</v>
      </c>
      <c r="T3500" s="10">
        <f t="shared" si="329"/>
        <v>42518.613888888889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1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42131.744502314818</v>
      </c>
      <c r="T3501" s="10">
        <f t="shared" si="329"/>
        <v>42185.999305555561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11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42419.627754629626</v>
      </c>
      <c r="T3502" s="10">
        <f t="shared" si="329"/>
        <v>42435.915972222225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11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42233.47216435185</v>
      </c>
      <c r="T3503" s="10">
        <f t="shared" si="329"/>
        <v>42258.47216435185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11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42430.547731481485</v>
      </c>
      <c r="T3504" s="10">
        <f t="shared" si="329"/>
        <v>42444.874305555561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11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42545.186666666668</v>
      </c>
      <c r="T3505" s="10">
        <f t="shared" si="329"/>
        <v>42575.186666666668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11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42297.457071759265</v>
      </c>
      <c r="T3506" s="10">
        <f t="shared" si="329"/>
        <v>42327.498738425929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11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41760.644039351857</v>
      </c>
      <c r="T3507" s="10">
        <f t="shared" si="329"/>
        <v>41771.875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11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41829.442592592597</v>
      </c>
      <c r="T3508" s="10">
        <f t="shared" si="329"/>
        <v>41874.442592592597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11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42491.631215277775</v>
      </c>
      <c r="T3509" s="10">
        <f t="shared" si="329"/>
        <v>42521.631215277775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11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42477.438113425924</v>
      </c>
      <c r="T3510" s="10">
        <f t="shared" si="329"/>
        <v>42500.583333333336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41950.567893518521</v>
      </c>
      <c r="T3511" s="10">
        <f t="shared" si="329"/>
        <v>41963.913194444445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11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41802.329236111116</v>
      </c>
      <c r="T3512" s="10">
        <f t="shared" si="329"/>
        <v>41822.329236111116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11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41927.582118055558</v>
      </c>
      <c r="T3513" s="10">
        <f t="shared" si="329"/>
        <v>41950.479166666672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11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42057.24527777778</v>
      </c>
      <c r="T3514" s="10">
        <f t="shared" si="329"/>
        <v>42117.203611111116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11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41780.804537037038</v>
      </c>
      <c r="T3515" s="10">
        <f t="shared" si="329"/>
        <v>41793.915972222225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11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42020.555</v>
      </c>
      <c r="T3516" s="10">
        <f t="shared" si="329"/>
        <v>42036.915972222225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11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42125.481145833335</v>
      </c>
      <c r="T3517" s="10">
        <f t="shared" si="329"/>
        <v>42155.481145833335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11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41855.718402777777</v>
      </c>
      <c r="T3518" s="10">
        <f t="shared" si="329"/>
        <v>41889.833333333336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11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41794.525856481487</v>
      </c>
      <c r="T3519" s="10">
        <f t="shared" si="329"/>
        <v>41824.166666666672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11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41893.491886574076</v>
      </c>
      <c r="T3520" s="10">
        <f t="shared" si="329"/>
        <v>41914.306250000001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1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42037.307291666664</v>
      </c>
      <c r="T3521" s="10">
        <f t="shared" si="329"/>
        <v>42067.307291666664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11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42227.532546296301</v>
      </c>
      <c r="T3522" s="10">
        <f t="shared" si="329"/>
        <v>42253.282638888886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11">
        <f t="shared" ref="P3523:P3586" si="331">E3523/L3523</f>
        <v>45.615384615384613</v>
      </c>
      <c r="Q3523" t="str">
        <f t="shared" ref="Q3523:Q3586" si="332">IF(N3523="","",IF(ISNUMBER(SEARCH("film &amp; video",N3523)),"film &amp; video",IF(ISNUMBER(SEARCH("food",N3523)),"food",IF(ISNUMBER(SEARCH("games",N3523)),"games",IF(ISNUMBER(SEARCH("journalism",N3523)),"journalism",IF(ISNUMBER(SEARCH("music",N3523)),"music",IF(ISNUMBER(SEARCH("photography",N3523)),"photography",IF(ISNUMBER(SEARCH("publishing",N3523)),"publishing",IF(ISNUMBER(SEARCH("technology",N3523)),"technology",IF(ISNUMBER(SEARCH("theater",N3523)),"theater"))))))))))</f>
        <v>theater</v>
      </c>
      <c r="R3523" t="str">
        <f t="shared" ref="R3523:R3586" si="333">IF(N3523="","",IF(ISNUMBER(SEARCH("animation",N3523)),"animation",IF(ISNUMBER(SEARCH("art books",N3523)),"art books",IF(ISNUMBER(SEARCH("audio",N3523)),"audio",IF(ISNUMBER(SEARCH("children's books",N3523)),"children's book",IF(ISNUMBER(SEARCH("classical music",N3523)),"classical music",IF(ISNUMBER(SEARCH("documentary",N3523)),"documentary",IF(ISNUMBER(SEARCH("drama",N3523)),"drama",IF(ISNUMBER(SEARCH("electronic music",N3523)),"electronic music",IF(ISNUMBER(SEARCH("faith",N3523)),"faith",IF(ISNUMBER(SEARCH("fiction",N3523)),"fiction",IF(ISNUMBER(SEARCH("food trucks",N3523)),"food trucks",IF(ISNUMBER(SEARCH("gadgets",N3523)),"gadgets",IF(ISNUMBER(SEARCH("hardware",N3523)),"hardware",IF(ISNUMBER(SEARCH("indie rock",N3523)),"indie rock",IF(ISNUMBER(SEARCH("jazz",N3523)),"jazz",IF(ISNUMBER(SEARCH("makerspaces",N3523)),"makerspaces",IF(ISNUMBER(SEARCH("metal",N3523)),"metal",IF(ISNUMBER(SEARCH("mobile games",N3523)),"mobile games",IF(ISNUMBER(SEARCH("musical",N3523)),"musical",IF(ISNUMBER(SEARCH("nature",N3523)),"nature",IF(ISNUMBER(SEARCH("nonfiction",N3523)),"nonfiction",IF(ISNUMBER(SEARCH("people",N3523)),"people",IF(ISNUMBER(SEARCH("photobooks",N3523)),"photobooks",IF(ISNUMBER(SEARCH("places",N3523)),"places",IF(ISNUMBER(SEARCH("plays",N3523)),"plays",IF(ISNUMBER(SEARCH("pop",N3523)),"pop",IF(ISNUMBER(SEARCH("radio &amp; podcasts",N3523)),"radio &amp; podcasts",IF(ISNUMBER(SEARCH("restaurants",N3523)),"restaurants",IF(ISNUMBER(SEARCH("rock",N3523)),"rock",IF(ISNUMBER(SEARCH("science fiction",N3523)),"science fiction",IF(ISNUMBER(SEARCH("shorts",N3523)),"shorts",IF(ISNUMBER(SEARCH("small batch",N3523)),"small batch",IF(ISNUMBER(SEARCH("space exploration",N3523)),"space exploration",IF(ISNUMBER(SEARCH("spaces",N3523)),"spaces",IF(ISNUMBER(SEARCH("tabletop games",N3523)),"tabletop games",IF(ISNUMBER(SEARCH("television",N3523)),"television",IF(ISNUMBER(SEARCH("translations",N3523)),"translations",IF(ISNUMBER(SEARCH("video games",N3523)),"video games",IF(ISNUMBER(SEARCH("wearables",N3523)),"wearables",IF(ISNUMBER(SEARCH("web",N3523)),"web",IF(ISNUMBER(SEARCH("world music",N3523)),"world music"))))))))))))))))))))))))))))))))))))))))))</f>
        <v>plays</v>
      </c>
      <c r="S3523" s="10">
        <f t="shared" ref="S3523:S3586" si="334">(((J3523/60)/60)/24)+DATE(1970,1,1)+(-7/24)</f>
        <v>41881.06967592593</v>
      </c>
      <c r="T3523" s="10">
        <f t="shared" ref="T3523:T3586" si="335">(((I3523/60)/60)/24)+DATE(1970,1,1)+(-7/24)</f>
        <v>41911.06967592593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11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42234.498217592591</v>
      </c>
      <c r="T3524" s="10">
        <f t="shared" si="335"/>
        <v>42262.129166666673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11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42581.105879629635</v>
      </c>
      <c r="T3525" s="10">
        <f t="shared" si="335"/>
        <v>42638.666666666664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11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41880.471909722226</v>
      </c>
      <c r="T3526" s="10">
        <f t="shared" si="335"/>
        <v>41894.875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11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42214.404004629636</v>
      </c>
      <c r="T3527" s="10">
        <f t="shared" si="335"/>
        <v>42225.375000000007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11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42460.043645833335</v>
      </c>
      <c r="T3528" s="10">
        <f t="shared" si="335"/>
        <v>42487.957638888889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11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42166.731539351858</v>
      </c>
      <c r="T3529" s="10">
        <f t="shared" si="335"/>
        <v>42195.874305555561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11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42733.209699074076</v>
      </c>
      <c r="T3530" s="10">
        <f t="shared" si="335"/>
        <v>42753.209699074076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1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42177.470115740747</v>
      </c>
      <c r="T3531" s="10">
        <f t="shared" si="335"/>
        <v>42197.750000000007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11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42442.331678240742</v>
      </c>
      <c r="T3532" s="10">
        <f t="shared" si="335"/>
        <v>42470.541666666664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11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42521.362662037041</v>
      </c>
      <c r="T3533" s="10">
        <f t="shared" si="335"/>
        <v>42551.362662037041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11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41884.308182870373</v>
      </c>
      <c r="T3534" s="10">
        <f t="shared" si="335"/>
        <v>41899.874305555561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11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42289.46952546297</v>
      </c>
      <c r="T3535" s="10">
        <f t="shared" si="335"/>
        <v>42319.511192129627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11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42243.333599537036</v>
      </c>
      <c r="T3536" s="10">
        <f t="shared" si="335"/>
        <v>42278.333599537036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11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42248.348495370366</v>
      </c>
      <c r="T3537" s="10">
        <f t="shared" si="335"/>
        <v>42279.458333333336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11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42328.435474537044</v>
      </c>
      <c r="T3538" s="10">
        <f t="shared" si="335"/>
        <v>42358.207638888889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11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41923.062685185185</v>
      </c>
      <c r="T3539" s="10">
        <f t="shared" si="335"/>
        <v>41960.040972222225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11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42571.128935185188</v>
      </c>
      <c r="T3540" s="10">
        <f t="shared" si="335"/>
        <v>42599.128935185188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1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42600.464375000003</v>
      </c>
      <c r="T3541" s="10">
        <f t="shared" si="335"/>
        <v>42621.464375000003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11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42516.711701388893</v>
      </c>
      <c r="T3542" s="10">
        <f t="shared" si="335"/>
        <v>42546.711701388893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11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42222.438368055555</v>
      </c>
      <c r="T3543" s="10">
        <f t="shared" si="335"/>
        <v>42247.438368055555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11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41829.308125000003</v>
      </c>
      <c r="T3544" s="10">
        <f t="shared" si="335"/>
        <v>41889.308125000003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11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42150.463645833333</v>
      </c>
      <c r="T3545" s="10">
        <f t="shared" si="335"/>
        <v>42180.463645833333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11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42040.540011574078</v>
      </c>
      <c r="T3546" s="10">
        <f t="shared" si="335"/>
        <v>42070.540011574078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11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42075.515729166669</v>
      </c>
      <c r="T3547" s="10">
        <f t="shared" si="335"/>
        <v>42105.515729166669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11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42073.369027777779</v>
      </c>
      <c r="T3548" s="10">
        <f t="shared" si="335"/>
        <v>42094.874305555561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11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42479.787048611113</v>
      </c>
      <c r="T3549" s="10">
        <f t="shared" si="335"/>
        <v>42503.874305555561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11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42411.650625000002</v>
      </c>
      <c r="T3550" s="10">
        <f t="shared" si="335"/>
        <v>42433.750000000007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1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42223.102696759262</v>
      </c>
      <c r="T3551" s="10">
        <f t="shared" si="335"/>
        <v>42251.102696759262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11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42462.601828703708</v>
      </c>
      <c r="T3552" s="10">
        <f t="shared" si="335"/>
        <v>42492.601828703708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11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41753.224189814813</v>
      </c>
      <c r="T3553" s="10">
        <f t="shared" si="335"/>
        <v>41781.629861111112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11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41788.295416666668</v>
      </c>
      <c r="T3554" s="10">
        <f t="shared" si="335"/>
        <v>41818.295416666668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11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42195.737037037041</v>
      </c>
      <c r="T3555" s="10">
        <f t="shared" si="335"/>
        <v>42227.708333333336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11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42015.758784722224</v>
      </c>
      <c r="T3556" s="10">
        <f t="shared" si="335"/>
        <v>42046.416666666664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11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42661.150393518525</v>
      </c>
      <c r="T3557" s="10">
        <f t="shared" si="335"/>
        <v>42691.192060185182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11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41808.357916666668</v>
      </c>
      <c r="T3558" s="10">
        <f t="shared" si="335"/>
        <v>41868.357916666668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11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41729.985081018523</v>
      </c>
      <c r="T3559" s="10">
        <f t="shared" si="335"/>
        <v>41763.985081018523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11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42139.525173611117</v>
      </c>
      <c r="T3560" s="10">
        <f t="shared" si="335"/>
        <v>42181.583333333336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1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42193.804490740738</v>
      </c>
      <c r="T3561" s="10">
        <f t="shared" si="335"/>
        <v>42216.081944444442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11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42115.597986111119</v>
      </c>
      <c r="T3562" s="10">
        <f t="shared" si="335"/>
        <v>42150.822916666664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11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42203.388634259267</v>
      </c>
      <c r="T3563" s="10">
        <f t="shared" si="335"/>
        <v>42221.48333333333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11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42433.470219907409</v>
      </c>
      <c r="T3564" s="10">
        <f t="shared" si="335"/>
        <v>42442.625000000007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11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42555.380277777782</v>
      </c>
      <c r="T3565" s="10">
        <f t="shared" si="335"/>
        <v>42583.500000000007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11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42236.331585648157</v>
      </c>
      <c r="T3566" s="10">
        <f t="shared" si="335"/>
        <v>42282.375000000007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11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41974.451481481483</v>
      </c>
      <c r="T3567" s="10">
        <f t="shared" si="335"/>
        <v>42004.451481481483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11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41997.216238425928</v>
      </c>
      <c r="T3568" s="10">
        <f t="shared" si="335"/>
        <v>42027.216238425928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11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42135.51902777778</v>
      </c>
      <c r="T3569" s="10">
        <f t="shared" si="335"/>
        <v>42165.51902777778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11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41869.449004629634</v>
      </c>
      <c r="T3570" s="10">
        <f t="shared" si="335"/>
        <v>41899.449004629634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1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41982.396944444445</v>
      </c>
      <c r="T3571" s="10">
        <f t="shared" si="335"/>
        <v>42012.396944444445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11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41976.040312500008</v>
      </c>
      <c r="T3572" s="10">
        <f t="shared" si="335"/>
        <v>42004.000000000007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1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41912.567280092597</v>
      </c>
      <c r="T3573" s="10">
        <f t="shared" si="335"/>
        <v>41942.567280092597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11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42146.278726851851</v>
      </c>
      <c r="T3574" s="10">
        <f t="shared" si="335"/>
        <v>42176.278726851851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11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41921.083865740744</v>
      </c>
      <c r="T3575" s="10">
        <f t="shared" si="335"/>
        <v>41951.125532407408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11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41926.651018518518</v>
      </c>
      <c r="T3576" s="10">
        <f t="shared" si="335"/>
        <v>41956.692685185182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11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42561.492210648146</v>
      </c>
      <c r="T3577" s="10">
        <f t="shared" si="335"/>
        <v>42592.874305555561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11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42649.257569444446</v>
      </c>
      <c r="T3578" s="10">
        <f t="shared" si="335"/>
        <v>42709.299236111117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11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42093.495173611118</v>
      </c>
      <c r="T3579" s="10">
        <f t="shared" si="335"/>
        <v>42119.977777777785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11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42460.441863425927</v>
      </c>
      <c r="T3580" s="10">
        <f t="shared" si="335"/>
        <v>42490.441863425927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1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42430.470555555563</v>
      </c>
      <c r="T3581" s="10">
        <f t="shared" si="335"/>
        <v>42460.428888888891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11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42025.884513888894</v>
      </c>
      <c r="T3582" s="10">
        <f t="shared" si="335"/>
        <v>42063.915972222225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11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41836.179513888892</v>
      </c>
      <c r="T3583" s="10">
        <f t="shared" si="335"/>
        <v>41850.179513888892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11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42450.804189814815</v>
      </c>
      <c r="T3584" s="10">
        <f t="shared" si="335"/>
        <v>42464.804189814815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11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42418.134317129632</v>
      </c>
      <c r="T3585" s="10">
        <f t="shared" si="335"/>
        <v>42478.092650462968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11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42168.024814814817</v>
      </c>
      <c r="T3586" s="10">
        <f t="shared" si="335"/>
        <v>42198.024814814817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11">
        <f t="shared" ref="P3587:P3650" si="337">E3587/L3587</f>
        <v>176.08695652173913</v>
      </c>
      <c r="Q3587" t="str">
        <f t="shared" ref="Q3587:Q3650" si="338">IF(N3587="","",IF(ISNUMBER(SEARCH("film &amp; video",N3587)),"film &amp; video",IF(ISNUMBER(SEARCH("food",N3587)),"food",IF(ISNUMBER(SEARCH("games",N3587)),"games",IF(ISNUMBER(SEARCH("journalism",N3587)),"journalism",IF(ISNUMBER(SEARCH("music",N3587)),"music",IF(ISNUMBER(SEARCH("photography",N3587)),"photography",IF(ISNUMBER(SEARCH("publishing",N3587)),"publishing",IF(ISNUMBER(SEARCH("technology",N3587)),"technology",IF(ISNUMBER(SEARCH("theater",N3587)),"theater"))))))))))</f>
        <v>theater</v>
      </c>
      <c r="R3587" t="str">
        <f t="shared" ref="R3587:R3650" si="339">IF(N3587="","",IF(ISNUMBER(SEARCH("animation",N3587)),"animation",IF(ISNUMBER(SEARCH("art books",N3587)),"art books",IF(ISNUMBER(SEARCH("audio",N3587)),"audio",IF(ISNUMBER(SEARCH("children's books",N3587)),"children's book",IF(ISNUMBER(SEARCH("classical music",N3587)),"classical music",IF(ISNUMBER(SEARCH("documentary",N3587)),"documentary",IF(ISNUMBER(SEARCH("drama",N3587)),"drama",IF(ISNUMBER(SEARCH("electronic music",N3587)),"electronic music",IF(ISNUMBER(SEARCH("faith",N3587)),"faith",IF(ISNUMBER(SEARCH("fiction",N3587)),"fiction",IF(ISNUMBER(SEARCH("food trucks",N3587)),"food trucks",IF(ISNUMBER(SEARCH("gadgets",N3587)),"gadgets",IF(ISNUMBER(SEARCH("hardware",N3587)),"hardware",IF(ISNUMBER(SEARCH("indie rock",N3587)),"indie rock",IF(ISNUMBER(SEARCH("jazz",N3587)),"jazz",IF(ISNUMBER(SEARCH("makerspaces",N3587)),"makerspaces",IF(ISNUMBER(SEARCH("metal",N3587)),"metal",IF(ISNUMBER(SEARCH("mobile games",N3587)),"mobile games",IF(ISNUMBER(SEARCH("musical",N3587)),"musical",IF(ISNUMBER(SEARCH("nature",N3587)),"nature",IF(ISNUMBER(SEARCH("nonfiction",N3587)),"nonfiction",IF(ISNUMBER(SEARCH("people",N3587)),"people",IF(ISNUMBER(SEARCH("photobooks",N3587)),"photobooks",IF(ISNUMBER(SEARCH("places",N3587)),"places",IF(ISNUMBER(SEARCH("plays",N3587)),"plays",IF(ISNUMBER(SEARCH("pop",N3587)),"pop",IF(ISNUMBER(SEARCH("radio &amp; podcasts",N3587)),"radio &amp; podcasts",IF(ISNUMBER(SEARCH("restaurants",N3587)),"restaurants",IF(ISNUMBER(SEARCH("rock",N3587)),"rock",IF(ISNUMBER(SEARCH("science fiction",N3587)),"science fiction",IF(ISNUMBER(SEARCH("shorts",N3587)),"shorts",IF(ISNUMBER(SEARCH("small batch",N3587)),"small batch",IF(ISNUMBER(SEARCH("space exploration",N3587)),"space exploration",IF(ISNUMBER(SEARCH("spaces",N3587)),"spaces",IF(ISNUMBER(SEARCH("tabletop games",N3587)),"tabletop games",IF(ISNUMBER(SEARCH("television",N3587)),"television",IF(ISNUMBER(SEARCH("translations",N3587)),"translations",IF(ISNUMBER(SEARCH("video games",N3587)),"video games",IF(ISNUMBER(SEARCH("wearables",N3587)),"wearables",IF(ISNUMBER(SEARCH("web",N3587)),"web",IF(ISNUMBER(SEARCH("world music",N3587)),"world music"))))))))))))))))))))))))))))))))))))))))))</f>
        <v>plays</v>
      </c>
      <c r="S3587" s="10">
        <f t="shared" ref="S3587:S3650" si="340">(((J3587/60)/60)/24)+DATE(1970,1,1)+(-7/24)</f>
        <v>41964.42465277778</v>
      </c>
      <c r="T3587" s="10">
        <f t="shared" ref="T3587:T3650" si="341">(((I3587/60)/60)/24)+DATE(1970,1,1)+(-7/24)</f>
        <v>41994.42465277778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11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42576.405902777777</v>
      </c>
      <c r="T3588" s="10">
        <f t="shared" si="341"/>
        <v>42636.405902777777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11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42503.24831018519</v>
      </c>
      <c r="T3589" s="10">
        <f t="shared" si="341"/>
        <v>42548.500000000007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11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42101.537152777782</v>
      </c>
      <c r="T3590" s="10">
        <f t="shared" si="341"/>
        <v>42123.666666666664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1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42125.355868055558</v>
      </c>
      <c r="T3591" s="10">
        <f t="shared" si="341"/>
        <v>42150.355868055558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11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41902.042060185187</v>
      </c>
      <c r="T3592" s="10">
        <f t="shared" si="341"/>
        <v>41932.042060185187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11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42003.656759259262</v>
      </c>
      <c r="T3593" s="10">
        <f t="shared" si="341"/>
        <v>42027.915972222225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11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41988.538275462961</v>
      </c>
      <c r="T3594" s="10">
        <f t="shared" si="341"/>
        <v>42045.915972222225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11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41974.606932870374</v>
      </c>
      <c r="T3595" s="10">
        <f t="shared" si="341"/>
        <v>42009.55972222222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11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42591.775254629632</v>
      </c>
      <c r="T3596" s="10">
        <f t="shared" si="341"/>
        <v>42616.775254629632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11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42049.71670138889</v>
      </c>
      <c r="T3597" s="10">
        <f t="shared" si="341"/>
        <v>42075.999305555561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11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41856.423402777778</v>
      </c>
      <c r="T3598" s="10">
        <f t="shared" si="341"/>
        <v>41877.423402777778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11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42417.293865740743</v>
      </c>
      <c r="T3599" s="10">
        <f t="shared" si="341"/>
        <v>42431.957638888889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11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41866.507199074076</v>
      </c>
      <c r="T3600" s="10">
        <f t="shared" si="341"/>
        <v>41884.915972222225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1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42220.503206018526</v>
      </c>
      <c r="T3601" s="10">
        <f t="shared" si="341"/>
        <v>42245.708333333336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11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42628.55745370371</v>
      </c>
      <c r="T3602" s="10">
        <f t="shared" si="341"/>
        <v>42656.55745370371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11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41990.706967592596</v>
      </c>
      <c r="T3603" s="10">
        <f t="shared" si="341"/>
        <v>42020.706967592596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11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42447.602766203701</v>
      </c>
      <c r="T3604" s="10">
        <f t="shared" si="341"/>
        <v>42507.602766203701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11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42283.572685185187</v>
      </c>
      <c r="T3605" s="10">
        <f t="shared" si="341"/>
        <v>42313.614351851858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11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42482.724027777782</v>
      </c>
      <c r="T3606" s="10">
        <f t="shared" si="341"/>
        <v>42488.999305555561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11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42383.501458333332</v>
      </c>
      <c r="T3607" s="10">
        <f t="shared" si="341"/>
        <v>42413.501458333332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11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42566.313159722224</v>
      </c>
      <c r="T3608" s="10">
        <f t="shared" si="341"/>
        <v>42596.313159722224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11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42338.672245370377</v>
      </c>
      <c r="T3609" s="10">
        <f t="shared" si="341"/>
        <v>42352.708333333336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11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42506.417708333342</v>
      </c>
      <c r="T3610" s="10">
        <f t="shared" si="341"/>
        <v>42538.291666666664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42429.700057870366</v>
      </c>
      <c r="T3611" s="10">
        <f t="shared" si="341"/>
        <v>42459.658391203709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11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42203.140462962961</v>
      </c>
      <c r="T3612" s="10">
        <f t="shared" si="341"/>
        <v>42233.140462962961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11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42072.078715277785</v>
      </c>
      <c r="T3613" s="10">
        <f t="shared" si="341"/>
        <v>42102.078715277785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11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41789.435312500005</v>
      </c>
      <c r="T3614" s="10">
        <f t="shared" si="341"/>
        <v>41799.435312500005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11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41788.298310185186</v>
      </c>
      <c r="T3615" s="10">
        <f t="shared" si="341"/>
        <v>41818.298310185186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11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42143.750185185192</v>
      </c>
      <c r="T3616" s="10">
        <f t="shared" si="341"/>
        <v>42173.750185185192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11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42318.302037037043</v>
      </c>
      <c r="T3617" s="10">
        <f t="shared" si="341"/>
        <v>42348.302037037043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11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42052.658148148148</v>
      </c>
      <c r="T3618" s="10">
        <f t="shared" si="341"/>
        <v>42082.616481481484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11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42779.31862268519</v>
      </c>
      <c r="T3619" s="10">
        <f t="shared" si="341"/>
        <v>42793.708333333336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11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42128.336226851854</v>
      </c>
      <c r="T3620" s="10">
        <f t="shared" si="341"/>
        <v>42158.336226851854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1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42660.840578703712</v>
      </c>
      <c r="T3621" s="10">
        <f t="shared" si="341"/>
        <v>42693.625000000007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11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42037.646539351852</v>
      </c>
      <c r="T3622" s="10">
        <f t="shared" si="341"/>
        <v>42067.875000000007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11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42619.64402777778</v>
      </c>
      <c r="T3623" s="10">
        <f t="shared" si="341"/>
        <v>42643.583333333336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11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41876.930219907408</v>
      </c>
      <c r="T3624" s="10">
        <f t="shared" si="341"/>
        <v>41909.849305555559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11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41828.445254629631</v>
      </c>
      <c r="T3625" s="10">
        <f t="shared" si="341"/>
        <v>41846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11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42545.482523148145</v>
      </c>
      <c r="T3626" s="10">
        <f t="shared" si="341"/>
        <v>42605.482523148145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11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42157.360844907409</v>
      </c>
      <c r="T3627" s="10">
        <f t="shared" si="341"/>
        <v>42187.360844907409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11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41846.375659722224</v>
      </c>
      <c r="T3628" s="10">
        <f t="shared" si="341"/>
        <v>41867.375659722224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11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42460.45008101852</v>
      </c>
      <c r="T3629" s="10">
        <f t="shared" si="341"/>
        <v>42510.874305555561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11" t="e">
        <f t="shared" si="337"/>
        <v>#DIV/0!</v>
      </c>
      <c r="Q3630" t="str">
        <f t="shared" si="338"/>
        <v>music</v>
      </c>
      <c r="R3630" t="str">
        <f t="shared" si="339"/>
        <v>musical</v>
      </c>
      <c r="S3630" s="10">
        <f t="shared" si="340"/>
        <v>42291.541620370372</v>
      </c>
      <c r="T3630" s="10">
        <f t="shared" si="341"/>
        <v>42351.583287037043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11">
        <f t="shared" si="337"/>
        <v>1</v>
      </c>
      <c r="Q3631" t="str">
        <f t="shared" si="338"/>
        <v>music</v>
      </c>
      <c r="R3631" t="str">
        <f t="shared" si="339"/>
        <v>musical</v>
      </c>
      <c r="S3631" s="10">
        <f t="shared" si="340"/>
        <v>42436.802824074075</v>
      </c>
      <c r="T3631" s="10">
        <f t="shared" si="341"/>
        <v>42495.416666666664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11">
        <f t="shared" si="337"/>
        <v>1</v>
      </c>
      <c r="Q3632" t="str">
        <f t="shared" si="338"/>
        <v>music</v>
      </c>
      <c r="R3632" t="str">
        <f t="shared" si="339"/>
        <v>musical</v>
      </c>
      <c r="S3632" s="10">
        <f t="shared" si="340"/>
        <v>41942.555439814816</v>
      </c>
      <c r="T3632" s="10">
        <f t="shared" si="341"/>
        <v>41972.597106481488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11">
        <f t="shared" si="337"/>
        <v>147.88135593220338</v>
      </c>
      <c r="Q3633" t="str">
        <f t="shared" si="338"/>
        <v>music</v>
      </c>
      <c r="R3633" t="str">
        <f t="shared" si="339"/>
        <v>musical</v>
      </c>
      <c r="S3633" s="10">
        <f t="shared" si="340"/>
        <v>41880.461770833332</v>
      </c>
      <c r="T3633" s="10">
        <f t="shared" si="341"/>
        <v>41904.874305555561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11">
        <f t="shared" si="337"/>
        <v>100</v>
      </c>
      <c r="Q3634" t="str">
        <f t="shared" si="338"/>
        <v>music</v>
      </c>
      <c r="R3634" t="str">
        <f t="shared" si="339"/>
        <v>musical</v>
      </c>
      <c r="S3634" s="10">
        <f t="shared" si="340"/>
        <v>41946.645243055558</v>
      </c>
      <c r="T3634" s="10">
        <f t="shared" si="341"/>
        <v>41966.645243055558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11">
        <f t="shared" si="337"/>
        <v>56.838709677419352</v>
      </c>
      <c r="Q3635" t="str">
        <f t="shared" si="338"/>
        <v>music</v>
      </c>
      <c r="R3635" t="str">
        <f t="shared" si="339"/>
        <v>musical</v>
      </c>
      <c r="S3635" s="10">
        <f t="shared" si="340"/>
        <v>42649.331793981481</v>
      </c>
      <c r="T3635" s="10">
        <f t="shared" si="341"/>
        <v>42692.750000000007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11">
        <f t="shared" si="337"/>
        <v>176.94444444444446</v>
      </c>
      <c r="Q3636" t="str">
        <f t="shared" si="338"/>
        <v>music</v>
      </c>
      <c r="R3636" t="str">
        <f t="shared" si="339"/>
        <v>musical</v>
      </c>
      <c r="S3636" s="10">
        <f t="shared" si="340"/>
        <v>42700.874699074076</v>
      </c>
      <c r="T3636" s="10">
        <f t="shared" si="341"/>
        <v>42748.874305555561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11">
        <f t="shared" si="337"/>
        <v>127.6</v>
      </c>
      <c r="Q3637" t="str">
        <f t="shared" si="338"/>
        <v>music</v>
      </c>
      <c r="R3637" t="str">
        <f t="shared" si="339"/>
        <v>musical</v>
      </c>
      <c r="S3637" s="10">
        <f t="shared" si="340"/>
        <v>42450.591157407405</v>
      </c>
      <c r="T3637" s="10">
        <f t="shared" si="341"/>
        <v>42480.591157407405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11" t="e">
        <f t="shared" si="337"/>
        <v>#DIV/0!</v>
      </c>
      <c r="Q3638" t="str">
        <f t="shared" si="338"/>
        <v>music</v>
      </c>
      <c r="R3638" t="str">
        <f t="shared" si="339"/>
        <v>musical</v>
      </c>
      <c r="S3638" s="10">
        <f t="shared" si="340"/>
        <v>42226.403113425935</v>
      </c>
      <c r="T3638" s="10">
        <f t="shared" si="341"/>
        <v>42261.403113425935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11">
        <f t="shared" si="337"/>
        <v>66.142857142857139</v>
      </c>
      <c r="Q3639" t="str">
        <f t="shared" si="338"/>
        <v>music</v>
      </c>
      <c r="R3639" t="str">
        <f t="shared" si="339"/>
        <v>musical</v>
      </c>
      <c r="S3639" s="10">
        <f t="shared" si="340"/>
        <v>41975.40896990741</v>
      </c>
      <c r="T3639" s="10">
        <f t="shared" si="341"/>
        <v>42005.40896990741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11">
        <f t="shared" si="337"/>
        <v>108</v>
      </c>
      <c r="Q3640" t="str">
        <f t="shared" si="338"/>
        <v>music</v>
      </c>
      <c r="R3640" t="str">
        <f t="shared" si="339"/>
        <v>musical</v>
      </c>
      <c r="S3640" s="10">
        <f t="shared" si="340"/>
        <v>42053.381157407413</v>
      </c>
      <c r="T3640" s="10">
        <f t="shared" si="341"/>
        <v>42113.339490740742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11">
        <f t="shared" si="337"/>
        <v>1</v>
      </c>
      <c r="Q3641" t="str">
        <f t="shared" si="338"/>
        <v>music</v>
      </c>
      <c r="R3641" t="str">
        <f t="shared" si="339"/>
        <v>musical</v>
      </c>
      <c r="S3641" s="10">
        <f t="shared" si="340"/>
        <v>42590.38548611111</v>
      </c>
      <c r="T3641" s="10">
        <f t="shared" si="341"/>
        <v>42650.34097222222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11">
        <f t="shared" si="337"/>
        <v>18.333333333333332</v>
      </c>
      <c r="Q3642" t="str">
        <f t="shared" si="338"/>
        <v>music</v>
      </c>
      <c r="R3642" t="str">
        <f t="shared" si="339"/>
        <v>musical</v>
      </c>
      <c r="S3642" s="10">
        <f t="shared" si="340"/>
        <v>42104.489930555559</v>
      </c>
      <c r="T3642" s="10">
        <f t="shared" si="341"/>
        <v>42134.489930555559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11" t="e">
        <f t="shared" si="337"/>
        <v>#DIV/0!</v>
      </c>
      <c r="Q3643" t="str">
        <f t="shared" si="338"/>
        <v>music</v>
      </c>
      <c r="R3643" t="str">
        <f t="shared" si="339"/>
        <v>musical</v>
      </c>
      <c r="S3643" s="10">
        <f t="shared" si="340"/>
        <v>41899.335405092599</v>
      </c>
      <c r="T3643" s="10">
        <f t="shared" si="341"/>
        <v>41916.916666666672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11">
        <f t="shared" si="337"/>
        <v>7.5</v>
      </c>
      <c r="Q3644" t="str">
        <f t="shared" si="338"/>
        <v>music</v>
      </c>
      <c r="R3644" t="str">
        <f t="shared" si="339"/>
        <v>musical</v>
      </c>
      <c r="S3644" s="10">
        <f t="shared" si="340"/>
        <v>42297.524618055562</v>
      </c>
      <c r="T3644" s="10">
        <f t="shared" si="341"/>
        <v>42338.416666666664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11" t="e">
        <f t="shared" si="337"/>
        <v>#DIV/0!</v>
      </c>
      <c r="Q3645" t="str">
        <f t="shared" si="338"/>
        <v>music</v>
      </c>
      <c r="R3645" t="str">
        <f t="shared" si="339"/>
        <v>musical</v>
      </c>
      <c r="S3645" s="10">
        <f t="shared" si="340"/>
        <v>42284.852303240747</v>
      </c>
      <c r="T3645" s="10">
        <f t="shared" si="341"/>
        <v>42324.893969907411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11">
        <f t="shared" si="337"/>
        <v>68.416666666666671</v>
      </c>
      <c r="Q3646" t="str">
        <f t="shared" si="338"/>
        <v>music</v>
      </c>
      <c r="R3646" t="str">
        <f t="shared" si="339"/>
        <v>musical</v>
      </c>
      <c r="S3646" s="10">
        <f t="shared" si="340"/>
        <v>42408.95008101852</v>
      </c>
      <c r="T3646" s="10">
        <f t="shared" si="341"/>
        <v>42436.915972222225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11">
        <f t="shared" si="337"/>
        <v>1</v>
      </c>
      <c r="Q3647" t="str">
        <f t="shared" si="338"/>
        <v>music</v>
      </c>
      <c r="R3647" t="str">
        <f t="shared" si="339"/>
        <v>musical</v>
      </c>
      <c r="S3647" s="10">
        <f t="shared" si="340"/>
        <v>42665.678680555553</v>
      </c>
      <c r="T3647" s="10">
        <f t="shared" si="341"/>
        <v>42695.720347222225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11">
        <f t="shared" si="337"/>
        <v>60.125</v>
      </c>
      <c r="Q3648" t="str">
        <f t="shared" si="338"/>
        <v>music</v>
      </c>
      <c r="R3648" t="str">
        <f t="shared" si="339"/>
        <v>musical</v>
      </c>
      <c r="S3648" s="10">
        <f t="shared" si="340"/>
        <v>42140.129652777781</v>
      </c>
      <c r="T3648" s="10">
        <f t="shared" si="341"/>
        <v>42171.687500000007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11">
        <f t="shared" si="337"/>
        <v>15</v>
      </c>
      <c r="Q3649" t="str">
        <f t="shared" si="338"/>
        <v>music</v>
      </c>
      <c r="R3649" t="str">
        <f t="shared" si="339"/>
        <v>musical</v>
      </c>
      <c r="S3649" s="10">
        <f t="shared" si="340"/>
        <v>42598.457488425927</v>
      </c>
      <c r="T3649" s="10">
        <f t="shared" si="341"/>
        <v>42643.457488425927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11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41887.000520833339</v>
      </c>
      <c r="T3650" s="10">
        <f t="shared" si="341"/>
        <v>41917.000520833339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11">
        <f t="shared" ref="P3651:P3714" si="343">E3651/L3651</f>
        <v>97.5</v>
      </c>
      <c r="Q3651" t="str">
        <f t="shared" ref="Q3651:Q3714" si="344">IF(N3651="","",IF(ISNUMBER(SEARCH("film &amp; video",N3651)),"film &amp; video",IF(ISNUMBER(SEARCH("food",N3651)),"food",IF(ISNUMBER(SEARCH("games",N3651)),"games",IF(ISNUMBER(SEARCH("journalism",N3651)),"journalism",IF(ISNUMBER(SEARCH("music",N3651)),"music",IF(ISNUMBER(SEARCH("photography",N3651)),"photography",IF(ISNUMBER(SEARCH("publishing",N3651)),"publishing",IF(ISNUMBER(SEARCH("technology",N3651)),"technology",IF(ISNUMBER(SEARCH("theater",N3651)),"theater"))))))))))</f>
        <v>theater</v>
      </c>
      <c r="R3651" t="str">
        <f t="shared" ref="R3651:R3714" si="345">IF(N3651="","",IF(ISNUMBER(SEARCH("animation",N3651)),"animation",IF(ISNUMBER(SEARCH("art books",N3651)),"art books",IF(ISNUMBER(SEARCH("audio",N3651)),"audio",IF(ISNUMBER(SEARCH("children's books",N3651)),"children's book",IF(ISNUMBER(SEARCH("classical music",N3651)),"classical music",IF(ISNUMBER(SEARCH("documentary",N3651)),"documentary",IF(ISNUMBER(SEARCH("drama",N3651)),"drama",IF(ISNUMBER(SEARCH("electronic music",N3651)),"electronic music",IF(ISNUMBER(SEARCH("faith",N3651)),"faith",IF(ISNUMBER(SEARCH("fiction",N3651)),"fiction",IF(ISNUMBER(SEARCH("food trucks",N3651)),"food trucks",IF(ISNUMBER(SEARCH("gadgets",N3651)),"gadgets",IF(ISNUMBER(SEARCH("hardware",N3651)),"hardware",IF(ISNUMBER(SEARCH("indie rock",N3651)),"indie rock",IF(ISNUMBER(SEARCH("jazz",N3651)),"jazz",IF(ISNUMBER(SEARCH("makerspaces",N3651)),"makerspaces",IF(ISNUMBER(SEARCH("metal",N3651)),"metal",IF(ISNUMBER(SEARCH("mobile games",N3651)),"mobile games",IF(ISNUMBER(SEARCH("musical",N3651)),"musical",IF(ISNUMBER(SEARCH("nature",N3651)),"nature",IF(ISNUMBER(SEARCH("nonfiction",N3651)),"nonfiction",IF(ISNUMBER(SEARCH("people",N3651)),"people",IF(ISNUMBER(SEARCH("photobooks",N3651)),"photobooks",IF(ISNUMBER(SEARCH("places",N3651)),"places",IF(ISNUMBER(SEARCH("plays",N3651)),"plays",IF(ISNUMBER(SEARCH("pop",N3651)),"pop",IF(ISNUMBER(SEARCH("radio &amp; podcasts",N3651)),"radio &amp; podcasts",IF(ISNUMBER(SEARCH("restaurants",N3651)),"restaurants",IF(ISNUMBER(SEARCH("rock",N3651)),"rock",IF(ISNUMBER(SEARCH("science fiction",N3651)),"science fiction",IF(ISNUMBER(SEARCH("shorts",N3651)),"shorts",IF(ISNUMBER(SEARCH("small batch",N3651)),"small batch",IF(ISNUMBER(SEARCH("space exploration",N3651)),"space exploration",IF(ISNUMBER(SEARCH("spaces",N3651)),"spaces",IF(ISNUMBER(SEARCH("tabletop games",N3651)),"tabletop games",IF(ISNUMBER(SEARCH("television",N3651)),"television",IF(ISNUMBER(SEARCH("translations",N3651)),"translations",IF(ISNUMBER(SEARCH("video games",N3651)),"video games",IF(ISNUMBER(SEARCH("wearables",N3651)),"wearables",IF(ISNUMBER(SEARCH("web",N3651)),"web",IF(ISNUMBER(SEARCH("world music",N3651)),"world music"))))))))))))))))))))))))))))))))))))))))))</f>
        <v>plays</v>
      </c>
      <c r="S3651" s="10">
        <f t="shared" ref="S3651:S3714" si="346">(((J3651/60)/60)/24)+DATE(1970,1,1)+(-7/24)</f>
        <v>41780.421226851853</v>
      </c>
      <c r="T3651" s="10">
        <f t="shared" ref="T3651:T3714" si="347">(((I3651/60)/60)/24)+DATE(1970,1,1)+(-7/24)</f>
        <v>41806.421226851853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11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42381.187314814822</v>
      </c>
      <c r="T3652" s="10">
        <f t="shared" si="347"/>
        <v>42402.187314814822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11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41828.35465277778</v>
      </c>
      <c r="T3653" s="10">
        <f t="shared" si="347"/>
        <v>41861.374305555561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11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42596.353032407409</v>
      </c>
      <c r="T3654" s="10">
        <f t="shared" si="347"/>
        <v>42606.874305555561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11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42191.071840277778</v>
      </c>
      <c r="T3655" s="10">
        <f t="shared" si="347"/>
        <v>42221.071840277778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11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42440.124837962961</v>
      </c>
      <c r="T3656" s="10">
        <f t="shared" si="347"/>
        <v>42463.416666666664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11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42173.511550925927</v>
      </c>
      <c r="T3657" s="10">
        <f t="shared" si="347"/>
        <v>42202.999305555561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11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42737.618472222232</v>
      </c>
      <c r="T3658" s="10">
        <f t="shared" si="347"/>
        <v>42767.665972222225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1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42499.338182870379</v>
      </c>
      <c r="T3659" s="10">
        <f t="shared" si="347"/>
        <v>42522.612500000003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11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41775.56689814815</v>
      </c>
      <c r="T3660" s="10">
        <f t="shared" si="347"/>
        <v>41821.874305555561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1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42054.985532407409</v>
      </c>
      <c r="T3661" s="10">
        <f t="shared" si="347"/>
        <v>42082.318749999999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11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41971.589409722226</v>
      </c>
      <c r="T3662" s="10">
        <f t="shared" si="347"/>
        <v>41996.589409722226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11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42447.605000000003</v>
      </c>
      <c r="T3663" s="10">
        <f t="shared" si="347"/>
        <v>42469.875000000007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1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42063.928402777783</v>
      </c>
      <c r="T3664" s="10">
        <f t="shared" si="347"/>
        <v>42093.886736111112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11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42665.160069444442</v>
      </c>
      <c r="T3665" s="10">
        <f t="shared" si="347"/>
        <v>42725.201736111114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11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42522.957048611112</v>
      </c>
      <c r="T3666" s="10">
        <f t="shared" si="347"/>
        <v>42536.957048611112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11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42294.516458333332</v>
      </c>
      <c r="T3667" s="10">
        <f t="shared" si="347"/>
        <v>42305.537499999999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11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41822.613217592596</v>
      </c>
      <c r="T3668" s="10">
        <f t="shared" si="347"/>
        <v>41844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11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42173.678460648152</v>
      </c>
      <c r="T3669" s="10">
        <f t="shared" si="347"/>
        <v>42203.678460648152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11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42185.264490740745</v>
      </c>
      <c r="T3670" s="10">
        <f t="shared" si="347"/>
        <v>42208.481250000004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1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42136.383530092593</v>
      </c>
      <c r="T3671" s="10">
        <f t="shared" si="347"/>
        <v>42166.383530092593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11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42142.222349537034</v>
      </c>
      <c r="T3672" s="10">
        <f t="shared" si="347"/>
        <v>42155.666666666664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11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41820.336423611116</v>
      </c>
      <c r="T3673" s="10">
        <f t="shared" si="347"/>
        <v>41840.874305555561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11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41878.654907407406</v>
      </c>
      <c r="T3674" s="10">
        <f t="shared" si="347"/>
        <v>41908.654907407406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11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41914.003437500003</v>
      </c>
      <c r="T3675" s="10">
        <f t="shared" si="347"/>
        <v>41948.244444444448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11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42556.581354166665</v>
      </c>
      <c r="T3676" s="10">
        <f t="shared" si="347"/>
        <v>42616.581354166665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11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42493.305347222224</v>
      </c>
      <c r="T3677" s="10">
        <f t="shared" si="347"/>
        <v>42505.666666666664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11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41876.52412037037</v>
      </c>
      <c r="T3678" s="10">
        <f t="shared" si="347"/>
        <v>41894.52412037037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11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41802.28261574074</v>
      </c>
      <c r="T3679" s="10">
        <f t="shared" si="347"/>
        <v>41822.874305555561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11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42120.239560185182</v>
      </c>
      <c r="T3680" s="10">
        <f t="shared" si="347"/>
        <v>42155.239560185182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1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41786.469687500001</v>
      </c>
      <c r="T3681" s="10">
        <f t="shared" si="347"/>
        <v>41820.915972222225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11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42627.162430555552</v>
      </c>
      <c r="T3682" s="10">
        <f t="shared" si="347"/>
        <v>42648.162430555552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11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42374.359837962962</v>
      </c>
      <c r="T3683" s="10">
        <f t="shared" si="347"/>
        <v>42384.359837962962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11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41772.393726851857</v>
      </c>
      <c r="T3684" s="10">
        <f t="shared" si="347"/>
        <v>41805.999305555561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11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42632.825185185189</v>
      </c>
      <c r="T3685" s="10">
        <f t="shared" si="347"/>
        <v>42662.825185185189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11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42218.888726851852</v>
      </c>
      <c r="T3686" s="10">
        <f t="shared" si="347"/>
        <v>42248.888726851852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11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41753.301608796297</v>
      </c>
      <c r="T3687" s="10">
        <f t="shared" si="347"/>
        <v>41778.583333333336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11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42230.371064814819</v>
      </c>
      <c r="T3688" s="10">
        <f t="shared" si="347"/>
        <v>42244.874305555561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1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41786.926562500004</v>
      </c>
      <c r="T3689" s="10">
        <f t="shared" si="347"/>
        <v>41816.926562500004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11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41829.495416666665</v>
      </c>
      <c r="T3690" s="10">
        <f t="shared" si="347"/>
        <v>41859.495416666665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1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42147.535173611112</v>
      </c>
      <c r="T3691" s="10">
        <f t="shared" si="347"/>
        <v>42176.642361111117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11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41940.306516203709</v>
      </c>
      <c r="T3692" s="10">
        <f t="shared" si="347"/>
        <v>41970.348182870373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11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42020.408900462964</v>
      </c>
      <c r="T3693" s="10">
        <f t="shared" si="347"/>
        <v>42064.915972222225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11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41891.673368055555</v>
      </c>
      <c r="T3694" s="10">
        <f t="shared" si="347"/>
        <v>41900.708333333336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11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42308.899641203701</v>
      </c>
      <c r="T3695" s="10">
        <f t="shared" si="347"/>
        <v>42338.645833333336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11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42489.842210648152</v>
      </c>
      <c r="T3696" s="10">
        <f t="shared" si="347"/>
        <v>42526.791666666664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11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41995.578819444447</v>
      </c>
      <c r="T3697" s="10">
        <f t="shared" si="347"/>
        <v>42015.578819444447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11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41988.325416666667</v>
      </c>
      <c r="T3698" s="10">
        <f t="shared" si="347"/>
        <v>42048.325416666667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11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42479.174166666671</v>
      </c>
      <c r="T3699" s="10">
        <f t="shared" si="347"/>
        <v>42500.174166666671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11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42401.514895833338</v>
      </c>
      <c r="T3700" s="10">
        <f t="shared" si="347"/>
        <v>42431.514895833338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1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41897.310370370375</v>
      </c>
      <c r="T3701" s="10">
        <f t="shared" si="347"/>
        <v>41927.310370370375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11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41882.293981481482</v>
      </c>
      <c r="T3702" s="10">
        <f t="shared" si="347"/>
        <v>41912.375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11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42129.249918981484</v>
      </c>
      <c r="T3703" s="10">
        <f t="shared" si="347"/>
        <v>42159.249918981484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11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42524.246342592596</v>
      </c>
      <c r="T3704" s="10">
        <f t="shared" si="347"/>
        <v>42561.665972222225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11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42556.212824074079</v>
      </c>
      <c r="T3705" s="10">
        <f t="shared" si="347"/>
        <v>42594.999305555561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11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42461.398078703707</v>
      </c>
      <c r="T3706" s="10">
        <f t="shared" si="347"/>
        <v>42521.398078703707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11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41792.251319444447</v>
      </c>
      <c r="T3707" s="10">
        <f t="shared" si="347"/>
        <v>41813.458333333336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11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41879.622094907412</v>
      </c>
      <c r="T3708" s="10">
        <f t="shared" si="347"/>
        <v>41894.622094907412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11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42551.756689814814</v>
      </c>
      <c r="T3709" s="10">
        <f t="shared" si="347"/>
        <v>42572.93472222222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11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41809.850532407407</v>
      </c>
      <c r="T3710" s="10">
        <f t="shared" si="347"/>
        <v>41823.850532407407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41785.416041666671</v>
      </c>
      <c r="T3711" s="10">
        <f t="shared" si="347"/>
        <v>41815.416041666671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11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42072.284583333334</v>
      </c>
      <c r="T3712" s="10">
        <f t="shared" si="347"/>
        <v>42097.284583333334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11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41779.432557870372</v>
      </c>
      <c r="T3713" s="10">
        <f t="shared" si="347"/>
        <v>41805.375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11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42133.880405092597</v>
      </c>
      <c r="T3714" s="10">
        <f t="shared" si="347"/>
        <v>42154.999305555561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11">
        <f t="shared" ref="P3715:P3778" si="349">E3715/L3715</f>
        <v>106.84210526315789</v>
      </c>
      <c r="Q3715" t="str">
        <f t="shared" ref="Q3715:Q3778" si="350">IF(N3715="","",IF(ISNUMBER(SEARCH("film &amp; video",N3715)),"film &amp; video",IF(ISNUMBER(SEARCH("food",N3715)),"food",IF(ISNUMBER(SEARCH("games",N3715)),"games",IF(ISNUMBER(SEARCH("journalism",N3715)),"journalism",IF(ISNUMBER(SEARCH("music",N3715)),"music",IF(ISNUMBER(SEARCH("photography",N3715)),"photography",IF(ISNUMBER(SEARCH("publishing",N3715)),"publishing",IF(ISNUMBER(SEARCH("technology",N3715)),"technology",IF(ISNUMBER(SEARCH("theater",N3715)),"theater"))))))))))</f>
        <v>theater</v>
      </c>
      <c r="R3715" t="str">
        <f t="shared" ref="R3715:R3778" si="351">IF(N3715="","",IF(ISNUMBER(SEARCH("animation",N3715)),"animation",IF(ISNUMBER(SEARCH("art books",N3715)),"art books",IF(ISNUMBER(SEARCH("audio",N3715)),"audio",IF(ISNUMBER(SEARCH("children's books",N3715)),"children's book",IF(ISNUMBER(SEARCH("classical music",N3715)),"classical music",IF(ISNUMBER(SEARCH("documentary",N3715)),"documentary",IF(ISNUMBER(SEARCH("drama",N3715)),"drama",IF(ISNUMBER(SEARCH("electronic music",N3715)),"electronic music",IF(ISNUMBER(SEARCH("faith",N3715)),"faith",IF(ISNUMBER(SEARCH("fiction",N3715)),"fiction",IF(ISNUMBER(SEARCH("food trucks",N3715)),"food trucks",IF(ISNUMBER(SEARCH("gadgets",N3715)),"gadgets",IF(ISNUMBER(SEARCH("hardware",N3715)),"hardware",IF(ISNUMBER(SEARCH("indie rock",N3715)),"indie rock",IF(ISNUMBER(SEARCH("jazz",N3715)),"jazz",IF(ISNUMBER(SEARCH("makerspaces",N3715)),"makerspaces",IF(ISNUMBER(SEARCH("metal",N3715)),"metal",IF(ISNUMBER(SEARCH("mobile games",N3715)),"mobile games",IF(ISNUMBER(SEARCH("musical",N3715)),"musical",IF(ISNUMBER(SEARCH("nature",N3715)),"nature",IF(ISNUMBER(SEARCH("nonfiction",N3715)),"nonfiction",IF(ISNUMBER(SEARCH("people",N3715)),"people",IF(ISNUMBER(SEARCH("photobooks",N3715)),"photobooks",IF(ISNUMBER(SEARCH("places",N3715)),"places",IF(ISNUMBER(SEARCH("plays",N3715)),"plays",IF(ISNUMBER(SEARCH("pop",N3715)),"pop",IF(ISNUMBER(SEARCH("radio &amp; podcasts",N3715)),"radio &amp; podcasts",IF(ISNUMBER(SEARCH("restaurants",N3715)),"restaurants",IF(ISNUMBER(SEARCH("rock",N3715)),"rock",IF(ISNUMBER(SEARCH("science fiction",N3715)),"science fiction",IF(ISNUMBER(SEARCH("shorts",N3715)),"shorts",IF(ISNUMBER(SEARCH("small batch",N3715)),"small batch",IF(ISNUMBER(SEARCH("space exploration",N3715)),"space exploration",IF(ISNUMBER(SEARCH("spaces",N3715)),"spaces",IF(ISNUMBER(SEARCH("tabletop games",N3715)),"tabletop games",IF(ISNUMBER(SEARCH("television",N3715)),"television",IF(ISNUMBER(SEARCH("translations",N3715)),"translations",IF(ISNUMBER(SEARCH("video games",N3715)),"video games",IF(ISNUMBER(SEARCH("wearables",N3715)),"wearables",IF(ISNUMBER(SEARCH("web",N3715)),"web",IF(ISNUMBER(SEARCH("world music",N3715)),"world music"))))))))))))))))))))))))))))))))))))))))))</f>
        <v>plays</v>
      </c>
      <c r="S3715" s="10">
        <f t="shared" ref="S3715:S3778" si="352">(((J3715/60)/60)/24)+DATE(1970,1,1)+(-7/24)</f>
        <v>42505.44636574074</v>
      </c>
      <c r="T3715" s="10">
        <f t="shared" ref="T3715:T3778" si="353">(((I3715/60)/60)/24)+DATE(1970,1,1)+(-7/24)</f>
        <v>42525.44636574074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11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42118.26466435186</v>
      </c>
      <c r="T3716" s="10">
        <f t="shared" si="353"/>
        <v>42149.874305555561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11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42036.703923611109</v>
      </c>
      <c r="T3717" s="10">
        <f t="shared" si="353"/>
        <v>42094.244444444448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11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42360.596168981479</v>
      </c>
      <c r="T3718" s="10">
        <f t="shared" si="353"/>
        <v>42390.596168981479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11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42102.574641203704</v>
      </c>
      <c r="T3719" s="10">
        <f t="shared" si="353"/>
        <v>42133.574641203704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11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42032.424479166664</v>
      </c>
      <c r="T3720" s="10">
        <f t="shared" si="353"/>
        <v>42062.424479166664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1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42147.438263888893</v>
      </c>
      <c r="T3721" s="10">
        <f t="shared" si="353"/>
        <v>42177.438263888893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11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42165.701458333337</v>
      </c>
      <c r="T3722" s="10">
        <f t="shared" si="353"/>
        <v>42187.701458333337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11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41927.644490740742</v>
      </c>
      <c r="T3723" s="10">
        <f t="shared" si="353"/>
        <v>41948.686157407406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11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42381.380173611113</v>
      </c>
      <c r="T3724" s="10">
        <f t="shared" si="353"/>
        <v>42411.665972222225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11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41943.461365740746</v>
      </c>
      <c r="T3725" s="10">
        <f t="shared" si="353"/>
        <v>41973.503032407411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11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42465.199768518527</v>
      </c>
      <c r="T3726" s="10">
        <f t="shared" si="353"/>
        <v>42494.666666666664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11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42401.653553240743</v>
      </c>
      <c r="T3727" s="10">
        <f t="shared" si="353"/>
        <v>42418.604166666664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11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42461.849201388897</v>
      </c>
      <c r="T3728" s="10">
        <f t="shared" si="353"/>
        <v>42489.583333333336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11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42632.056643518525</v>
      </c>
      <c r="T3729" s="10">
        <f t="shared" si="353"/>
        <v>42662.913194444445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11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42204.879351851858</v>
      </c>
      <c r="T3730" s="10">
        <f t="shared" si="353"/>
        <v>42234.879351851858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1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42040.913333333338</v>
      </c>
      <c r="T3731" s="10">
        <f t="shared" si="353"/>
        <v>42085.871666666666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11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42203.386099537041</v>
      </c>
      <c r="T3732" s="10">
        <f t="shared" si="353"/>
        <v>42233.386099537041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11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41983.461180555554</v>
      </c>
      <c r="T3733" s="10">
        <f t="shared" si="353"/>
        <v>42013.849305555559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11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41968.385798611118</v>
      </c>
      <c r="T3734" s="10">
        <f t="shared" si="353"/>
        <v>42028.208333333336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11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42102.732731481483</v>
      </c>
      <c r="T3735" s="10">
        <f t="shared" si="353"/>
        <v>42112.645833333336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11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42089.609907407408</v>
      </c>
      <c r="T3736" s="10">
        <f t="shared" si="353"/>
        <v>42149.609907407408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11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42122.401493055557</v>
      </c>
      <c r="T3737" s="10">
        <f t="shared" si="353"/>
        <v>42152.401493055557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11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42048.420057870368</v>
      </c>
      <c r="T3738" s="10">
        <f t="shared" si="353"/>
        <v>42086.458333333336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11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42297.399340277778</v>
      </c>
      <c r="T3739" s="10">
        <f t="shared" si="353"/>
        <v>42319.999305555561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11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41813.647048611114</v>
      </c>
      <c r="T3740" s="10">
        <f t="shared" si="353"/>
        <v>41835.625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1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42548.158194444448</v>
      </c>
      <c r="T3741" s="10">
        <f t="shared" si="353"/>
        <v>42568.158194444448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11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41832.798090277778</v>
      </c>
      <c r="T3742" s="10">
        <f t="shared" si="353"/>
        <v>41862.787476851852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11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42325.629050925927</v>
      </c>
      <c r="T3743" s="10">
        <f t="shared" si="353"/>
        <v>42355.629050925927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11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41857.922962962963</v>
      </c>
      <c r="T3744" s="10">
        <f t="shared" si="353"/>
        <v>41887.922962962963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11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41793.41856481482</v>
      </c>
      <c r="T3745" s="10">
        <f t="shared" si="353"/>
        <v>41823.41856481482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11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41793.522592592599</v>
      </c>
      <c r="T3746" s="10">
        <f t="shared" si="353"/>
        <v>41824.874305555561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11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41831.406273148154</v>
      </c>
      <c r="T3747" s="10">
        <f t="shared" si="353"/>
        <v>41861.406273148154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11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42621.097673611112</v>
      </c>
      <c r="T3748" s="10">
        <f t="shared" si="353"/>
        <v>42651.097673611112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11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42164.008055555554</v>
      </c>
      <c r="T3749" s="10">
        <f t="shared" si="353"/>
        <v>42190.665972222225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11">
        <f t="shared" si="349"/>
        <v>99.538461538461533</v>
      </c>
      <c r="Q3750" t="str">
        <f t="shared" si="350"/>
        <v>music</v>
      </c>
      <c r="R3750" t="str">
        <f t="shared" si="351"/>
        <v>musical</v>
      </c>
      <c r="S3750" s="10">
        <f t="shared" si="352"/>
        <v>42395.414768518523</v>
      </c>
      <c r="T3750" s="10">
        <f t="shared" si="353"/>
        <v>42415.957638888889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11">
        <f t="shared" si="349"/>
        <v>75</v>
      </c>
      <c r="Q3751" t="str">
        <f t="shared" si="350"/>
        <v>music</v>
      </c>
      <c r="R3751" t="str">
        <f t="shared" si="351"/>
        <v>musical</v>
      </c>
      <c r="S3751" s="10">
        <f t="shared" si="352"/>
        <v>42457.835509259261</v>
      </c>
      <c r="T3751" s="10">
        <f t="shared" si="353"/>
        <v>42488.874305555561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11">
        <f t="shared" si="349"/>
        <v>215.25</v>
      </c>
      <c r="Q3752" t="str">
        <f t="shared" si="350"/>
        <v>music</v>
      </c>
      <c r="R3752" t="str">
        <f t="shared" si="351"/>
        <v>musical</v>
      </c>
      <c r="S3752" s="10">
        <f t="shared" si="352"/>
        <v>42016.68990740741</v>
      </c>
      <c r="T3752" s="10">
        <f t="shared" si="353"/>
        <v>42045.040972222225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11">
        <f t="shared" si="349"/>
        <v>120.54545454545455</v>
      </c>
      <c r="Q3753" t="str">
        <f t="shared" si="350"/>
        <v>music</v>
      </c>
      <c r="R3753" t="str">
        <f t="shared" si="351"/>
        <v>musical</v>
      </c>
      <c r="S3753" s="10">
        <f t="shared" si="352"/>
        <v>42402.743900462963</v>
      </c>
      <c r="T3753" s="10">
        <f t="shared" si="353"/>
        <v>42462.702233796292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11">
        <f t="shared" si="349"/>
        <v>37.666666666666664</v>
      </c>
      <c r="Q3754" t="str">
        <f t="shared" si="350"/>
        <v>music</v>
      </c>
      <c r="R3754" t="str">
        <f t="shared" si="351"/>
        <v>musical</v>
      </c>
      <c r="S3754" s="10">
        <f t="shared" si="352"/>
        <v>42619.510821759257</v>
      </c>
      <c r="T3754" s="10">
        <f t="shared" si="353"/>
        <v>42659.583333333336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11">
        <f t="shared" si="349"/>
        <v>172.23333333333332</v>
      </c>
      <c r="Q3755" t="str">
        <f t="shared" si="350"/>
        <v>music</v>
      </c>
      <c r="R3755" t="str">
        <f t="shared" si="351"/>
        <v>musical</v>
      </c>
      <c r="S3755" s="10">
        <f t="shared" si="352"/>
        <v>42128.532407407409</v>
      </c>
      <c r="T3755" s="10">
        <f t="shared" si="353"/>
        <v>42157.708333333336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11">
        <f t="shared" si="349"/>
        <v>111.11111111111111</v>
      </c>
      <c r="Q3756" t="str">
        <f t="shared" si="350"/>
        <v>music</v>
      </c>
      <c r="R3756" t="str">
        <f t="shared" si="351"/>
        <v>musical</v>
      </c>
      <c r="S3756" s="10">
        <f t="shared" si="352"/>
        <v>41808.589548611111</v>
      </c>
      <c r="T3756" s="10">
        <f t="shared" si="353"/>
        <v>41845.915972222225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11">
        <f t="shared" si="349"/>
        <v>25.464285714285715</v>
      </c>
      <c r="Q3757" t="str">
        <f t="shared" si="350"/>
        <v>music</v>
      </c>
      <c r="R3757" t="str">
        <f t="shared" si="351"/>
        <v>musical</v>
      </c>
      <c r="S3757" s="10">
        <f t="shared" si="352"/>
        <v>42445.575312499997</v>
      </c>
      <c r="T3757" s="10">
        <f t="shared" si="353"/>
        <v>42475.575312499997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11">
        <f t="shared" si="349"/>
        <v>267.64705882352939</v>
      </c>
      <c r="Q3758" t="str">
        <f t="shared" si="350"/>
        <v>music</v>
      </c>
      <c r="R3758" t="str">
        <f t="shared" si="351"/>
        <v>musical</v>
      </c>
      <c r="S3758" s="10">
        <f t="shared" si="352"/>
        <v>41771.523125</v>
      </c>
      <c r="T3758" s="10">
        <f t="shared" si="353"/>
        <v>41801.523125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11">
        <f t="shared" si="349"/>
        <v>75.959999999999994</v>
      </c>
      <c r="Q3759" t="str">
        <f t="shared" si="350"/>
        <v>music</v>
      </c>
      <c r="R3759" t="str">
        <f t="shared" si="351"/>
        <v>musical</v>
      </c>
      <c r="S3759" s="10">
        <f t="shared" si="352"/>
        <v>41954.559201388889</v>
      </c>
      <c r="T3759" s="10">
        <f t="shared" si="353"/>
        <v>41974.559201388889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11">
        <f t="shared" si="349"/>
        <v>59.03846153846154</v>
      </c>
      <c r="Q3760" t="str">
        <f t="shared" si="350"/>
        <v>music</v>
      </c>
      <c r="R3760" t="str">
        <f t="shared" si="351"/>
        <v>musical</v>
      </c>
      <c r="S3760" s="10">
        <f t="shared" si="352"/>
        <v>41747.179837962962</v>
      </c>
      <c r="T3760" s="10">
        <f t="shared" si="353"/>
        <v>41777.916666666672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11">
        <f t="shared" si="349"/>
        <v>50.111022727272733</v>
      </c>
      <c r="Q3761" t="str">
        <f t="shared" si="350"/>
        <v>music</v>
      </c>
      <c r="R3761" t="str">
        <f t="shared" si="351"/>
        <v>musical</v>
      </c>
      <c r="S3761" s="10">
        <f t="shared" si="352"/>
        <v>42181.81658564815</v>
      </c>
      <c r="T3761" s="10">
        <f t="shared" si="353"/>
        <v>42241.81658564815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11">
        <f t="shared" si="349"/>
        <v>55.502967032967035</v>
      </c>
      <c r="Q3762" t="str">
        <f t="shared" si="350"/>
        <v>music</v>
      </c>
      <c r="R3762" t="str">
        <f t="shared" si="351"/>
        <v>musical</v>
      </c>
      <c r="S3762" s="10">
        <f t="shared" si="352"/>
        <v>41739.233634259261</v>
      </c>
      <c r="T3762" s="10">
        <f t="shared" si="353"/>
        <v>41764.233634259261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11">
        <f t="shared" si="349"/>
        <v>166.66666666666666</v>
      </c>
      <c r="Q3763" t="str">
        <f t="shared" si="350"/>
        <v>music</v>
      </c>
      <c r="R3763" t="str">
        <f t="shared" si="351"/>
        <v>musical</v>
      </c>
      <c r="S3763" s="10">
        <f t="shared" si="352"/>
        <v>42173.175196759265</v>
      </c>
      <c r="T3763" s="10">
        <f t="shared" si="353"/>
        <v>42226.666666666664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11">
        <f t="shared" si="349"/>
        <v>47.428571428571431</v>
      </c>
      <c r="Q3764" t="str">
        <f t="shared" si="350"/>
        <v>music</v>
      </c>
      <c r="R3764" t="str">
        <f t="shared" si="351"/>
        <v>musical</v>
      </c>
      <c r="S3764" s="10">
        <f t="shared" si="352"/>
        <v>42193.521863425929</v>
      </c>
      <c r="T3764" s="10">
        <f t="shared" si="353"/>
        <v>42218.521863425929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11">
        <f t="shared" si="349"/>
        <v>64.935064935064929</v>
      </c>
      <c r="Q3765" t="str">
        <f t="shared" si="350"/>
        <v>music</v>
      </c>
      <c r="R3765" t="str">
        <f t="shared" si="351"/>
        <v>musical</v>
      </c>
      <c r="S3765" s="10">
        <f t="shared" si="352"/>
        <v>42065.458634259259</v>
      </c>
      <c r="T3765" s="10">
        <f t="shared" si="353"/>
        <v>42095.416967592595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11">
        <f t="shared" si="349"/>
        <v>55.555555555555557</v>
      </c>
      <c r="Q3766" t="str">
        <f t="shared" si="350"/>
        <v>music</v>
      </c>
      <c r="R3766" t="str">
        <f t="shared" si="351"/>
        <v>musical</v>
      </c>
      <c r="S3766" s="10">
        <f t="shared" si="352"/>
        <v>42499.551296296304</v>
      </c>
      <c r="T3766" s="10">
        <f t="shared" si="353"/>
        <v>42518.73333333333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11">
        <f t="shared" si="349"/>
        <v>74.224299065420567</v>
      </c>
      <c r="Q3767" t="str">
        <f t="shared" si="350"/>
        <v>music</v>
      </c>
      <c r="R3767" t="str">
        <f t="shared" si="351"/>
        <v>musical</v>
      </c>
      <c r="S3767" s="10">
        <f t="shared" si="352"/>
        <v>41820.484745370377</v>
      </c>
      <c r="T3767" s="10">
        <f t="shared" si="353"/>
        <v>41850.484745370377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11">
        <f t="shared" si="349"/>
        <v>106.9271875</v>
      </c>
      <c r="Q3768" t="str">
        <f t="shared" si="350"/>
        <v>music</v>
      </c>
      <c r="R3768" t="str">
        <f t="shared" si="351"/>
        <v>musical</v>
      </c>
      <c r="S3768" s="10">
        <f t="shared" si="352"/>
        <v>41787.875520833339</v>
      </c>
      <c r="T3768" s="10">
        <f t="shared" si="353"/>
        <v>41822.875520833339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11">
        <f t="shared" si="349"/>
        <v>41.696428571428569</v>
      </c>
      <c r="Q3769" t="str">
        <f t="shared" si="350"/>
        <v>music</v>
      </c>
      <c r="R3769" t="str">
        <f t="shared" si="351"/>
        <v>musical</v>
      </c>
      <c r="S3769" s="10">
        <f t="shared" si="352"/>
        <v>42049.72797453704</v>
      </c>
      <c r="T3769" s="10">
        <f t="shared" si="353"/>
        <v>42063.915972222225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11">
        <f t="shared" si="349"/>
        <v>74.243275862068955</v>
      </c>
      <c r="Q3770" t="str">
        <f t="shared" si="350"/>
        <v>music</v>
      </c>
      <c r="R3770" t="str">
        <f t="shared" si="351"/>
        <v>musical</v>
      </c>
      <c r="S3770" s="10">
        <f t="shared" si="352"/>
        <v>41772.436226851853</v>
      </c>
      <c r="T3770" s="10">
        <f t="shared" si="353"/>
        <v>41802.436226851853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11">
        <f t="shared" si="349"/>
        <v>73.333333333333329</v>
      </c>
      <c r="Q3771" t="str">
        <f t="shared" si="350"/>
        <v>music</v>
      </c>
      <c r="R3771" t="str">
        <f t="shared" si="351"/>
        <v>musical</v>
      </c>
      <c r="S3771" s="10">
        <f t="shared" si="352"/>
        <v>42445.306469907409</v>
      </c>
      <c r="T3771" s="10">
        <f t="shared" si="353"/>
        <v>42475.306469907409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11">
        <f t="shared" si="349"/>
        <v>100</v>
      </c>
      <c r="Q3772" t="str">
        <f t="shared" si="350"/>
        <v>music</v>
      </c>
      <c r="R3772" t="str">
        <f t="shared" si="351"/>
        <v>musical</v>
      </c>
      <c r="S3772" s="10">
        <f t="shared" si="352"/>
        <v>42138.639004629636</v>
      </c>
      <c r="T3772" s="10">
        <f t="shared" si="353"/>
        <v>42168.639004629636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11">
        <f t="shared" si="349"/>
        <v>38.421052631578945</v>
      </c>
      <c r="Q3773" t="str">
        <f t="shared" si="350"/>
        <v>music</v>
      </c>
      <c r="R3773" t="str">
        <f t="shared" si="351"/>
        <v>musical</v>
      </c>
      <c r="S3773" s="10">
        <f t="shared" si="352"/>
        <v>42493.565416666672</v>
      </c>
      <c r="T3773" s="10">
        <f t="shared" si="353"/>
        <v>42507.708333333336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11">
        <f t="shared" si="349"/>
        <v>166.96969696969697</v>
      </c>
      <c r="Q3774" t="str">
        <f t="shared" si="350"/>
        <v>music</v>
      </c>
      <c r="R3774" t="str">
        <f t="shared" si="351"/>
        <v>musical</v>
      </c>
      <c r="S3774" s="10">
        <f t="shared" si="352"/>
        <v>42682.325300925928</v>
      </c>
      <c r="T3774" s="10">
        <f t="shared" si="353"/>
        <v>42702.958333333336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11">
        <f t="shared" si="349"/>
        <v>94.912280701754383</v>
      </c>
      <c r="Q3775" t="str">
        <f t="shared" si="350"/>
        <v>music</v>
      </c>
      <c r="R3775" t="str">
        <f t="shared" si="351"/>
        <v>musical</v>
      </c>
      <c r="S3775" s="10">
        <f t="shared" si="352"/>
        <v>42655.713506944441</v>
      </c>
      <c r="T3775" s="10">
        <f t="shared" si="353"/>
        <v>42688.797222222223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11">
        <f t="shared" si="349"/>
        <v>100</v>
      </c>
      <c r="Q3776" t="str">
        <f t="shared" si="350"/>
        <v>music</v>
      </c>
      <c r="R3776" t="str">
        <f t="shared" si="351"/>
        <v>musical</v>
      </c>
      <c r="S3776" s="10">
        <f t="shared" si="352"/>
        <v>42087.500636574077</v>
      </c>
      <c r="T3776" s="10">
        <f t="shared" si="353"/>
        <v>42103.500636574077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11">
        <f t="shared" si="349"/>
        <v>143.21428571428572</v>
      </c>
      <c r="Q3777" t="str">
        <f t="shared" si="350"/>
        <v>music</v>
      </c>
      <c r="R3777" t="str">
        <f t="shared" si="351"/>
        <v>musical</v>
      </c>
      <c r="S3777" s="10">
        <f t="shared" si="352"/>
        <v>42075.650960648149</v>
      </c>
      <c r="T3777" s="10">
        <f t="shared" si="353"/>
        <v>42102.875000000007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11">
        <f t="shared" si="349"/>
        <v>90.819148936170208</v>
      </c>
      <c r="Q3778" t="str">
        <f t="shared" si="350"/>
        <v>music</v>
      </c>
      <c r="R3778" t="str">
        <f t="shared" si="351"/>
        <v>musical</v>
      </c>
      <c r="S3778" s="10">
        <f t="shared" si="352"/>
        <v>41814.07613425926</v>
      </c>
      <c r="T3778" s="10">
        <f t="shared" si="353"/>
        <v>41851.75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11">
        <f t="shared" ref="P3779:P3842" si="355">E3779/L3779</f>
        <v>48.542372881355931</v>
      </c>
      <c r="Q3779" t="str">
        <f t="shared" ref="Q3779:Q3842" si="356">IF(N3779="","",IF(ISNUMBER(SEARCH("film &amp; video",N3779)),"film &amp; video",IF(ISNUMBER(SEARCH("food",N3779)),"food",IF(ISNUMBER(SEARCH("games",N3779)),"games",IF(ISNUMBER(SEARCH("journalism",N3779)),"journalism",IF(ISNUMBER(SEARCH("music",N3779)),"music",IF(ISNUMBER(SEARCH("photography",N3779)),"photography",IF(ISNUMBER(SEARCH("publishing",N3779)),"publishing",IF(ISNUMBER(SEARCH("technology",N3779)),"technology",IF(ISNUMBER(SEARCH("theater",N3779)),"theater"))))))))))</f>
        <v>music</v>
      </c>
      <c r="R3779" t="str">
        <f t="shared" ref="R3779:R3842" si="357">IF(N3779="","",IF(ISNUMBER(SEARCH("animation",N3779)),"animation",IF(ISNUMBER(SEARCH("art books",N3779)),"art books",IF(ISNUMBER(SEARCH("audio",N3779)),"audio",IF(ISNUMBER(SEARCH("children's books",N3779)),"children's book",IF(ISNUMBER(SEARCH("classical music",N3779)),"classical music",IF(ISNUMBER(SEARCH("documentary",N3779)),"documentary",IF(ISNUMBER(SEARCH("drama",N3779)),"drama",IF(ISNUMBER(SEARCH("electronic music",N3779)),"electronic music",IF(ISNUMBER(SEARCH("faith",N3779)),"faith",IF(ISNUMBER(SEARCH("fiction",N3779)),"fiction",IF(ISNUMBER(SEARCH("food trucks",N3779)),"food trucks",IF(ISNUMBER(SEARCH("gadgets",N3779)),"gadgets",IF(ISNUMBER(SEARCH("hardware",N3779)),"hardware",IF(ISNUMBER(SEARCH("indie rock",N3779)),"indie rock",IF(ISNUMBER(SEARCH("jazz",N3779)),"jazz",IF(ISNUMBER(SEARCH("makerspaces",N3779)),"makerspaces",IF(ISNUMBER(SEARCH("metal",N3779)),"metal",IF(ISNUMBER(SEARCH("mobile games",N3779)),"mobile games",IF(ISNUMBER(SEARCH("musical",N3779)),"musical",IF(ISNUMBER(SEARCH("nature",N3779)),"nature",IF(ISNUMBER(SEARCH("nonfiction",N3779)),"nonfiction",IF(ISNUMBER(SEARCH("people",N3779)),"people",IF(ISNUMBER(SEARCH("photobooks",N3779)),"photobooks",IF(ISNUMBER(SEARCH("places",N3779)),"places",IF(ISNUMBER(SEARCH("plays",N3779)),"plays",IF(ISNUMBER(SEARCH("pop",N3779)),"pop",IF(ISNUMBER(SEARCH("radio &amp; podcasts",N3779)),"radio &amp; podcasts",IF(ISNUMBER(SEARCH("restaurants",N3779)),"restaurants",IF(ISNUMBER(SEARCH("rock",N3779)),"rock",IF(ISNUMBER(SEARCH("science fiction",N3779)),"science fiction",IF(ISNUMBER(SEARCH("shorts",N3779)),"shorts",IF(ISNUMBER(SEARCH("small batch",N3779)),"small batch",IF(ISNUMBER(SEARCH("space exploration",N3779)),"space exploration",IF(ISNUMBER(SEARCH("spaces",N3779)),"spaces",IF(ISNUMBER(SEARCH("tabletop games",N3779)),"tabletop games",IF(ISNUMBER(SEARCH("television",N3779)),"television",IF(ISNUMBER(SEARCH("translations",N3779)),"translations",IF(ISNUMBER(SEARCH("video games",N3779)),"video games",IF(ISNUMBER(SEARCH("wearables",N3779)),"wearables",IF(ISNUMBER(SEARCH("web",N3779)),"web",IF(ISNUMBER(SEARCH("world music",N3779)),"world music"))))))))))))))))))))))))))))))))))))))))))</f>
        <v>musical</v>
      </c>
      <c r="S3779" s="10">
        <f t="shared" ref="S3779:S3842" si="358">(((J3779/60)/60)/24)+DATE(1970,1,1)+(-7/24)</f>
        <v>41886.819687500007</v>
      </c>
      <c r="T3779" s="10">
        <f t="shared" ref="T3779:T3842" si="359">(((I3779/60)/60)/24)+DATE(1970,1,1)+(-7/24)</f>
        <v>41908.875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11">
        <f t="shared" si="355"/>
        <v>70.027777777777771</v>
      </c>
      <c r="Q3780" t="str">
        <f t="shared" si="356"/>
        <v>music</v>
      </c>
      <c r="R3780" t="str">
        <f t="shared" si="357"/>
        <v>musical</v>
      </c>
      <c r="S3780" s="10">
        <f t="shared" si="358"/>
        <v>41989.527546296296</v>
      </c>
      <c r="T3780" s="10">
        <f t="shared" si="359"/>
        <v>42049.527546296296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11">
        <f t="shared" si="355"/>
        <v>135.62608695652173</v>
      </c>
      <c r="Q3781" t="str">
        <f t="shared" si="356"/>
        <v>music</v>
      </c>
      <c r="R3781" t="str">
        <f t="shared" si="357"/>
        <v>musical</v>
      </c>
      <c r="S3781" s="10">
        <f t="shared" si="358"/>
        <v>42425.443749999999</v>
      </c>
      <c r="T3781" s="10">
        <f t="shared" si="359"/>
        <v>42455.402083333342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11">
        <f t="shared" si="355"/>
        <v>100</v>
      </c>
      <c r="Q3782" t="str">
        <f t="shared" si="356"/>
        <v>music</v>
      </c>
      <c r="R3782" t="str">
        <f t="shared" si="357"/>
        <v>musical</v>
      </c>
      <c r="S3782" s="10">
        <f t="shared" si="358"/>
        <v>42165.928067129636</v>
      </c>
      <c r="T3782" s="10">
        <f t="shared" si="359"/>
        <v>42198.54583333333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11">
        <f t="shared" si="355"/>
        <v>94.90384615384616</v>
      </c>
      <c r="Q3783" t="str">
        <f t="shared" si="356"/>
        <v>music</v>
      </c>
      <c r="R3783" t="str">
        <f t="shared" si="357"/>
        <v>musical</v>
      </c>
      <c r="S3783" s="10">
        <f t="shared" si="358"/>
        <v>41865.591261574074</v>
      </c>
      <c r="T3783" s="10">
        <f t="shared" si="359"/>
        <v>41890.591261574074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11">
        <f t="shared" si="355"/>
        <v>75.370370370370367</v>
      </c>
      <c r="Q3784" t="str">
        <f t="shared" si="356"/>
        <v>music</v>
      </c>
      <c r="R3784" t="str">
        <f t="shared" si="357"/>
        <v>musical</v>
      </c>
      <c r="S3784" s="10">
        <f t="shared" si="358"/>
        <v>42546.570567129638</v>
      </c>
      <c r="T3784" s="10">
        <f t="shared" si="359"/>
        <v>42575.666666666664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11">
        <f t="shared" si="355"/>
        <v>64.458333333333329</v>
      </c>
      <c r="Q3785" t="str">
        <f t="shared" si="356"/>
        <v>music</v>
      </c>
      <c r="R3785" t="str">
        <f t="shared" si="357"/>
        <v>musical</v>
      </c>
      <c r="S3785" s="10">
        <f t="shared" si="358"/>
        <v>42419.848611111112</v>
      </c>
      <c r="T3785" s="10">
        <f t="shared" si="359"/>
        <v>42444.375000000007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11">
        <f t="shared" si="355"/>
        <v>115</v>
      </c>
      <c r="Q3786" t="str">
        <f t="shared" si="356"/>
        <v>music</v>
      </c>
      <c r="R3786" t="str">
        <f t="shared" si="357"/>
        <v>musical</v>
      </c>
      <c r="S3786" s="10">
        <f t="shared" si="358"/>
        <v>42531.689027777778</v>
      </c>
      <c r="T3786" s="10">
        <f t="shared" si="359"/>
        <v>42561.689027777778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11">
        <f t="shared" si="355"/>
        <v>100.5</v>
      </c>
      <c r="Q3787" t="str">
        <f t="shared" si="356"/>
        <v>music</v>
      </c>
      <c r="R3787" t="str">
        <f t="shared" si="357"/>
        <v>musical</v>
      </c>
      <c r="S3787" s="10">
        <f t="shared" si="358"/>
        <v>42548.346863425926</v>
      </c>
      <c r="T3787" s="10">
        <f t="shared" si="359"/>
        <v>42584.127083333333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11">
        <f t="shared" si="355"/>
        <v>93.774647887323937</v>
      </c>
      <c r="Q3788" t="str">
        <f t="shared" si="356"/>
        <v>music</v>
      </c>
      <c r="R3788" t="str">
        <f t="shared" si="357"/>
        <v>musical</v>
      </c>
      <c r="S3788" s="10">
        <f t="shared" si="358"/>
        <v>42486.746238425927</v>
      </c>
      <c r="T3788" s="10">
        <f t="shared" si="359"/>
        <v>42516.746238425927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11">
        <f t="shared" si="355"/>
        <v>35.1</v>
      </c>
      <c r="Q3789" t="str">
        <f t="shared" si="356"/>
        <v>music</v>
      </c>
      <c r="R3789" t="str">
        <f t="shared" si="357"/>
        <v>musical</v>
      </c>
      <c r="S3789" s="10">
        <f t="shared" si="358"/>
        <v>42167.243125000001</v>
      </c>
      <c r="T3789" s="10">
        <f t="shared" si="359"/>
        <v>42195.874305555561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11">
        <f t="shared" si="355"/>
        <v>500</v>
      </c>
      <c r="Q3790" t="str">
        <f t="shared" si="356"/>
        <v>music</v>
      </c>
      <c r="R3790" t="str">
        <f t="shared" si="357"/>
        <v>musical</v>
      </c>
      <c r="S3790" s="10">
        <f t="shared" si="358"/>
        <v>42333.404155092598</v>
      </c>
      <c r="T3790" s="10">
        <f t="shared" si="359"/>
        <v>42361.387500000004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11">
        <f t="shared" si="355"/>
        <v>29</v>
      </c>
      <c r="Q3791" t="str">
        <f t="shared" si="356"/>
        <v>music</v>
      </c>
      <c r="R3791" t="str">
        <f t="shared" si="357"/>
        <v>musical</v>
      </c>
      <c r="S3791" s="10">
        <f t="shared" si="358"/>
        <v>42138.507152777784</v>
      </c>
      <c r="T3791" s="10">
        <f t="shared" si="359"/>
        <v>42170.507152777784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11" t="e">
        <f t="shared" si="355"/>
        <v>#DIV/0!</v>
      </c>
      <c r="Q3792" t="str">
        <f t="shared" si="356"/>
        <v>music</v>
      </c>
      <c r="R3792" t="str">
        <f t="shared" si="357"/>
        <v>musical</v>
      </c>
      <c r="S3792" s="10">
        <f t="shared" si="358"/>
        <v>42666.375266203708</v>
      </c>
      <c r="T3792" s="10">
        <f t="shared" si="359"/>
        <v>42696.416932870372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11" t="e">
        <f t="shared" si="355"/>
        <v>#DIV/0!</v>
      </c>
      <c r="Q3793" t="str">
        <f t="shared" si="356"/>
        <v>music</v>
      </c>
      <c r="R3793" t="str">
        <f t="shared" si="357"/>
        <v>musical</v>
      </c>
      <c r="S3793" s="10">
        <f t="shared" si="358"/>
        <v>41766.400370370371</v>
      </c>
      <c r="T3793" s="10">
        <f t="shared" si="359"/>
        <v>41826.400370370371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11">
        <f t="shared" si="355"/>
        <v>17.5</v>
      </c>
      <c r="Q3794" t="str">
        <f t="shared" si="356"/>
        <v>music</v>
      </c>
      <c r="R3794" t="str">
        <f t="shared" si="357"/>
        <v>musical</v>
      </c>
      <c r="S3794" s="10">
        <f t="shared" si="358"/>
        <v>42170.155347222222</v>
      </c>
      <c r="T3794" s="10">
        <f t="shared" si="359"/>
        <v>42200.155347222222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11">
        <f t="shared" si="355"/>
        <v>174</v>
      </c>
      <c r="Q3795" t="str">
        <f t="shared" si="356"/>
        <v>music</v>
      </c>
      <c r="R3795" t="str">
        <f t="shared" si="357"/>
        <v>musical</v>
      </c>
      <c r="S3795" s="10">
        <f t="shared" si="358"/>
        <v>41968.647326388891</v>
      </c>
      <c r="T3795" s="10">
        <f t="shared" si="359"/>
        <v>41989.647326388891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11">
        <f t="shared" si="355"/>
        <v>50</v>
      </c>
      <c r="Q3796" t="str">
        <f t="shared" si="356"/>
        <v>music</v>
      </c>
      <c r="R3796" t="str">
        <f t="shared" si="357"/>
        <v>musical</v>
      </c>
      <c r="S3796" s="10">
        <f t="shared" si="358"/>
        <v>42132.288819444446</v>
      </c>
      <c r="T3796" s="10">
        <f t="shared" si="359"/>
        <v>42162.288819444446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11">
        <f t="shared" si="355"/>
        <v>5</v>
      </c>
      <c r="Q3797" t="str">
        <f t="shared" si="356"/>
        <v>music</v>
      </c>
      <c r="R3797" t="str">
        <f t="shared" si="357"/>
        <v>musical</v>
      </c>
      <c r="S3797" s="10">
        <f t="shared" si="358"/>
        <v>42201.144560185188</v>
      </c>
      <c r="T3797" s="10">
        <f t="shared" si="359"/>
        <v>42244.645833333336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11">
        <f t="shared" si="355"/>
        <v>1</v>
      </c>
      <c r="Q3798" t="str">
        <f t="shared" si="356"/>
        <v>music</v>
      </c>
      <c r="R3798" t="str">
        <f t="shared" si="357"/>
        <v>musical</v>
      </c>
      <c r="S3798" s="10">
        <f t="shared" si="358"/>
        <v>42688.737916666672</v>
      </c>
      <c r="T3798" s="10">
        <f t="shared" si="359"/>
        <v>42748.737916666672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11">
        <f t="shared" si="355"/>
        <v>145.40540540540542</v>
      </c>
      <c r="Q3799" t="str">
        <f t="shared" si="356"/>
        <v>music</v>
      </c>
      <c r="R3799" t="str">
        <f t="shared" si="357"/>
        <v>musical</v>
      </c>
      <c r="S3799" s="10">
        <f t="shared" si="358"/>
        <v>42084.589872685188</v>
      </c>
      <c r="T3799" s="10">
        <f t="shared" si="359"/>
        <v>42114.589872685188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11">
        <f t="shared" si="355"/>
        <v>205</v>
      </c>
      <c r="Q3800" t="str">
        <f t="shared" si="356"/>
        <v>music</v>
      </c>
      <c r="R3800" t="str">
        <f t="shared" si="357"/>
        <v>musical</v>
      </c>
      <c r="S3800" s="10">
        <f t="shared" si="358"/>
        <v>41831.431111111116</v>
      </c>
      <c r="T3800" s="10">
        <f t="shared" si="359"/>
        <v>41861.431111111116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11">
        <f t="shared" si="355"/>
        <v>100.5</v>
      </c>
      <c r="Q3801" t="str">
        <f t="shared" si="356"/>
        <v>music</v>
      </c>
      <c r="R3801" t="str">
        <f t="shared" si="357"/>
        <v>musical</v>
      </c>
      <c r="S3801" s="10">
        <f t="shared" si="358"/>
        <v>42410.639386574076</v>
      </c>
      <c r="T3801" s="10">
        <f t="shared" si="359"/>
        <v>42440.639386574076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11">
        <f t="shared" si="355"/>
        <v>55.0625</v>
      </c>
      <c r="Q3802" t="str">
        <f t="shared" si="356"/>
        <v>music</v>
      </c>
      <c r="R3802" t="str">
        <f t="shared" si="357"/>
        <v>musical</v>
      </c>
      <c r="S3802" s="10">
        <f t="shared" si="358"/>
        <v>41982.445405092592</v>
      </c>
      <c r="T3802" s="10">
        <f t="shared" si="359"/>
        <v>42014.915972222225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11">
        <f t="shared" si="355"/>
        <v>47.333333333333336</v>
      </c>
      <c r="Q3803" t="str">
        <f t="shared" si="356"/>
        <v>music</v>
      </c>
      <c r="R3803" t="str">
        <f t="shared" si="357"/>
        <v>musical</v>
      </c>
      <c r="S3803" s="10">
        <f t="shared" si="358"/>
        <v>41975.384444444448</v>
      </c>
      <c r="T3803" s="10">
        <f t="shared" si="359"/>
        <v>42006.384444444448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11" t="e">
        <f t="shared" si="355"/>
        <v>#DIV/0!</v>
      </c>
      <c r="Q3804" t="str">
        <f t="shared" si="356"/>
        <v>music</v>
      </c>
      <c r="R3804" t="str">
        <f t="shared" si="357"/>
        <v>musical</v>
      </c>
      <c r="S3804" s="10">
        <f t="shared" si="358"/>
        <v>42268.834560185183</v>
      </c>
      <c r="T3804" s="10">
        <f t="shared" si="359"/>
        <v>42298.834560185183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11">
        <f t="shared" si="355"/>
        <v>58.95</v>
      </c>
      <c r="Q3805" t="str">
        <f t="shared" si="356"/>
        <v>music</v>
      </c>
      <c r="R3805" t="str">
        <f t="shared" si="357"/>
        <v>musical</v>
      </c>
      <c r="S3805" s="10">
        <f t="shared" si="358"/>
        <v>42403.680185185185</v>
      </c>
      <c r="T3805" s="10">
        <f t="shared" si="359"/>
        <v>42433.680185185185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11" t="e">
        <f t="shared" si="355"/>
        <v>#DIV/0!</v>
      </c>
      <c r="Q3806" t="str">
        <f t="shared" si="356"/>
        <v>music</v>
      </c>
      <c r="R3806" t="str">
        <f t="shared" si="357"/>
        <v>musical</v>
      </c>
      <c r="S3806" s="10">
        <f t="shared" si="358"/>
        <v>42526.717870370376</v>
      </c>
      <c r="T3806" s="10">
        <f t="shared" si="359"/>
        <v>42582.000000000007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11">
        <f t="shared" si="355"/>
        <v>1.5</v>
      </c>
      <c r="Q3807" t="str">
        <f t="shared" si="356"/>
        <v>music</v>
      </c>
      <c r="R3807" t="str">
        <f t="shared" si="357"/>
        <v>musical</v>
      </c>
      <c r="S3807" s="10">
        <f t="shared" si="358"/>
        <v>41849.595370370371</v>
      </c>
      <c r="T3807" s="10">
        <f t="shared" si="359"/>
        <v>41909.595370370371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11">
        <f t="shared" si="355"/>
        <v>5</v>
      </c>
      <c r="Q3808" t="str">
        <f t="shared" si="356"/>
        <v>music</v>
      </c>
      <c r="R3808" t="str">
        <f t="shared" si="357"/>
        <v>musical</v>
      </c>
      <c r="S3808" s="10">
        <f t="shared" si="358"/>
        <v>41798.967372685183</v>
      </c>
      <c r="T3808" s="10">
        <f t="shared" si="359"/>
        <v>41818.967372685183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11">
        <f t="shared" si="355"/>
        <v>50.555555555555557</v>
      </c>
      <c r="Q3809" t="str">
        <f t="shared" si="356"/>
        <v>music</v>
      </c>
      <c r="R3809" t="str">
        <f t="shared" si="357"/>
        <v>musical</v>
      </c>
      <c r="S3809" s="10">
        <f t="shared" si="358"/>
        <v>42090.617349537039</v>
      </c>
      <c r="T3809" s="10">
        <f t="shared" si="359"/>
        <v>42097.617349537039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11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42059.162256944452</v>
      </c>
      <c r="T3810" s="10">
        <f t="shared" si="359"/>
        <v>42119.12059027778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41800.235034722224</v>
      </c>
      <c r="T3811" s="10">
        <f t="shared" si="359"/>
        <v>41850.666666666672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11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42054.557384259264</v>
      </c>
      <c r="T3812" s="10">
        <f t="shared" si="359"/>
        <v>42084.515717592592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11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42487.335335648146</v>
      </c>
      <c r="T3813" s="10">
        <f t="shared" si="359"/>
        <v>42521.166666666664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11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42109.459583333337</v>
      </c>
      <c r="T3814" s="10">
        <f t="shared" si="359"/>
        <v>42155.874305555561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11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42496.984039351853</v>
      </c>
      <c r="T3815" s="10">
        <f t="shared" si="359"/>
        <v>42535.613194444442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11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42058.612407407411</v>
      </c>
      <c r="T3816" s="10">
        <f t="shared" si="359"/>
        <v>42094.874305555561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11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42206.968252314815</v>
      </c>
      <c r="T3817" s="10">
        <f t="shared" si="359"/>
        <v>42236.666666666664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11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41807.398414351854</v>
      </c>
      <c r="T3818" s="10">
        <f t="shared" si="359"/>
        <v>41837.398414351854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1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42284.405277777776</v>
      </c>
      <c r="T3819" s="10">
        <f t="shared" si="359"/>
        <v>42300.874305555561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11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42045.550717592596</v>
      </c>
      <c r="T3820" s="10">
        <f t="shared" si="359"/>
        <v>42075.509050925924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1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42183.917870370373</v>
      </c>
      <c r="T3821" s="10">
        <f t="shared" si="359"/>
        <v>42202.584722222229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11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42160.36015046297</v>
      </c>
      <c r="T3822" s="10">
        <f t="shared" si="359"/>
        <v>42190.36015046297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11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42340.888969907413</v>
      </c>
      <c r="T3823" s="10">
        <f t="shared" si="359"/>
        <v>42372.888969907413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11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42329.546493055554</v>
      </c>
      <c r="T3824" s="10">
        <f t="shared" si="359"/>
        <v>42388.665972222225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11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42170.618564814817</v>
      </c>
      <c r="T3825" s="10">
        <f t="shared" si="359"/>
        <v>42204.874305555561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11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42571.33452546296</v>
      </c>
      <c r="T3826" s="10">
        <f t="shared" si="359"/>
        <v>42583.27847222222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11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42150.77793981482</v>
      </c>
      <c r="T3827" s="10">
        <f t="shared" si="359"/>
        <v>42171.77793981482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11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42101.131874999999</v>
      </c>
      <c r="T3828" s="10">
        <f t="shared" si="359"/>
        <v>42131.131874999999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11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42034.63658564815</v>
      </c>
      <c r="T3829" s="10">
        <f t="shared" si="359"/>
        <v>42089.708333333336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11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41944.235960648155</v>
      </c>
      <c r="T3830" s="10">
        <f t="shared" si="359"/>
        <v>42004.277627314819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1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42593.573738425934</v>
      </c>
      <c r="T3831" s="10">
        <f t="shared" si="359"/>
        <v>42613.573738425934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11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42503.449201388888</v>
      </c>
      <c r="T3832" s="10">
        <f t="shared" si="359"/>
        <v>42517.449201388888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11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41927.557233796302</v>
      </c>
      <c r="T3833" s="10">
        <f t="shared" si="359"/>
        <v>41948.598900462966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11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42374.823321759257</v>
      </c>
      <c r="T3834" s="10">
        <f t="shared" si="359"/>
        <v>42419.823321759257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11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41963.580694444441</v>
      </c>
      <c r="T3835" s="10">
        <f t="shared" si="359"/>
        <v>41974.506249999999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11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42143.153553240743</v>
      </c>
      <c r="T3836" s="10">
        <f t="shared" si="359"/>
        <v>42173.153553240743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11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42460.650555555556</v>
      </c>
      <c r="T3837" s="10">
        <f t="shared" si="359"/>
        <v>42481.650555555556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11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42553.63486111111</v>
      </c>
      <c r="T3838" s="10">
        <f t="shared" si="359"/>
        <v>42584.881249999999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11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42152.474050925928</v>
      </c>
      <c r="T3839" s="10">
        <f t="shared" si="359"/>
        <v>42188.474050925928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1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42116.419085648151</v>
      </c>
      <c r="T3840" s="10">
        <f t="shared" si="359"/>
        <v>42146.419085648151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1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42154.850972222222</v>
      </c>
      <c r="T3841" s="10">
        <f t="shared" si="359"/>
        <v>42214.850972222222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11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42432.410057870373</v>
      </c>
      <c r="T3842" s="10">
        <f t="shared" si="359"/>
        <v>42457.368391203701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11">
        <f t="shared" ref="P3843:P3906" si="361">E3843/L3843</f>
        <v>25.647058823529413</v>
      </c>
      <c r="Q3843" t="str">
        <f t="shared" ref="Q3843:Q3906" si="362">IF(N3843="","",IF(ISNUMBER(SEARCH("film &amp; video",N3843)),"film &amp; video",IF(ISNUMBER(SEARCH("food",N3843)),"food",IF(ISNUMBER(SEARCH("games",N3843)),"games",IF(ISNUMBER(SEARCH("journalism",N3843)),"journalism",IF(ISNUMBER(SEARCH("music",N3843)),"music",IF(ISNUMBER(SEARCH("photography",N3843)),"photography",IF(ISNUMBER(SEARCH("publishing",N3843)),"publishing",IF(ISNUMBER(SEARCH("technology",N3843)),"technology",IF(ISNUMBER(SEARCH("theater",N3843)),"theater"))))))))))</f>
        <v>theater</v>
      </c>
      <c r="R3843" t="str">
        <f t="shared" ref="R3843:R3906" si="363">IF(N3843="","",IF(ISNUMBER(SEARCH("animation",N3843)),"animation",IF(ISNUMBER(SEARCH("art books",N3843)),"art books",IF(ISNUMBER(SEARCH("audio",N3843)),"audio",IF(ISNUMBER(SEARCH("children's books",N3843)),"children's book",IF(ISNUMBER(SEARCH("classical music",N3843)),"classical music",IF(ISNUMBER(SEARCH("documentary",N3843)),"documentary",IF(ISNUMBER(SEARCH("drama",N3843)),"drama",IF(ISNUMBER(SEARCH("electronic music",N3843)),"electronic music",IF(ISNUMBER(SEARCH("faith",N3843)),"faith",IF(ISNUMBER(SEARCH("fiction",N3843)),"fiction",IF(ISNUMBER(SEARCH("food trucks",N3843)),"food trucks",IF(ISNUMBER(SEARCH("gadgets",N3843)),"gadgets",IF(ISNUMBER(SEARCH("hardware",N3843)),"hardware",IF(ISNUMBER(SEARCH("indie rock",N3843)),"indie rock",IF(ISNUMBER(SEARCH("jazz",N3843)),"jazz",IF(ISNUMBER(SEARCH("makerspaces",N3843)),"makerspaces",IF(ISNUMBER(SEARCH("metal",N3843)),"metal",IF(ISNUMBER(SEARCH("mobile games",N3843)),"mobile games",IF(ISNUMBER(SEARCH("musical",N3843)),"musical",IF(ISNUMBER(SEARCH("nature",N3843)),"nature",IF(ISNUMBER(SEARCH("nonfiction",N3843)),"nonfiction",IF(ISNUMBER(SEARCH("people",N3843)),"people",IF(ISNUMBER(SEARCH("photobooks",N3843)),"photobooks",IF(ISNUMBER(SEARCH("places",N3843)),"places",IF(ISNUMBER(SEARCH("plays",N3843)),"plays",IF(ISNUMBER(SEARCH("pop",N3843)),"pop",IF(ISNUMBER(SEARCH("radio &amp; podcasts",N3843)),"radio &amp; podcasts",IF(ISNUMBER(SEARCH("restaurants",N3843)),"restaurants",IF(ISNUMBER(SEARCH("rock",N3843)),"rock",IF(ISNUMBER(SEARCH("science fiction",N3843)),"science fiction",IF(ISNUMBER(SEARCH("shorts",N3843)),"shorts",IF(ISNUMBER(SEARCH("small batch",N3843)),"small batch",IF(ISNUMBER(SEARCH("space exploration",N3843)),"space exploration",IF(ISNUMBER(SEARCH("spaces",N3843)),"spaces",IF(ISNUMBER(SEARCH("tabletop games",N3843)),"tabletop games",IF(ISNUMBER(SEARCH("television",N3843)),"television",IF(ISNUMBER(SEARCH("translations",N3843)),"translations",IF(ISNUMBER(SEARCH("video games",N3843)),"video games",IF(ISNUMBER(SEARCH("wearables",N3843)),"wearables",IF(ISNUMBER(SEARCH("web",N3843)),"web",IF(ISNUMBER(SEARCH("world music",N3843)),"world music"))))))))))))))))))))))))))))))))))))))))))</f>
        <v>plays</v>
      </c>
      <c r="S3843" s="10">
        <f t="shared" ref="S3843:S3906" si="364">(((J3843/60)/60)/24)+DATE(1970,1,1)+(-7/24)</f>
        <v>41780.494062500002</v>
      </c>
      <c r="T3843" s="10">
        <f t="shared" ref="T3843:T3906" si="365">(((I3843/60)/60)/24)+DATE(1970,1,1)+(-7/24)</f>
        <v>41840.494062500002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11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41740.201990740745</v>
      </c>
      <c r="T3844" s="10">
        <f t="shared" si="365"/>
        <v>41770.201990740745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11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41765.780833333338</v>
      </c>
      <c r="T3845" s="10">
        <f t="shared" si="365"/>
        <v>41790.780833333338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1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41766.325625000005</v>
      </c>
      <c r="T3846" s="10">
        <f t="shared" si="365"/>
        <v>41792.999305555561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11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42248.335347222222</v>
      </c>
      <c r="T3847" s="10">
        <f t="shared" si="365"/>
        <v>42278.335347222222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11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41884.929884259262</v>
      </c>
      <c r="T3848" s="10">
        <f t="shared" si="365"/>
        <v>41915.999305555561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11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42158.932766203703</v>
      </c>
      <c r="T3849" s="10">
        <f t="shared" si="365"/>
        <v>42203.932766203703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11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42265.525335648148</v>
      </c>
      <c r="T3850" s="10">
        <f t="shared" si="365"/>
        <v>42295.525335648148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1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42136.47550925926</v>
      </c>
      <c r="T3851" s="10">
        <f t="shared" si="365"/>
        <v>42166.47550925926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11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41974.832673611112</v>
      </c>
      <c r="T3852" s="10">
        <f t="shared" si="365"/>
        <v>42004.832673611112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11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42172.147905092592</v>
      </c>
      <c r="T3853" s="10">
        <f t="shared" si="365"/>
        <v>42202.147905092592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11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42064.899027777785</v>
      </c>
      <c r="T3854" s="10">
        <f t="shared" si="365"/>
        <v>42089.857361111113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11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41848.548356481486</v>
      </c>
      <c r="T3855" s="10">
        <f t="shared" si="365"/>
        <v>41883.548356481486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11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42103.593263888892</v>
      </c>
      <c r="T3856" s="10">
        <f t="shared" si="365"/>
        <v>42133.593263888892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11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42059.679062500007</v>
      </c>
      <c r="T3857" s="10">
        <f t="shared" si="365"/>
        <v>42089.637395833335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11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42041.451423611114</v>
      </c>
      <c r="T3858" s="10">
        <f t="shared" si="365"/>
        <v>42071.409756944449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11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41829.445486111115</v>
      </c>
      <c r="T3859" s="10">
        <f t="shared" si="365"/>
        <v>41852.425000000003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11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42128.139398148152</v>
      </c>
      <c r="T3860" s="10">
        <f t="shared" si="365"/>
        <v>42146.583333333336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1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41789.601932870377</v>
      </c>
      <c r="T3861" s="10">
        <f t="shared" si="365"/>
        <v>41815.583333333336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11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41833.369328703702</v>
      </c>
      <c r="T3862" s="10">
        <f t="shared" si="365"/>
        <v>41863.369328703702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11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41914.298344907409</v>
      </c>
      <c r="T3863" s="10">
        <f t="shared" si="365"/>
        <v>41955.615972222229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11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42610.969398148147</v>
      </c>
      <c r="T3864" s="10">
        <f t="shared" si="365"/>
        <v>42625.415972222225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11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42253.341493055559</v>
      </c>
      <c r="T3865" s="10">
        <f t="shared" si="365"/>
        <v>42313.383159722223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11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42295.600162037044</v>
      </c>
      <c r="T3866" s="10">
        <f t="shared" si="365"/>
        <v>42325.641828703701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11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41841.359930555562</v>
      </c>
      <c r="T3867" s="10">
        <f t="shared" si="365"/>
        <v>41880.9375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11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42402.655335648153</v>
      </c>
      <c r="T3868" s="10">
        <f t="shared" si="365"/>
        <v>42451.853472222225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11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42509.522442129637</v>
      </c>
      <c r="T3869" s="10">
        <f t="shared" si="365"/>
        <v>42539.522442129637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11">
        <f t="shared" si="361"/>
        <v>10</v>
      </c>
      <c r="Q3870" t="str">
        <f t="shared" si="362"/>
        <v>music</v>
      </c>
      <c r="R3870" t="str">
        <f t="shared" si="363"/>
        <v>musical</v>
      </c>
      <c r="S3870" s="10">
        <f t="shared" si="364"/>
        <v>41865.368113425924</v>
      </c>
      <c r="T3870" s="10">
        <f t="shared" si="365"/>
        <v>41890.368113425924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11">
        <f t="shared" si="361"/>
        <v>30.133333333333333</v>
      </c>
      <c r="Q3871" t="str">
        <f t="shared" si="362"/>
        <v>music</v>
      </c>
      <c r="R3871" t="str">
        <f t="shared" si="363"/>
        <v>musical</v>
      </c>
      <c r="S3871" s="10">
        <f t="shared" si="364"/>
        <v>42047.43277777778</v>
      </c>
      <c r="T3871" s="10">
        <f t="shared" si="365"/>
        <v>42076.84097222222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11">
        <f t="shared" si="361"/>
        <v>150</v>
      </c>
      <c r="Q3872" t="str">
        <f t="shared" si="362"/>
        <v>music</v>
      </c>
      <c r="R3872" t="str">
        <f t="shared" si="363"/>
        <v>musical</v>
      </c>
      <c r="S3872" s="10">
        <f t="shared" si="364"/>
        <v>41792.880532407406</v>
      </c>
      <c r="T3872" s="10">
        <f t="shared" si="365"/>
        <v>41822.880532407406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11">
        <f t="shared" si="361"/>
        <v>13.333333333333334</v>
      </c>
      <c r="Q3873" t="str">
        <f t="shared" si="362"/>
        <v>music</v>
      </c>
      <c r="R3873" t="str">
        <f t="shared" si="363"/>
        <v>musical</v>
      </c>
      <c r="S3873" s="10">
        <f t="shared" si="364"/>
        <v>42763.489004629628</v>
      </c>
      <c r="T3873" s="10">
        <f t="shared" si="365"/>
        <v>42823.447337962971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11" t="e">
        <f t="shared" si="361"/>
        <v>#DIV/0!</v>
      </c>
      <c r="Q3874" t="str">
        <f t="shared" si="362"/>
        <v>music</v>
      </c>
      <c r="R3874" t="str">
        <f t="shared" si="363"/>
        <v>musical</v>
      </c>
      <c r="S3874" s="10">
        <f t="shared" si="364"/>
        <v>42179.854120370372</v>
      </c>
      <c r="T3874" s="10">
        <f t="shared" si="365"/>
        <v>42229.854120370372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11" t="e">
        <f t="shared" si="361"/>
        <v>#DIV/0!</v>
      </c>
      <c r="Q3875" t="str">
        <f t="shared" si="362"/>
        <v>music</v>
      </c>
      <c r="R3875" t="str">
        <f t="shared" si="363"/>
        <v>musical</v>
      </c>
      <c r="S3875" s="10">
        <f t="shared" si="364"/>
        <v>42255.404340277782</v>
      </c>
      <c r="T3875" s="10">
        <f t="shared" si="365"/>
        <v>42285.404340277782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11" t="e">
        <f t="shared" si="361"/>
        <v>#DIV/0!</v>
      </c>
      <c r="Q3876" t="str">
        <f t="shared" si="362"/>
        <v>music</v>
      </c>
      <c r="R3876" t="str">
        <f t="shared" si="363"/>
        <v>musical</v>
      </c>
      <c r="S3876" s="10">
        <f t="shared" si="364"/>
        <v>42006.724791666667</v>
      </c>
      <c r="T3876" s="10">
        <f t="shared" si="365"/>
        <v>42027.750000000007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11" t="e">
        <f t="shared" si="361"/>
        <v>#DIV/0!</v>
      </c>
      <c r="Q3877" t="str">
        <f t="shared" si="362"/>
        <v>music</v>
      </c>
      <c r="R3877" t="str">
        <f t="shared" si="363"/>
        <v>musical</v>
      </c>
      <c r="S3877" s="10">
        <f t="shared" si="364"/>
        <v>42615.055150462962</v>
      </c>
      <c r="T3877" s="10">
        <f t="shared" si="365"/>
        <v>42616.125000000007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11">
        <f t="shared" si="361"/>
        <v>44.760869565217391</v>
      </c>
      <c r="Q3878" t="str">
        <f t="shared" si="362"/>
        <v>music</v>
      </c>
      <c r="R3878" t="str">
        <f t="shared" si="363"/>
        <v>musical</v>
      </c>
      <c r="S3878" s="10">
        <f t="shared" si="364"/>
        <v>42372.332500000004</v>
      </c>
      <c r="T3878" s="10">
        <f t="shared" si="365"/>
        <v>42402.332500000004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11">
        <f t="shared" si="361"/>
        <v>88.642857142857139</v>
      </c>
      <c r="Q3879" t="str">
        <f t="shared" si="362"/>
        <v>music</v>
      </c>
      <c r="R3879" t="str">
        <f t="shared" si="363"/>
        <v>musical</v>
      </c>
      <c r="S3879" s="10">
        <f t="shared" si="364"/>
        <v>42682.386018518526</v>
      </c>
      <c r="T3879" s="10">
        <f t="shared" si="365"/>
        <v>42712.386018518526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11">
        <f t="shared" si="361"/>
        <v>10</v>
      </c>
      <c r="Q3880" t="str">
        <f t="shared" si="362"/>
        <v>music</v>
      </c>
      <c r="R3880" t="str">
        <f t="shared" si="363"/>
        <v>musical</v>
      </c>
      <c r="S3880" s="10">
        <f t="shared" si="364"/>
        <v>42154.52715277778</v>
      </c>
      <c r="T3880" s="10">
        <f t="shared" si="365"/>
        <v>42184.874305555561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11" t="e">
        <f t="shared" si="361"/>
        <v>#DIV/0!</v>
      </c>
      <c r="Q3881" t="str">
        <f t="shared" si="362"/>
        <v>music</v>
      </c>
      <c r="R3881" t="str">
        <f t="shared" si="363"/>
        <v>musical</v>
      </c>
      <c r="S3881" s="10">
        <f t="shared" si="364"/>
        <v>41999.569398148153</v>
      </c>
      <c r="T3881" s="10">
        <f t="shared" si="365"/>
        <v>42029.569398148153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11">
        <f t="shared" si="361"/>
        <v>57.647058823529413</v>
      </c>
      <c r="Q3882" t="str">
        <f t="shared" si="362"/>
        <v>music</v>
      </c>
      <c r="R3882" t="str">
        <f t="shared" si="363"/>
        <v>musical</v>
      </c>
      <c r="S3882" s="10">
        <f t="shared" si="364"/>
        <v>41815.523379629631</v>
      </c>
      <c r="T3882" s="10">
        <f t="shared" si="365"/>
        <v>41850.666666666672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11">
        <f t="shared" si="361"/>
        <v>25</v>
      </c>
      <c r="Q3883" t="str">
        <f t="shared" si="362"/>
        <v>music</v>
      </c>
      <c r="R3883" t="str">
        <f t="shared" si="363"/>
        <v>musical</v>
      </c>
      <c r="S3883" s="10">
        <f t="shared" si="364"/>
        <v>42755.726840277777</v>
      </c>
      <c r="T3883" s="10">
        <f t="shared" si="365"/>
        <v>42785.726840277777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11" t="e">
        <f t="shared" si="361"/>
        <v>#DIV/0!</v>
      </c>
      <c r="Q3884" t="str">
        <f t="shared" si="362"/>
        <v>music</v>
      </c>
      <c r="R3884" t="str">
        <f t="shared" si="363"/>
        <v>musical</v>
      </c>
      <c r="S3884" s="10">
        <f t="shared" si="364"/>
        <v>42373.691782407412</v>
      </c>
      <c r="T3884" s="10">
        <f t="shared" si="365"/>
        <v>42400.668750000004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11" t="e">
        <f t="shared" si="361"/>
        <v>#DIV/0!</v>
      </c>
      <c r="Q3885" t="str">
        <f t="shared" si="362"/>
        <v>music</v>
      </c>
      <c r="R3885" t="str">
        <f t="shared" si="363"/>
        <v>musical</v>
      </c>
      <c r="S3885" s="10">
        <f t="shared" si="364"/>
        <v>41854.310983796298</v>
      </c>
      <c r="T3885" s="10">
        <f t="shared" si="365"/>
        <v>41884.310983796298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11" t="e">
        <f t="shared" si="361"/>
        <v>#DIV/0!</v>
      </c>
      <c r="Q3886" t="str">
        <f t="shared" si="362"/>
        <v>music</v>
      </c>
      <c r="R3886" t="str">
        <f t="shared" si="363"/>
        <v>musical</v>
      </c>
      <c r="S3886" s="10">
        <f t="shared" si="364"/>
        <v>42065.499907407408</v>
      </c>
      <c r="T3886" s="10">
        <f t="shared" si="365"/>
        <v>42090.458240740743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11" t="e">
        <f t="shared" si="361"/>
        <v>#DIV/0!</v>
      </c>
      <c r="Q3887" t="str">
        <f t="shared" si="362"/>
        <v>music</v>
      </c>
      <c r="R3887" t="str">
        <f t="shared" si="363"/>
        <v>musical</v>
      </c>
      <c r="S3887" s="10">
        <f t="shared" si="364"/>
        <v>42469.659618055557</v>
      </c>
      <c r="T3887" s="10">
        <f t="shared" si="365"/>
        <v>42499.659618055557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11" t="e">
        <f t="shared" si="361"/>
        <v>#DIV/0!</v>
      </c>
      <c r="Q3888" t="str">
        <f t="shared" si="362"/>
        <v>music</v>
      </c>
      <c r="R3888" t="str">
        <f t="shared" si="363"/>
        <v>musical</v>
      </c>
      <c r="S3888" s="10">
        <f t="shared" si="364"/>
        <v>41953.936365740745</v>
      </c>
      <c r="T3888" s="10">
        <f t="shared" si="365"/>
        <v>41983.936365740745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11">
        <f t="shared" si="361"/>
        <v>17.5</v>
      </c>
      <c r="Q3889" t="str">
        <f t="shared" si="362"/>
        <v>music</v>
      </c>
      <c r="R3889" t="str">
        <f t="shared" si="363"/>
        <v>musical</v>
      </c>
      <c r="S3889" s="10">
        <f t="shared" si="364"/>
        <v>42079.566307870373</v>
      </c>
      <c r="T3889" s="10">
        <f t="shared" si="365"/>
        <v>42125.625000000007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11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42762.254143518519</v>
      </c>
      <c r="T3890" s="10">
        <f t="shared" si="365"/>
        <v>42792.254143518519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1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41976.713310185187</v>
      </c>
      <c r="T3891" s="10">
        <f t="shared" si="365"/>
        <v>42008.68472222222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11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42171.466944444452</v>
      </c>
      <c r="T3892" s="10">
        <f t="shared" si="365"/>
        <v>42231.466944444452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11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42055.840787037036</v>
      </c>
      <c r="T3893" s="10">
        <f t="shared" si="365"/>
        <v>42085.915972222225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11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41867.360613425932</v>
      </c>
      <c r="T3894" s="10">
        <f t="shared" si="365"/>
        <v>41875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11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41779.366203703707</v>
      </c>
      <c r="T3895" s="10">
        <f t="shared" si="365"/>
        <v>41820.958333333336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11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42679.666805555556</v>
      </c>
      <c r="T3896" s="10">
        <f t="shared" si="365"/>
        <v>42709.915972222225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11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42031.958541666674</v>
      </c>
      <c r="T3897" s="10">
        <f t="shared" si="365"/>
        <v>42062.958541666674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11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41792.90020833334</v>
      </c>
      <c r="T3898" s="10">
        <f t="shared" si="365"/>
        <v>41806.90020833334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11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41982.581979166665</v>
      </c>
      <c r="T3899" s="10">
        <f t="shared" si="365"/>
        <v>42012.581979166665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11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42193.190625000003</v>
      </c>
      <c r="T3900" s="10">
        <f t="shared" si="365"/>
        <v>42233.375000000007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1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41843.483344907407</v>
      </c>
      <c r="T3901" s="10">
        <f t="shared" si="365"/>
        <v>41863.483344907407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11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42135.800821759265</v>
      </c>
      <c r="T3902" s="10">
        <f t="shared" si="365"/>
        <v>42165.800821759265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11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42317.534710648157</v>
      </c>
      <c r="T3903" s="10">
        <f t="shared" si="365"/>
        <v>42357.534710648157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11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42663.176412037043</v>
      </c>
      <c r="T3904" s="10">
        <f t="shared" si="365"/>
        <v>42688.218078703707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11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42185.719502314816</v>
      </c>
      <c r="T3905" s="10">
        <f t="shared" si="365"/>
        <v>42230.526388888895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11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42094.937500000007</v>
      </c>
      <c r="T3906" s="10">
        <f t="shared" si="365"/>
        <v>42108.919444444451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11">
        <f t="shared" ref="P3907:P3970" si="367">E3907/L3907</f>
        <v>24.714285714285715</v>
      </c>
      <c r="Q3907" t="str">
        <f t="shared" ref="Q3907:Q3970" si="368">IF(N3907="","",IF(ISNUMBER(SEARCH("film &amp; video",N3907)),"film &amp; video",IF(ISNUMBER(SEARCH("food",N3907)),"food",IF(ISNUMBER(SEARCH("games",N3907)),"games",IF(ISNUMBER(SEARCH("journalism",N3907)),"journalism",IF(ISNUMBER(SEARCH("music",N3907)),"music",IF(ISNUMBER(SEARCH("photography",N3907)),"photography",IF(ISNUMBER(SEARCH("publishing",N3907)),"publishing",IF(ISNUMBER(SEARCH("technology",N3907)),"technology",IF(ISNUMBER(SEARCH("theater",N3907)),"theater"))))))))))</f>
        <v>theater</v>
      </c>
      <c r="R3907" t="str">
        <f t="shared" ref="R3907:R3970" si="369">IF(N3907="","",IF(ISNUMBER(SEARCH("animation",N3907)),"animation",IF(ISNUMBER(SEARCH("art books",N3907)),"art books",IF(ISNUMBER(SEARCH("audio",N3907)),"audio",IF(ISNUMBER(SEARCH("children's books",N3907)),"children's book",IF(ISNUMBER(SEARCH("classical music",N3907)),"classical music",IF(ISNUMBER(SEARCH("documentary",N3907)),"documentary",IF(ISNUMBER(SEARCH("drama",N3907)),"drama",IF(ISNUMBER(SEARCH("electronic music",N3907)),"electronic music",IF(ISNUMBER(SEARCH("faith",N3907)),"faith",IF(ISNUMBER(SEARCH("fiction",N3907)),"fiction",IF(ISNUMBER(SEARCH("food trucks",N3907)),"food trucks",IF(ISNUMBER(SEARCH("gadgets",N3907)),"gadgets",IF(ISNUMBER(SEARCH("hardware",N3907)),"hardware",IF(ISNUMBER(SEARCH("indie rock",N3907)),"indie rock",IF(ISNUMBER(SEARCH("jazz",N3907)),"jazz",IF(ISNUMBER(SEARCH("makerspaces",N3907)),"makerspaces",IF(ISNUMBER(SEARCH("metal",N3907)),"metal",IF(ISNUMBER(SEARCH("mobile games",N3907)),"mobile games",IF(ISNUMBER(SEARCH("musical",N3907)),"musical",IF(ISNUMBER(SEARCH("nature",N3907)),"nature",IF(ISNUMBER(SEARCH("nonfiction",N3907)),"nonfiction",IF(ISNUMBER(SEARCH("people",N3907)),"people",IF(ISNUMBER(SEARCH("photobooks",N3907)),"photobooks",IF(ISNUMBER(SEARCH("places",N3907)),"places",IF(ISNUMBER(SEARCH("plays",N3907)),"plays",IF(ISNUMBER(SEARCH("pop",N3907)),"pop",IF(ISNUMBER(SEARCH("radio &amp; podcasts",N3907)),"radio &amp; podcasts",IF(ISNUMBER(SEARCH("restaurants",N3907)),"restaurants",IF(ISNUMBER(SEARCH("rock",N3907)),"rock",IF(ISNUMBER(SEARCH("science fiction",N3907)),"science fiction",IF(ISNUMBER(SEARCH("shorts",N3907)),"shorts",IF(ISNUMBER(SEARCH("small batch",N3907)),"small batch",IF(ISNUMBER(SEARCH("space exploration",N3907)),"space exploration",IF(ISNUMBER(SEARCH("spaces",N3907)),"spaces",IF(ISNUMBER(SEARCH("tabletop games",N3907)),"tabletop games",IF(ISNUMBER(SEARCH("television",N3907)),"television",IF(ISNUMBER(SEARCH("translations",N3907)),"translations",IF(ISNUMBER(SEARCH("video games",N3907)),"video games",IF(ISNUMBER(SEARCH("wearables",N3907)),"wearables",IF(ISNUMBER(SEARCH("web",N3907)),"web",IF(ISNUMBER(SEARCH("world music",N3907)),"world music"))))))))))))))))))))))))))))))))))))))))))</f>
        <v>plays</v>
      </c>
      <c r="S3907" s="10">
        <f t="shared" ref="S3907:S3970" si="370">(((J3907/60)/60)/24)+DATE(1970,1,1)+(-7/24)</f>
        <v>42124.33221064815</v>
      </c>
      <c r="T3907" s="10">
        <f t="shared" ref="T3907:T3970" si="371">(((I3907/60)/60)/24)+DATE(1970,1,1)+(-7/24)</f>
        <v>42166.666666666664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11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42143.626076388893</v>
      </c>
      <c r="T3908" s="10">
        <f t="shared" si="371"/>
        <v>42181.267361111117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11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41906.527847222227</v>
      </c>
      <c r="T3909" s="10">
        <f t="shared" si="371"/>
        <v>41938.547222222223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11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41833.843703703707</v>
      </c>
      <c r="T3910" s="10">
        <f t="shared" si="371"/>
        <v>41848.843703703707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41863.067615740743</v>
      </c>
      <c r="T3911" s="10">
        <f t="shared" si="371"/>
        <v>41893.067615740743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11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42224.465243055558</v>
      </c>
      <c r="T3912" s="10">
        <f t="shared" si="371"/>
        <v>42254.465243055558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11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41939.520567129635</v>
      </c>
      <c r="T3913" s="10">
        <f t="shared" si="371"/>
        <v>41969.5622337963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11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42058.978356481479</v>
      </c>
      <c r="T3914" s="10">
        <f t="shared" si="371"/>
        <v>42118.899305555555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11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42307.919548611113</v>
      </c>
      <c r="T3915" s="10">
        <f t="shared" si="371"/>
        <v>42337.961215277777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11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42114.527268518519</v>
      </c>
      <c r="T3916" s="10">
        <f t="shared" si="371"/>
        <v>42134.665972222225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11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42492.693391203706</v>
      </c>
      <c r="T3917" s="10">
        <f t="shared" si="371"/>
        <v>42522.693391203706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11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42494.18</v>
      </c>
      <c r="T3918" s="10">
        <f t="shared" si="371"/>
        <v>42524.18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11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41863.235659722224</v>
      </c>
      <c r="T3919" s="10">
        <f t="shared" si="371"/>
        <v>41893.235659722224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11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41843.37295138889</v>
      </c>
      <c r="T3920" s="10">
        <f t="shared" si="371"/>
        <v>41855.375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1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42358.393206018525</v>
      </c>
      <c r="T3921" s="10">
        <f t="shared" si="371"/>
        <v>42386.708333333336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11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42657.095601851855</v>
      </c>
      <c r="T3922" s="10">
        <f t="shared" si="371"/>
        <v>42687.137268518527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11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41926.250636574077</v>
      </c>
      <c r="T3923" s="10">
        <f t="shared" si="371"/>
        <v>41938.458333333336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11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42020.4769675926</v>
      </c>
      <c r="T3924" s="10">
        <f t="shared" si="371"/>
        <v>42065.666666666664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11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42075.688321759262</v>
      </c>
      <c r="T3925" s="10">
        <f t="shared" si="371"/>
        <v>42103.688321759262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11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41786.668078703704</v>
      </c>
      <c r="T3926" s="10">
        <f t="shared" si="371"/>
        <v>41816.668078703704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11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41820.579155092593</v>
      </c>
      <c r="T3927" s="10">
        <f t="shared" si="371"/>
        <v>41850.579155092593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11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41969.793379629635</v>
      </c>
      <c r="T3928" s="10">
        <f t="shared" si="371"/>
        <v>41999.793379629635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11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41829.975740740745</v>
      </c>
      <c r="T3929" s="10">
        <f t="shared" si="371"/>
        <v>41859.975740740745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11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42265.391516203708</v>
      </c>
      <c r="T3930" s="10">
        <f t="shared" si="371"/>
        <v>42292.915972222225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1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42601.535474537035</v>
      </c>
      <c r="T3931" s="10">
        <f t="shared" si="371"/>
        <v>42631.535474537035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11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42433.047083333331</v>
      </c>
      <c r="T3932" s="10">
        <f t="shared" si="371"/>
        <v>42460.958333333336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11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42227.860034722224</v>
      </c>
      <c r="T3933" s="10">
        <f t="shared" si="371"/>
        <v>42252.860034722224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11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42414.876898148148</v>
      </c>
      <c r="T3934" s="10">
        <f t="shared" si="371"/>
        <v>42444.835231481484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11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42538.67664351852</v>
      </c>
      <c r="T3935" s="10">
        <f t="shared" si="371"/>
        <v>42567.738194444442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11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42233.38008101852</v>
      </c>
      <c r="T3936" s="10">
        <f t="shared" si="371"/>
        <v>42278.250000000007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11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42221.365115740737</v>
      </c>
      <c r="T3937" s="10">
        <f t="shared" si="371"/>
        <v>42281.365115740737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11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42674.971296296302</v>
      </c>
      <c r="T3938" s="10">
        <f t="shared" si="371"/>
        <v>42705.012962962966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11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42534.339814814819</v>
      </c>
      <c r="T3939" s="10">
        <f t="shared" si="371"/>
        <v>42562.339814814819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1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42151.614050925935</v>
      </c>
      <c r="T3940" s="10">
        <f t="shared" si="371"/>
        <v>42182.614050925935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1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41915.108553240745</v>
      </c>
      <c r="T3941" s="10">
        <f t="shared" si="371"/>
        <v>41918.895833333336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11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41961.200821759259</v>
      </c>
      <c r="T3942" s="10">
        <f t="shared" si="371"/>
        <v>42006.200821759259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11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41940.295567129629</v>
      </c>
      <c r="T3943" s="10">
        <f t="shared" si="371"/>
        <v>41967.750000000007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11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42111.612430555557</v>
      </c>
      <c r="T3944" s="10">
        <f t="shared" si="371"/>
        <v>42171.612430555557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11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42279.486898148149</v>
      </c>
      <c r="T3945" s="10">
        <f t="shared" si="371"/>
        <v>42310.409722222226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11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42213.371238425927</v>
      </c>
      <c r="T3946" s="10">
        <f t="shared" si="371"/>
        <v>42243.371238425927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11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42109.510046296295</v>
      </c>
      <c r="T3947" s="10">
        <f t="shared" si="371"/>
        <v>42139.510046296295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11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42031.541921296295</v>
      </c>
      <c r="T3948" s="10">
        <f t="shared" si="371"/>
        <v>42063.041666666664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11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42614.851203703707</v>
      </c>
      <c r="T3949" s="10">
        <f t="shared" si="371"/>
        <v>42644.851203703707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11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41829.033831018518</v>
      </c>
      <c r="T3950" s="10">
        <f t="shared" si="371"/>
        <v>41889.033831018518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1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42015.828946759262</v>
      </c>
      <c r="T3951" s="10">
        <f t="shared" si="371"/>
        <v>42045.828946759262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11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42439.41064814815</v>
      </c>
      <c r="T3952" s="10">
        <f t="shared" si="371"/>
        <v>42468.482638888891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11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42433.534050925933</v>
      </c>
      <c r="T3953" s="10">
        <f t="shared" si="371"/>
        <v>42493.492384259262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11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42243.498726851853</v>
      </c>
      <c r="T3954" s="10">
        <f t="shared" si="371"/>
        <v>42303.498726851853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11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42549.756782407414</v>
      </c>
      <c r="T3955" s="10">
        <f t="shared" si="371"/>
        <v>42580.686805555561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11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41774.359537037039</v>
      </c>
      <c r="T3956" s="10">
        <f t="shared" si="371"/>
        <v>41834.359537037039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11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42306.557187500002</v>
      </c>
      <c r="T3957" s="10">
        <f t="shared" si="371"/>
        <v>42336.598854166667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11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42457.6403587963</v>
      </c>
      <c r="T3958" s="10">
        <f t="shared" si="371"/>
        <v>42484.722222222226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11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42513.684652777774</v>
      </c>
      <c r="T3959" s="10">
        <f t="shared" si="371"/>
        <v>42559.684652777774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11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41816.65870370371</v>
      </c>
      <c r="T3960" s="10">
        <f t="shared" si="371"/>
        <v>41853.291666666672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1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41880.497175925928</v>
      </c>
      <c r="T3961" s="10">
        <f t="shared" si="371"/>
        <v>41910.497175925928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11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42342.553888888891</v>
      </c>
      <c r="T3962" s="10">
        <f t="shared" si="371"/>
        <v>42372.553888888891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11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41745.599652777782</v>
      </c>
      <c r="T3963" s="10">
        <f t="shared" si="371"/>
        <v>41767.599652777782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11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42311.329791666671</v>
      </c>
      <c r="T3964" s="10">
        <f t="shared" si="371"/>
        <v>42336.329791666671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11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42295.86246527778</v>
      </c>
      <c r="T3965" s="10">
        <f t="shared" si="371"/>
        <v>42325.904131944444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11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42053.430393518523</v>
      </c>
      <c r="T3966" s="10">
        <f t="shared" si="371"/>
        <v>42113.388726851852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11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42413.944212962968</v>
      </c>
      <c r="T3967" s="10">
        <f t="shared" si="371"/>
        <v>42473.902546296296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11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41801.41988425926</v>
      </c>
      <c r="T3968" s="10">
        <f t="shared" si="371"/>
        <v>41843.832638888889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11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42769.998923611114</v>
      </c>
      <c r="T3969" s="10">
        <f t="shared" si="371"/>
        <v>42799.998923611114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11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42452.523993055562</v>
      </c>
      <c r="T3970" s="10">
        <f t="shared" si="371"/>
        <v>42512.523993055562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11">
        <f t="shared" ref="P3971:P4034" si="373">E3971/L3971</f>
        <v>35.166666666666664</v>
      </c>
      <c r="Q3971" t="str">
        <f t="shared" ref="Q3971:Q4034" si="374">IF(N3971="","",IF(ISNUMBER(SEARCH("film &amp; video",N3971)),"film &amp; video",IF(ISNUMBER(SEARCH("food",N3971)),"food",IF(ISNUMBER(SEARCH("games",N3971)),"games",IF(ISNUMBER(SEARCH("journalism",N3971)),"journalism",IF(ISNUMBER(SEARCH("music",N3971)),"music",IF(ISNUMBER(SEARCH("photography",N3971)),"photography",IF(ISNUMBER(SEARCH("publishing",N3971)),"publishing",IF(ISNUMBER(SEARCH("technology",N3971)),"technology",IF(ISNUMBER(SEARCH("theater",N3971)),"theater"))))))))))</f>
        <v>theater</v>
      </c>
      <c r="R3971" t="str">
        <f t="shared" ref="R3971:R4034" si="375">IF(N3971="","",IF(ISNUMBER(SEARCH("animation",N3971)),"animation",IF(ISNUMBER(SEARCH("art books",N3971)),"art books",IF(ISNUMBER(SEARCH("audio",N3971)),"audio",IF(ISNUMBER(SEARCH("children's books",N3971)),"children's book",IF(ISNUMBER(SEARCH("classical music",N3971)),"classical music",IF(ISNUMBER(SEARCH("documentary",N3971)),"documentary",IF(ISNUMBER(SEARCH("drama",N3971)),"drama",IF(ISNUMBER(SEARCH("electronic music",N3971)),"electronic music",IF(ISNUMBER(SEARCH("faith",N3971)),"faith",IF(ISNUMBER(SEARCH("fiction",N3971)),"fiction",IF(ISNUMBER(SEARCH("food trucks",N3971)),"food trucks",IF(ISNUMBER(SEARCH("gadgets",N3971)),"gadgets",IF(ISNUMBER(SEARCH("hardware",N3971)),"hardware",IF(ISNUMBER(SEARCH("indie rock",N3971)),"indie rock",IF(ISNUMBER(SEARCH("jazz",N3971)),"jazz",IF(ISNUMBER(SEARCH("makerspaces",N3971)),"makerspaces",IF(ISNUMBER(SEARCH("metal",N3971)),"metal",IF(ISNUMBER(SEARCH("mobile games",N3971)),"mobile games",IF(ISNUMBER(SEARCH("musical",N3971)),"musical",IF(ISNUMBER(SEARCH("nature",N3971)),"nature",IF(ISNUMBER(SEARCH("nonfiction",N3971)),"nonfiction",IF(ISNUMBER(SEARCH("people",N3971)),"people",IF(ISNUMBER(SEARCH("photobooks",N3971)),"photobooks",IF(ISNUMBER(SEARCH("places",N3971)),"places",IF(ISNUMBER(SEARCH("plays",N3971)),"plays",IF(ISNUMBER(SEARCH("pop",N3971)),"pop",IF(ISNUMBER(SEARCH("radio &amp; podcasts",N3971)),"radio &amp; podcasts",IF(ISNUMBER(SEARCH("restaurants",N3971)),"restaurants",IF(ISNUMBER(SEARCH("rock",N3971)),"rock",IF(ISNUMBER(SEARCH("science fiction",N3971)),"science fiction",IF(ISNUMBER(SEARCH("shorts",N3971)),"shorts",IF(ISNUMBER(SEARCH("small batch",N3971)),"small batch",IF(ISNUMBER(SEARCH("space exploration",N3971)),"space exploration",IF(ISNUMBER(SEARCH("spaces",N3971)),"spaces",IF(ISNUMBER(SEARCH("tabletop games",N3971)),"tabletop games",IF(ISNUMBER(SEARCH("television",N3971)),"television",IF(ISNUMBER(SEARCH("translations",N3971)),"translations",IF(ISNUMBER(SEARCH("video games",N3971)),"video games",IF(ISNUMBER(SEARCH("wearables",N3971)),"wearables",IF(ISNUMBER(SEARCH("web",N3971)),"web",IF(ISNUMBER(SEARCH("world music",N3971)),"world music"))))))))))))))))))))))))))))))))))))))))))</f>
        <v>plays</v>
      </c>
      <c r="S3971" s="10">
        <f t="shared" ref="S3971:S4034" si="376">(((J3971/60)/60)/24)+DATE(1970,1,1)+(-7/24)</f>
        <v>42601.563032407408</v>
      </c>
      <c r="T3971" s="10">
        <f t="shared" ref="T3971:T4034" si="377">(((I3971/60)/60)/24)+DATE(1970,1,1)+(-7/24)</f>
        <v>42610.871527777781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11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42447.571886574071</v>
      </c>
      <c r="T3972" s="10">
        <f t="shared" si="377"/>
        <v>42477.571886574071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11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41811.244513888894</v>
      </c>
      <c r="T3973" s="10">
        <f t="shared" si="377"/>
        <v>41841.244513888894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11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41980.775856481479</v>
      </c>
      <c r="T3974" s="10">
        <f t="shared" si="377"/>
        <v>42040.775856481479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11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42469.392476851855</v>
      </c>
      <c r="T3975" s="10">
        <f t="shared" si="377"/>
        <v>42498.875000000007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11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42493.255185185182</v>
      </c>
      <c r="T3976" s="10">
        <f t="shared" si="377"/>
        <v>42523.255185185182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11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42534.575208333335</v>
      </c>
      <c r="T3977" s="10">
        <f t="shared" si="377"/>
        <v>42564.575208333335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11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41830.566678240742</v>
      </c>
      <c r="T3978" s="10">
        <f t="shared" si="377"/>
        <v>41852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11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42543.496898148151</v>
      </c>
      <c r="T3979" s="10">
        <f t="shared" si="377"/>
        <v>42573.496898148151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11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41975.351307870376</v>
      </c>
      <c r="T3980" s="10">
        <f t="shared" si="377"/>
        <v>42035.351307870376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1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42069.61177083334</v>
      </c>
      <c r="T3981" s="10">
        <f t="shared" si="377"/>
        <v>42092.541666666664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11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41795.307256944448</v>
      </c>
      <c r="T3982" s="10">
        <f t="shared" si="377"/>
        <v>41825.307256944448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11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42507.888298611113</v>
      </c>
      <c r="T3983" s="10">
        <f t="shared" si="377"/>
        <v>42567.888298611113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11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42132.518287037041</v>
      </c>
      <c r="T3984" s="10">
        <f t="shared" si="377"/>
        <v>42192.518287037041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11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41747.578194444446</v>
      </c>
      <c r="T3985" s="10">
        <f t="shared" si="377"/>
        <v>41778.999305555561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11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41920.671805555554</v>
      </c>
      <c r="T3986" s="10">
        <f t="shared" si="377"/>
        <v>41950.708333333336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11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42399.41574074074</v>
      </c>
      <c r="T3987" s="10">
        <f t="shared" si="377"/>
        <v>42420.586805555555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11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42467.256874999999</v>
      </c>
      <c r="T3988" s="10">
        <f t="shared" si="377"/>
        <v>42496.25277777778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11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41765.632986111115</v>
      </c>
      <c r="T3989" s="10">
        <f t="shared" si="377"/>
        <v>41775.632986111115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11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42229.789502314816</v>
      </c>
      <c r="T3990" s="10">
        <f t="shared" si="377"/>
        <v>42244.789502314816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1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42286.458113425928</v>
      </c>
      <c r="T3991" s="10">
        <f t="shared" si="377"/>
        <v>42316.499780092599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11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42401.380706018521</v>
      </c>
      <c r="T3992" s="10">
        <f t="shared" si="377"/>
        <v>42431.380706018521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11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42125.352800925924</v>
      </c>
      <c r="T3993" s="10">
        <f t="shared" si="377"/>
        <v>42155.352800925924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11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42289.648831018516</v>
      </c>
      <c r="T3994" s="10">
        <f t="shared" si="377"/>
        <v>42349.690497685187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11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42107.573055555556</v>
      </c>
      <c r="T3995" s="10">
        <f t="shared" si="377"/>
        <v>42137.573055555556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11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41809.098263888889</v>
      </c>
      <c r="T3996" s="10">
        <f t="shared" si="377"/>
        <v>41839.098263888889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11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42019.392094907409</v>
      </c>
      <c r="T3997" s="10">
        <f t="shared" si="377"/>
        <v>42049.185416666667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11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41949.975277777776</v>
      </c>
      <c r="T3998" s="10">
        <f t="shared" si="377"/>
        <v>41963.37777777778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11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42069.099780092591</v>
      </c>
      <c r="T3999" s="10">
        <f t="shared" si="377"/>
        <v>42099.058113425934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11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42061.671597222223</v>
      </c>
      <c r="T4000" s="10">
        <f t="shared" si="377"/>
        <v>42091.629930555559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1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41842.53701388889</v>
      </c>
      <c r="T4001" s="10">
        <f t="shared" si="377"/>
        <v>41882.535983796297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11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42437.353680555556</v>
      </c>
      <c r="T4002" s="10">
        <f t="shared" si="377"/>
        <v>42497.312013888892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11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42775.6725462963</v>
      </c>
      <c r="T4003" s="10">
        <f t="shared" si="377"/>
        <v>42795.500000000007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11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41878.751863425925</v>
      </c>
      <c r="T4004" s="10">
        <f t="shared" si="377"/>
        <v>41908.751863425925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11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42020.295682870368</v>
      </c>
      <c r="T4005" s="10">
        <f t="shared" si="377"/>
        <v>42050.295682870368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11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41889.871030092596</v>
      </c>
      <c r="T4006" s="10">
        <f t="shared" si="377"/>
        <v>41919.871030092596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11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41872.516030092593</v>
      </c>
      <c r="T4007" s="10">
        <f t="shared" si="377"/>
        <v>41932.516030092593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11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42391.48133101852</v>
      </c>
      <c r="T4008" s="10">
        <f t="shared" si="377"/>
        <v>42416.48133101852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11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41848.481261574074</v>
      </c>
      <c r="T4009" s="10">
        <f t="shared" si="377"/>
        <v>41877.39444444445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11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42177.672534722224</v>
      </c>
      <c r="T4010" s="10">
        <f t="shared" si="377"/>
        <v>42207.672534722224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41851.409259259264</v>
      </c>
      <c r="T4011" s="10">
        <f t="shared" si="377"/>
        <v>41891.409259259264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11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41921.478773148148</v>
      </c>
      <c r="T4012" s="10">
        <f t="shared" si="377"/>
        <v>41938.478773148148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11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42002.253217592595</v>
      </c>
      <c r="T4013" s="10">
        <f t="shared" si="377"/>
        <v>42032.253217592595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11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42096.252881944449</v>
      </c>
      <c r="T4014" s="10">
        <f t="shared" si="377"/>
        <v>42126.252881944449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11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42021.009525462963</v>
      </c>
      <c r="T4015" s="10">
        <f t="shared" si="377"/>
        <v>42051.009525462963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11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42418.954502314817</v>
      </c>
      <c r="T4016" s="10">
        <f t="shared" si="377"/>
        <v>42433.954502314817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11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42174.489155092589</v>
      </c>
      <c r="T4017" s="10">
        <f t="shared" si="377"/>
        <v>42204.489155092589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11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41869.581018518518</v>
      </c>
      <c r="T4018" s="10">
        <f t="shared" si="377"/>
        <v>41899.581018518518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11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41856.380486111113</v>
      </c>
      <c r="T4019" s="10">
        <f t="shared" si="377"/>
        <v>41886.380486111113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11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42620.619305555556</v>
      </c>
      <c r="T4020" s="10">
        <f t="shared" si="377"/>
        <v>42650.619305555556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1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42417.38421296297</v>
      </c>
      <c r="T4021" s="10">
        <f t="shared" si="377"/>
        <v>42475.394444444442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11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42056.899293981485</v>
      </c>
      <c r="T4022" s="10">
        <f t="shared" si="377"/>
        <v>42086.857627314814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11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41878.619884259264</v>
      </c>
      <c r="T4023" s="10">
        <f t="shared" si="377"/>
        <v>41938.619884259264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11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41990.292442129627</v>
      </c>
      <c r="T4024" s="10">
        <f t="shared" si="377"/>
        <v>42035.82916666667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11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42408.707905092589</v>
      </c>
      <c r="T4025" s="10">
        <f t="shared" si="377"/>
        <v>42453.666238425933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11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42217.378437500003</v>
      </c>
      <c r="T4026" s="10">
        <f t="shared" si="377"/>
        <v>42247.378437500003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11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42150.946018518523</v>
      </c>
      <c r="T4027" s="10">
        <f t="shared" si="377"/>
        <v>42210.946018518523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11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42282.36387731482</v>
      </c>
      <c r="T4028" s="10">
        <f t="shared" si="377"/>
        <v>42342.405543981484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11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42768.679178240745</v>
      </c>
      <c r="T4029" s="10">
        <f t="shared" si="377"/>
        <v>42788.750000000007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11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41765.646990740745</v>
      </c>
      <c r="T4030" s="10">
        <f t="shared" si="377"/>
        <v>41795.646990740745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1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42321.733449074083</v>
      </c>
      <c r="T4031" s="10">
        <f t="shared" si="377"/>
        <v>42351.733449074083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11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42374.36341435185</v>
      </c>
      <c r="T4032" s="10">
        <f t="shared" si="377"/>
        <v>42403.492361111108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11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41941.29356481482</v>
      </c>
      <c r="T4033" s="10">
        <f t="shared" si="377"/>
        <v>41991.335231481484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11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42293.517546296302</v>
      </c>
      <c r="T4034" s="10">
        <f t="shared" si="377"/>
        <v>42353.559212962966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11">
        <f t="shared" ref="P4035:P4098" si="379">E4035/L4035</f>
        <v>65.340319148936175</v>
      </c>
      <c r="Q4035" t="str">
        <f t="shared" ref="Q4035:Q4098" si="380">IF(N4035="","",IF(ISNUMBER(SEARCH("film &amp; video",N4035)),"film &amp; video",IF(ISNUMBER(SEARCH("food",N4035)),"food",IF(ISNUMBER(SEARCH("games",N4035)),"games",IF(ISNUMBER(SEARCH("journalism",N4035)),"journalism",IF(ISNUMBER(SEARCH("music",N4035)),"music",IF(ISNUMBER(SEARCH("photography",N4035)),"photography",IF(ISNUMBER(SEARCH("publishing",N4035)),"publishing",IF(ISNUMBER(SEARCH("technology",N4035)),"technology",IF(ISNUMBER(SEARCH("theater",N4035)),"theater"))))))))))</f>
        <v>theater</v>
      </c>
      <c r="R4035" t="str">
        <f t="shared" ref="R4035:R4098" si="381">IF(N4035="","",IF(ISNUMBER(SEARCH("animation",N4035)),"animation",IF(ISNUMBER(SEARCH("art books",N4035)),"art books",IF(ISNUMBER(SEARCH("audio",N4035)),"audio",IF(ISNUMBER(SEARCH("children's books",N4035)),"children's book",IF(ISNUMBER(SEARCH("classical music",N4035)),"classical music",IF(ISNUMBER(SEARCH("documentary",N4035)),"documentary",IF(ISNUMBER(SEARCH("drama",N4035)),"drama",IF(ISNUMBER(SEARCH("electronic music",N4035)),"electronic music",IF(ISNUMBER(SEARCH("faith",N4035)),"faith",IF(ISNUMBER(SEARCH("fiction",N4035)),"fiction",IF(ISNUMBER(SEARCH("food trucks",N4035)),"food trucks",IF(ISNUMBER(SEARCH("gadgets",N4035)),"gadgets",IF(ISNUMBER(SEARCH("hardware",N4035)),"hardware",IF(ISNUMBER(SEARCH("indie rock",N4035)),"indie rock",IF(ISNUMBER(SEARCH("jazz",N4035)),"jazz",IF(ISNUMBER(SEARCH("makerspaces",N4035)),"makerspaces",IF(ISNUMBER(SEARCH("metal",N4035)),"metal",IF(ISNUMBER(SEARCH("mobile games",N4035)),"mobile games",IF(ISNUMBER(SEARCH("musical",N4035)),"musical",IF(ISNUMBER(SEARCH("nature",N4035)),"nature",IF(ISNUMBER(SEARCH("nonfiction",N4035)),"nonfiction",IF(ISNUMBER(SEARCH("people",N4035)),"people",IF(ISNUMBER(SEARCH("photobooks",N4035)),"photobooks",IF(ISNUMBER(SEARCH("places",N4035)),"places",IF(ISNUMBER(SEARCH("plays",N4035)),"plays",IF(ISNUMBER(SEARCH("pop",N4035)),"pop",IF(ISNUMBER(SEARCH("radio &amp; podcasts",N4035)),"radio &amp; podcasts",IF(ISNUMBER(SEARCH("restaurants",N4035)),"restaurants",IF(ISNUMBER(SEARCH("rock",N4035)),"rock",IF(ISNUMBER(SEARCH("science fiction",N4035)),"science fiction",IF(ISNUMBER(SEARCH("shorts",N4035)),"shorts",IF(ISNUMBER(SEARCH("small batch",N4035)),"small batch",IF(ISNUMBER(SEARCH("space exploration",N4035)),"space exploration",IF(ISNUMBER(SEARCH("spaces",N4035)),"spaces",IF(ISNUMBER(SEARCH("tabletop games",N4035)),"tabletop games",IF(ISNUMBER(SEARCH("television",N4035)),"television",IF(ISNUMBER(SEARCH("translations",N4035)),"translations",IF(ISNUMBER(SEARCH("video games",N4035)),"video games",IF(ISNUMBER(SEARCH("wearables",N4035)),"wearables",IF(ISNUMBER(SEARCH("web",N4035)),"web",IF(ISNUMBER(SEARCH("world music",N4035)),"world music"))))))))))))))))))))))))))))))))))))))))))</f>
        <v>plays</v>
      </c>
      <c r="S4035" s="10">
        <f t="shared" ref="S4035:S4098" si="382">(((J4035/60)/60)/24)+DATE(1970,1,1)+(-7/24)</f>
        <v>42613.977129629631</v>
      </c>
      <c r="T4035" s="10">
        <f t="shared" ref="T4035:T4098" si="383">(((I4035/60)/60)/24)+DATE(1970,1,1)+(-7/24)</f>
        <v>42645.083333333336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11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42067.655671296299</v>
      </c>
      <c r="T4036" s="10">
        <f t="shared" si="383"/>
        <v>42097.614004629628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11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41903.591284722221</v>
      </c>
      <c r="T4037" s="10">
        <f t="shared" si="383"/>
        <v>41933.591284722221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11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41804.645416666666</v>
      </c>
      <c r="T4038" s="10">
        <f t="shared" si="383"/>
        <v>41821.645833333336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11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42496.779108796305</v>
      </c>
      <c r="T4039" s="10">
        <f t="shared" si="383"/>
        <v>42514.309027777781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11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41869.507060185191</v>
      </c>
      <c r="T4040" s="10">
        <f t="shared" si="383"/>
        <v>41929.507060185191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1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42305.379247685189</v>
      </c>
      <c r="T4041" s="10">
        <f t="shared" si="383"/>
        <v>42338.957638888889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11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42143.939861111117</v>
      </c>
      <c r="T4042" s="10">
        <f t="shared" si="383"/>
        <v>42202.833333333336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11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42559.182337962964</v>
      </c>
      <c r="T4043" s="10">
        <f t="shared" si="383"/>
        <v>42619.182337962964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11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41994.792407407411</v>
      </c>
      <c r="T4044" s="10">
        <f t="shared" si="383"/>
        <v>42024.511111111111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11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41948.665798611117</v>
      </c>
      <c r="T4045" s="10">
        <f t="shared" si="383"/>
        <v>41963.665798611117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11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42073.928032407413</v>
      </c>
      <c r="T4046" s="10">
        <f t="shared" si="383"/>
        <v>42103.916666666664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11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41841.909594907411</v>
      </c>
      <c r="T4047" s="10">
        <f t="shared" si="383"/>
        <v>41871.909594907411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11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41904.358912037038</v>
      </c>
      <c r="T4048" s="10">
        <f t="shared" si="383"/>
        <v>41934.358912037038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11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41990.730821759258</v>
      </c>
      <c r="T4049" s="10">
        <f t="shared" si="383"/>
        <v>42014.750000000007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11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42436.217442129629</v>
      </c>
      <c r="T4050" s="10">
        <f t="shared" si="383"/>
        <v>42471.175775462965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1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42169.66684027778</v>
      </c>
      <c r="T4051" s="10">
        <f t="shared" si="383"/>
        <v>42199.66684027778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11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41905.34480324074</v>
      </c>
      <c r="T4052" s="10">
        <f t="shared" si="383"/>
        <v>41935.34480324074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11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41761.518483796302</v>
      </c>
      <c r="T4053" s="10">
        <f t="shared" si="383"/>
        <v>41767.995138888895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11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41865.58699074074</v>
      </c>
      <c r="T4054" s="10">
        <f t="shared" si="383"/>
        <v>41925.58699074074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11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41928.398472222223</v>
      </c>
      <c r="T4055" s="10">
        <f t="shared" si="383"/>
        <v>41958.541666666664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11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42613.54959490741</v>
      </c>
      <c r="T4056" s="10">
        <f t="shared" si="383"/>
        <v>42643.875000000007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11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41779.356840277782</v>
      </c>
      <c r="T4057" s="10">
        <f t="shared" si="383"/>
        <v>41809.356840277782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11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42534.641655092601</v>
      </c>
      <c r="T4058" s="10">
        <f t="shared" si="383"/>
        <v>42554.540972222225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11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42310.676851851858</v>
      </c>
      <c r="T4059" s="10">
        <f t="shared" si="383"/>
        <v>42333.666666666664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11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42445.76902777778</v>
      </c>
      <c r="T4060" s="10">
        <f t="shared" si="383"/>
        <v>42460.874305555561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1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41866.348981481482</v>
      </c>
      <c r="T4061" s="10">
        <f t="shared" si="383"/>
        <v>41897.833333333336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11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41779.403425925928</v>
      </c>
      <c r="T4062" s="10">
        <f t="shared" si="383"/>
        <v>41813.375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11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42420.849803240744</v>
      </c>
      <c r="T4063" s="10">
        <f t="shared" si="383"/>
        <v>42480.808136574073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11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42523.447546296295</v>
      </c>
      <c r="T4064" s="10">
        <f t="shared" si="383"/>
        <v>42553.447546296295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11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41787.389861111114</v>
      </c>
      <c r="T4065" s="10">
        <f t="shared" si="383"/>
        <v>41817.389861111114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11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42093.296597222223</v>
      </c>
      <c r="T4066" s="10">
        <f t="shared" si="383"/>
        <v>42123.296597222223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11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41833.659849537042</v>
      </c>
      <c r="T4067" s="10">
        <f t="shared" si="383"/>
        <v>41863.659849537042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11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42478.747546296298</v>
      </c>
      <c r="T4068" s="10">
        <f t="shared" si="383"/>
        <v>42508.747546296298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11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42234.82581018519</v>
      </c>
      <c r="T4069" s="10">
        <f t="shared" si="383"/>
        <v>42274.82581018519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1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42718.671932870369</v>
      </c>
      <c r="T4070" s="10">
        <f t="shared" si="383"/>
        <v>42748.670138888891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1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42022.36986111111</v>
      </c>
      <c r="T4071" s="10">
        <f t="shared" si="383"/>
        <v>42063.208333333336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11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42031.375231481485</v>
      </c>
      <c r="T4072" s="10">
        <f t="shared" si="383"/>
        <v>42063.833333333336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11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42700.513090277782</v>
      </c>
      <c r="T4073" s="10">
        <f t="shared" si="383"/>
        <v>42730.513090277782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11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41812.482766203706</v>
      </c>
      <c r="T4074" s="10">
        <f t="shared" si="383"/>
        <v>41872.482766203706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11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42078.053541666675</v>
      </c>
      <c r="T4075" s="10">
        <f t="shared" si="383"/>
        <v>42132.875000000007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11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42283.261284722226</v>
      </c>
      <c r="T4076" s="10">
        <f t="shared" si="383"/>
        <v>42313.302951388891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11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41778.754270833335</v>
      </c>
      <c r="T4077" s="10">
        <f t="shared" si="383"/>
        <v>41820.436111111114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11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41905.504039351858</v>
      </c>
      <c r="T4078" s="10">
        <f t="shared" si="383"/>
        <v>41933.535416666666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11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42695.418912037036</v>
      </c>
      <c r="T4079" s="10">
        <f t="shared" si="383"/>
        <v>42725.418912037036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11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42732.495856481481</v>
      </c>
      <c r="T4080" s="10">
        <f t="shared" si="383"/>
        <v>42762.495856481481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1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42510.647233796299</v>
      </c>
      <c r="T4081" s="10">
        <f t="shared" si="383"/>
        <v>42540.647233796299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11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42511.406435185192</v>
      </c>
      <c r="T4082" s="10">
        <f t="shared" si="383"/>
        <v>42535.495833333342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11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42041.289641203701</v>
      </c>
      <c r="T4083" s="10">
        <f t="shared" si="383"/>
        <v>42071.247974537044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11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42306.897604166668</v>
      </c>
      <c r="T4084" s="10">
        <f t="shared" si="383"/>
        <v>42322.666666666664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11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42353.470092592594</v>
      </c>
      <c r="T4085" s="10">
        <f t="shared" si="383"/>
        <v>42383.470092592594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11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42622.144745370373</v>
      </c>
      <c r="T4086" s="10">
        <f t="shared" si="383"/>
        <v>42652.144745370373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11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42058.312210648153</v>
      </c>
      <c r="T4087" s="10">
        <f t="shared" si="383"/>
        <v>42086.874305555561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11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42304.649293981485</v>
      </c>
      <c r="T4088" s="10">
        <f t="shared" si="383"/>
        <v>42328.875000000007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11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42538.451226851852</v>
      </c>
      <c r="T4089" s="10">
        <f t="shared" si="383"/>
        <v>42568.451226851852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11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41990.320879629631</v>
      </c>
      <c r="T4090" s="10">
        <f t="shared" si="383"/>
        <v>42020.143055555563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1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42122.440833333334</v>
      </c>
      <c r="T4091" s="10">
        <f t="shared" si="383"/>
        <v>42155.440972222226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11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42209.381215277775</v>
      </c>
      <c r="T4092" s="10">
        <f t="shared" si="383"/>
        <v>42223.333333333336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11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41990.21471064815</v>
      </c>
      <c r="T4093" s="10">
        <f t="shared" si="383"/>
        <v>42020.21471064815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11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42038.903321759259</v>
      </c>
      <c r="T4094" s="10">
        <f t="shared" si="383"/>
        <v>42098.861655092602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11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42178.524224537039</v>
      </c>
      <c r="T4095" s="10">
        <f t="shared" si="383"/>
        <v>42238.524224537039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11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41889.795138888891</v>
      </c>
      <c r="T4096" s="10">
        <f t="shared" si="383"/>
        <v>41933.915972222225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11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42692.740162037044</v>
      </c>
      <c r="T4097" s="10">
        <f t="shared" si="383"/>
        <v>42722.740162037044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11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42750.238645833335</v>
      </c>
      <c r="T4098" s="10">
        <f t="shared" si="383"/>
        <v>42794.07708333333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11" t="e">
        <f t="shared" ref="P4099:P4115" si="385">E4099/L4099</f>
        <v>#DIV/0!</v>
      </c>
      <c r="Q4099" t="str">
        <f t="shared" ref="Q4099:Q4115" si="386">IF(N4099="","",IF(ISNUMBER(SEARCH("film &amp; video",N4099)),"film &amp; video",IF(ISNUMBER(SEARCH("food",N4099)),"food",IF(ISNUMBER(SEARCH("games",N4099)),"games",IF(ISNUMBER(SEARCH("journalism",N4099)),"journalism",IF(ISNUMBER(SEARCH("music",N4099)),"music",IF(ISNUMBER(SEARCH("photography",N4099)),"photography",IF(ISNUMBER(SEARCH("publishing",N4099)),"publishing",IF(ISNUMBER(SEARCH("technology",N4099)),"technology",IF(ISNUMBER(SEARCH("theater",N4099)),"theater"))))))))))</f>
        <v>theater</v>
      </c>
      <c r="R4099" t="str">
        <f t="shared" ref="R4099:R4115" si="387">IF(N4099="","",IF(ISNUMBER(SEARCH("animation",N4099)),"animation",IF(ISNUMBER(SEARCH("art books",N4099)),"art books",IF(ISNUMBER(SEARCH("audio",N4099)),"audio",IF(ISNUMBER(SEARCH("children's books",N4099)),"children's book",IF(ISNUMBER(SEARCH("classical music",N4099)),"classical music",IF(ISNUMBER(SEARCH("documentary",N4099)),"documentary",IF(ISNUMBER(SEARCH("drama",N4099)),"drama",IF(ISNUMBER(SEARCH("electronic music",N4099)),"electronic music",IF(ISNUMBER(SEARCH("faith",N4099)),"faith",IF(ISNUMBER(SEARCH("fiction",N4099)),"fiction",IF(ISNUMBER(SEARCH("food trucks",N4099)),"food trucks",IF(ISNUMBER(SEARCH("gadgets",N4099)),"gadgets",IF(ISNUMBER(SEARCH("hardware",N4099)),"hardware",IF(ISNUMBER(SEARCH("indie rock",N4099)),"indie rock",IF(ISNUMBER(SEARCH("jazz",N4099)),"jazz",IF(ISNUMBER(SEARCH("makerspaces",N4099)),"makerspaces",IF(ISNUMBER(SEARCH("metal",N4099)),"metal",IF(ISNUMBER(SEARCH("mobile games",N4099)),"mobile games",IF(ISNUMBER(SEARCH("musical",N4099)),"musical",IF(ISNUMBER(SEARCH("nature",N4099)),"nature",IF(ISNUMBER(SEARCH("nonfiction",N4099)),"nonfiction",IF(ISNUMBER(SEARCH("people",N4099)),"people",IF(ISNUMBER(SEARCH("photobooks",N4099)),"photobooks",IF(ISNUMBER(SEARCH("places",N4099)),"places",IF(ISNUMBER(SEARCH("plays",N4099)),"plays",IF(ISNUMBER(SEARCH("pop",N4099)),"pop",IF(ISNUMBER(SEARCH("radio &amp; podcasts",N4099)),"radio &amp; podcasts",IF(ISNUMBER(SEARCH("restaurants",N4099)),"restaurants",IF(ISNUMBER(SEARCH("rock",N4099)),"rock",IF(ISNUMBER(SEARCH("science fiction",N4099)),"science fiction",IF(ISNUMBER(SEARCH("shorts",N4099)),"shorts",IF(ISNUMBER(SEARCH("small batch",N4099)),"small batch",IF(ISNUMBER(SEARCH("space exploration",N4099)),"space exploration",IF(ISNUMBER(SEARCH("spaces",N4099)),"spaces",IF(ISNUMBER(SEARCH("tabletop games",N4099)),"tabletop games",IF(ISNUMBER(SEARCH("television",N4099)),"television",IF(ISNUMBER(SEARCH("translations",N4099)),"translations",IF(ISNUMBER(SEARCH("video games",N4099)),"video games",IF(ISNUMBER(SEARCH("wearables",N4099)),"wearables",IF(ISNUMBER(SEARCH("web",N4099)),"web",IF(ISNUMBER(SEARCH("world music",N4099)),"world music"))))))))))))))))))))))))))))))))))))))))))</f>
        <v>plays</v>
      </c>
      <c r="S4099" s="10">
        <f t="shared" ref="S4099:S4115" si="388">(((J4099/60)/60)/24)+DATE(1970,1,1)+(-7/24)</f>
        <v>42344.532835648155</v>
      </c>
      <c r="T4099" s="10">
        <f t="shared" ref="T4099:T4115" si="389">(((I4099/60)/60)/24)+DATE(1970,1,1)+(-7/24)</f>
        <v>42400.704861111117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11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42495.430520833332</v>
      </c>
      <c r="T4100" s="10">
        <f t="shared" si="389"/>
        <v>42525.430520833332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1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42570.558715277781</v>
      </c>
      <c r="T4101" s="10">
        <f t="shared" si="389"/>
        <v>42615.558715277781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11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41926.833217592597</v>
      </c>
      <c r="T4102" s="10">
        <f t="shared" si="389"/>
        <v>41936.833217592597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11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42730.612060185187</v>
      </c>
      <c r="T4103" s="10">
        <f t="shared" si="389"/>
        <v>42760.612060185187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11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42475.556400462963</v>
      </c>
      <c r="T4104" s="10">
        <f t="shared" si="389"/>
        <v>42505.556400462963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11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42188.541273148156</v>
      </c>
      <c r="T4105" s="10">
        <f t="shared" si="389"/>
        <v>42242.480555555558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11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42639.986504629633</v>
      </c>
      <c r="T4106" s="10">
        <f t="shared" si="389"/>
        <v>42669.986504629633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11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42696.718854166669</v>
      </c>
      <c r="T4107" s="10">
        <f t="shared" si="389"/>
        <v>42729.718854166669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11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42052.757708333338</v>
      </c>
      <c r="T4108" s="10">
        <f t="shared" si="389"/>
        <v>42095.750000000007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11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41883.625011574077</v>
      </c>
      <c r="T4109" s="10">
        <f t="shared" si="389"/>
        <v>41906.625011574077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11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42766.740011574082</v>
      </c>
      <c r="T4110" s="10">
        <f t="shared" si="389"/>
        <v>42796.916666666664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42307.247731481482</v>
      </c>
      <c r="T4111" s="10">
        <f t="shared" si="389"/>
        <v>42337.289398148154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11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42512.335081018515</v>
      </c>
      <c r="T4112" s="10">
        <f t="shared" si="389"/>
        <v>42572.335081018515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11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42028.844212962962</v>
      </c>
      <c r="T4113" s="10">
        <f t="shared" si="389"/>
        <v>42058.844212962962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11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42400.65493055556</v>
      </c>
      <c r="T4114" s="10">
        <f t="shared" si="389"/>
        <v>42427.708333333336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11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42358.281516203708</v>
      </c>
      <c r="T4115" s="10">
        <f t="shared" si="389"/>
        <v>42376.981944444451</v>
      </c>
    </row>
  </sheetData>
  <conditionalFormatting sqref="F1:F1048576">
    <cfRule type="containsText" dxfId="4" priority="5" operator="containsText" text="cancelled">
      <formula>NOT(ISERROR(SEARCH("cancelled",F1)))</formula>
    </cfRule>
    <cfRule type="containsText" dxfId="3" priority="3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paperSize="0" orientation="portrait" horizontalDpi="0" verticalDpi="0" copie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2A173D07-88EC-410E-B53A-B6F3C217E0B1}">
            <xm:f>NOT(ISERROR(SEARCH($F$2,F1)))</xm:f>
            <xm:f>$F$2</xm:f>
            <x14:dxf>
              <fill>
                <patternFill>
                  <bgColor theme="4"/>
                </patternFill>
              </fill>
            </x14:dxf>
          </x14:cfRule>
          <x14:cfRule type="containsText" priority="4" operator="containsText" id="{455A1E92-08EE-4DA5-A660-1A4B15B6ED93}">
            <xm:f>NOT(ISERROR(SEARCH($F$122,F1)))</xm:f>
            <xm:f>$F$122</xm:f>
            <x14:dxf>
              <fill>
                <patternFill>
                  <bgColor rgb="FFFFFF00"/>
                </patternFill>
              </fill>
            </x14:dxf>
          </x14:cfRule>
          <x14:cfRule type="containsText" priority="2" operator="containsText" id="{E4DC2061-84EB-4BDD-9110-02A0F2A6D103}">
            <xm:f>NOT(ISERROR(SEARCH($F$1683,F1)))</xm:f>
            <xm:f>$F$1683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vpdinh</cp:lastModifiedBy>
  <dcterms:created xsi:type="dcterms:W3CDTF">2017-04-20T15:17:24Z</dcterms:created>
  <dcterms:modified xsi:type="dcterms:W3CDTF">2018-04-26T01:22:52Z</dcterms:modified>
</cp:coreProperties>
</file>