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vier-pc\Documents\Australie\Research Work\tutorials\Strategic Asset Allocation\"/>
    </mc:Choice>
  </mc:AlternateContent>
  <bookViews>
    <workbookView xWindow="0" yWindow="0" windowWidth="20460" windowHeight="76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  <c r="C73" i="1" s="1"/>
  <c r="C70" i="1"/>
  <c r="C71" i="1" l="1"/>
  <c r="C72" i="1"/>
  <c r="G32" i="1"/>
  <c r="C18" i="1"/>
  <c r="C19" i="1"/>
  <c r="C20" i="1"/>
  <c r="C21" i="1"/>
  <c r="C22" i="1"/>
  <c r="C23" i="1"/>
  <c r="C24" i="1"/>
  <c r="C25" i="1"/>
  <c r="C26" i="1"/>
  <c r="C27" i="1"/>
  <c r="C17" i="1"/>
  <c r="C31" i="1" l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C32" i="1" l="1"/>
  <c r="G31" i="1" s="1"/>
  <c r="B17" i="1"/>
  <c r="A18" i="1"/>
  <c r="D17" i="1" l="1"/>
  <c r="B55" i="1"/>
  <c r="B18" i="1"/>
  <c r="D18" i="1" s="1"/>
  <c r="A19" i="1"/>
  <c r="B38" i="1" l="1"/>
  <c r="B53" i="1"/>
  <c r="B54" i="1"/>
  <c r="B56" i="1"/>
  <c r="B60" i="1"/>
  <c r="B44" i="1"/>
  <c r="B50" i="1"/>
  <c r="B61" i="1"/>
  <c r="B45" i="1"/>
  <c r="B48" i="1"/>
  <c r="B51" i="1"/>
  <c r="B42" i="1"/>
  <c r="B52" i="1"/>
  <c r="B49" i="1"/>
  <c r="B39" i="1"/>
  <c r="B62" i="1"/>
  <c r="B46" i="1"/>
  <c r="B57" i="1"/>
  <c r="B41" i="1"/>
  <c r="B63" i="1"/>
  <c r="B47" i="1"/>
  <c r="B58" i="1"/>
  <c r="B40" i="1"/>
  <c r="B59" i="1"/>
  <c r="B43" i="1"/>
  <c r="A20" i="1"/>
  <c r="B19" i="1"/>
  <c r="D19" i="1" s="1"/>
  <c r="D20" i="1" l="1"/>
  <c r="A21" i="1"/>
  <c r="B20" i="1"/>
  <c r="D21" i="1" l="1"/>
  <c r="A22" i="1"/>
  <c r="B21" i="1"/>
  <c r="A23" i="1" l="1"/>
  <c r="B22" i="1"/>
  <c r="D22" i="1" s="1"/>
  <c r="D23" i="1" l="1"/>
  <c r="A24" i="1"/>
  <c r="B23" i="1"/>
  <c r="D24" i="1" l="1"/>
  <c r="A25" i="1"/>
  <c r="B24" i="1"/>
  <c r="D25" i="1" l="1"/>
  <c r="A26" i="1"/>
  <c r="B25" i="1"/>
  <c r="D26" i="1" l="1"/>
  <c r="A27" i="1"/>
  <c r="B26" i="1"/>
  <c r="D27" i="1" l="1"/>
  <c r="B27" i="1"/>
</calcChain>
</file>

<file path=xl/sharedStrings.xml><?xml version="1.0" encoding="utf-8"?>
<sst xmlns="http://schemas.openxmlformats.org/spreadsheetml/2006/main" count="31" uniqueCount="29">
  <si>
    <t>Case of a Portofolio with Two Assets :</t>
  </si>
  <si>
    <t>Asset</t>
  </si>
  <si>
    <t>Expected Retrun</t>
  </si>
  <si>
    <t>Standard Deviation</t>
  </si>
  <si>
    <t>Stock A</t>
  </si>
  <si>
    <t>Stock B</t>
  </si>
  <si>
    <t xml:space="preserve">Correlation Coefficient : </t>
  </si>
  <si>
    <t>Weight A</t>
  </si>
  <si>
    <t>Weight B</t>
  </si>
  <si>
    <t>Portfolio Standard deviation</t>
  </si>
  <si>
    <t>Portfolio Expected Return</t>
  </si>
  <si>
    <t>Questions :</t>
  </si>
  <si>
    <t>Question 4:</t>
  </si>
  <si>
    <t>Risk Free Rate:</t>
  </si>
  <si>
    <t>Question 1:</t>
  </si>
  <si>
    <t>Question 2:</t>
  </si>
  <si>
    <t>Opti Weight A:</t>
  </si>
  <si>
    <t>Opti Weight B:</t>
  </si>
  <si>
    <t>Risk</t>
  </si>
  <si>
    <t>Expect Return:</t>
  </si>
  <si>
    <t>Risk:</t>
  </si>
  <si>
    <t>Question 3:</t>
  </si>
  <si>
    <t>Risk of Complete Portfolio</t>
  </si>
  <si>
    <t>Expected return of Complete Portfolio</t>
  </si>
  <si>
    <t>proportion:</t>
  </si>
  <si>
    <t>Expected Return</t>
  </si>
  <si>
    <t>Question 5</t>
  </si>
  <si>
    <r>
      <rPr>
        <b/>
        <sz val="11"/>
        <color theme="1"/>
        <rFont val="Calibri"/>
        <family val="2"/>
        <scheme val="minor"/>
      </rPr>
      <t>1-</t>
    </r>
    <r>
      <rPr>
        <sz val="11"/>
        <color theme="1"/>
        <rFont val="Calibri"/>
        <family val="2"/>
        <scheme val="minor"/>
      </rPr>
      <t xml:space="preserve"> Let's consider the following risk assets, compute their efficent frontier.
</t>
    </r>
    <r>
      <rPr>
        <b/>
        <sz val="11"/>
        <color theme="1"/>
        <rFont val="Calibri"/>
        <family val="2"/>
        <scheme val="minor"/>
      </rPr>
      <t>2 -</t>
    </r>
    <r>
      <rPr>
        <sz val="11"/>
        <color theme="1"/>
        <rFont val="Calibri"/>
        <family val="2"/>
        <scheme val="minor"/>
      </rPr>
      <t xml:space="preserve"> Let's assume that the risk free rate is 3%, calculate the weight of each asset in the optimal risky portfolio. Finally, compute the optimal Portfolio's risk and Expected return.
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- Compute the Capital Allocation Line.
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- Calculate the expected Return and Risk for the expected portfolio given that the proportion of risk free assets in the portfolio is 30%. Calculate the weight of asset A and B in the complete portfolio
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- Make the proportion of risk free vary (in question) between 0 and 100% and 0 and -100%. what do you observe (use the graph) ?
</t>
    </r>
    <r>
      <rPr>
        <b/>
        <sz val="11"/>
        <color theme="1"/>
        <rFont val="Calibri"/>
        <family val="2"/>
        <scheme val="minor"/>
      </rPr>
      <t/>
    </r>
  </si>
  <si>
    <t>We can observe that when the proportion of riskfree asset varies between 0 and 100% the complete portfolio can be found on the CAL between the riskfree asset and the optimal risky portfolio, whereas when the proportion is between 0 and -100% the complete portfolio can be found way above the optimal risky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</si>
</sst>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1" xfId="0" applyFont="1" applyBorder="1"/>
    <xf numFmtId="0" fontId="0" fillId="0" borderId="1" xfId="0" applyBorder="1"/>
    <xf numFmtId="10" fontId="0" fillId="0" borderId="0" xfId="0" applyNumberFormat="1"/>
    <xf numFmtId="10" fontId="0" fillId="0" borderId="0" xfId="0" applyNumberFormat="1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Portfolio's Efficient</a:t>
            </a:r>
            <a:r>
              <a:rPr lang="fr-FR" baseline="0"/>
              <a:t> Frontier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Feuil1!$C$17:$C$27</c:f>
              <c:numCache>
                <c:formatCode>0.00%</c:formatCode>
                <c:ptCount val="11"/>
                <c:pt idx="0">
                  <c:v>0.19</c:v>
                </c:pt>
                <c:pt idx="1">
                  <c:v>0.17038603229138241</c:v>
                </c:pt>
                <c:pt idx="2">
                  <c:v>0.15124020629449036</c:v>
                </c:pt>
                <c:pt idx="3">
                  <c:v>0.13276520628538183</c:v>
                </c:pt>
                <c:pt idx="4">
                  <c:v>0.11528399715485232</c:v>
                </c:pt>
                <c:pt idx="5">
                  <c:v>9.932270636667126E-2</c:v>
                </c:pt>
                <c:pt idx="6">
                  <c:v>8.573447381304676E-2</c:v>
                </c:pt>
                <c:pt idx="7">
                  <c:v>7.5806332189336273E-2</c:v>
                </c:pt>
                <c:pt idx="8">
                  <c:v>7.1088677016807683E-2</c:v>
                </c:pt>
                <c:pt idx="9">
                  <c:v>7.2604407579705516E-2</c:v>
                </c:pt>
                <c:pt idx="10">
                  <c:v>7.9999999999999988E-2</c:v>
                </c:pt>
              </c:numCache>
            </c:numRef>
          </c:xVal>
          <c:yVal>
            <c:numRef>
              <c:f>Feuil1!$D$17:$D$27</c:f>
              <c:numCache>
                <c:formatCode>0.00%</c:formatCode>
                <c:ptCount val="11"/>
                <c:pt idx="0">
                  <c:v>0.21</c:v>
                </c:pt>
                <c:pt idx="1">
                  <c:v>0.19900000000000001</c:v>
                </c:pt>
                <c:pt idx="2">
                  <c:v>0.188</c:v>
                </c:pt>
                <c:pt idx="3">
                  <c:v>0.17699999999999999</c:v>
                </c:pt>
                <c:pt idx="4">
                  <c:v>0.16600000000000001</c:v>
                </c:pt>
                <c:pt idx="5">
                  <c:v>0.155</c:v>
                </c:pt>
                <c:pt idx="6">
                  <c:v>0.14400000000000002</c:v>
                </c:pt>
                <c:pt idx="7">
                  <c:v>0.13300000000000001</c:v>
                </c:pt>
                <c:pt idx="8">
                  <c:v>0.12200000000000001</c:v>
                </c:pt>
                <c:pt idx="9">
                  <c:v>0.11100000000000002</c:v>
                </c:pt>
                <c:pt idx="10">
                  <c:v>9.9999999999999992E-2</c:v>
                </c:pt>
              </c:numCache>
            </c:numRef>
          </c:yVal>
          <c:smooth val="1"/>
        </c:ser>
        <c:ser>
          <c:idx val="1"/>
          <c:order val="1"/>
          <c:tx>
            <c:v>Optimal Portfolio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196616370510668E-3"/>
                  <c:y val="6.27329662619778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Optimal Risky Portfolio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Feuil1!$G$32</c:f>
              <c:numCache>
                <c:formatCode>0.00%</c:formatCode>
                <c:ptCount val="1"/>
                <c:pt idx="0">
                  <c:v>9.6953925391569468E-2</c:v>
                </c:pt>
              </c:numCache>
            </c:numRef>
          </c:xVal>
          <c:yVal>
            <c:numRef>
              <c:f>Feuil1!$G$31</c:f>
              <c:numCache>
                <c:formatCode>0.00%</c:formatCode>
                <c:ptCount val="1"/>
                <c:pt idx="0">
                  <c:v>0.15323456790123458</c:v>
                </c:pt>
              </c:numCache>
            </c:numRef>
          </c:yVal>
          <c:smooth val="1"/>
        </c:ser>
        <c:ser>
          <c:idx val="2"/>
          <c:order val="2"/>
          <c:tx>
            <c:v>Risk Free Rate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Feuil1!$C$11</c:f>
              <c:numCache>
                <c:formatCode>0%</c:formatCode>
                <c:ptCount val="1"/>
                <c:pt idx="0">
                  <c:v>0.08</c:v>
                </c:pt>
              </c:numCache>
            </c:numRef>
          </c:yVal>
          <c:smooth val="1"/>
        </c:ser>
        <c:ser>
          <c:idx val="3"/>
          <c:order val="3"/>
          <c:tx>
            <c:v>CAL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Feuil1!$A$38:$A$63</c:f>
              <c:numCache>
                <c:formatCode>0.00%</c:formatCode>
                <c:ptCount val="26"/>
                <c:pt idx="0" formatCode="0%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xVal>
          <c:yVal>
            <c:numRef>
              <c:f>Feuil1!$B$38:$B$63</c:f>
              <c:numCache>
                <c:formatCode>0%</c:formatCode>
                <c:ptCount val="26"/>
                <c:pt idx="0">
                  <c:v>0.08</c:v>
                </c:pt>
                <c:pt idx="1">
                  <c:v>8.7553543356337651E-2</c:v>
                </c:pt>
                <c:pt idx="2">
                  <c:v>9.5107086712675301E-2</c:v>
                </c:pt>
                <c:pt idx="3">
                  <c:v>0.10266063006901295</c:v>
                </c:pt>
                <c:pt idx="4">
                  <c:v>0.1102141734253506</c:v>
                </c:pt>
                <c:pt idx="5">
                  <c:v>0.11776771678168825</c:v>
                </c:pt>
                <c:pt idx="6">
                  <c:v>0.12532126013802591</c:v>
                </c:pt>
                <c:pt idx="7">
                  <c:v>0.13287480349436356</c:v>
                </c:pt>
                <c:pt idx="8">
                  <c:v>0.14042834685070121</c:v>
                </c:pt>
                <c:pt idx="9">
                  <c:v>0.14798189020703884</c:v>
                </c:pt>
                <c:pt idx="10">
                  <c:v>0.15553543356337651</c:v>
                </c:pt>
                <c:pt idx="11">
                  <c:v>0.16308897691971413</c:v>
                </c:pt>
                <c:pt idx="12">
                  <c:v>0.17064252027605178</c:v>
                </c:pt>
                <c:pt idx="13">
                  <c:v>0.17819606363238943</c:v>
                </c:pt>
                <c:pt idx="14">
                  <c:v>0.18574960698872708</c:v>
                </c:pt>
                <c:pt idx="15">
                  <c:v>0.19330315034506473</c:v>
                </c:pt>
                <c:pt idx="16">
                  <c:v>0.20085669370140241</c:v>
                </c:pt>
                <c:pt idx="17">
                  <c:v>0.20841023705774003</c:v>
                </c:pt>
                <c:pt idx="18">
                  <c:v>0.21596378041407771</c:v>
                </c:pt>
                <c:pt idx="19">
                  <c:v>0.22351732377041539</c:v>
                </c:pt>
                <c:pt idx="20">
                  <c:v>0.23107086712675301</c:v>
                </c:pt>
                <c:pt idx="21">
                  <c:v>0.23862441048309069</c:v>
                </c:pt>
                <c:pt idx="22">
                  <c:v>0.24617795383942837</c:v>
                </c:pt>
                <c:pt idx="23">
                  <c:v>0.25373149719576599</c:v>
                </c:pt>
                <c:pt idx="24">
                  <c:v>0.26128504055210366</c:v>
                </c:pt>
                <c:pt idx="25">
                  <c:v>0.26883858390844129</c:v>
                </c:pt>
              </c:numCache>
            </c:numRef>
          </c:yVal>
          <c:smooth val="1"/>
        </c:ser>
        <c:ser>
          <c:idx val="4"/>
          <c:order val="4"/>
          <c:tx>
            <c:v>Complete Portfolio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45157751228209"/>
                  <c:y val="-6.49734293427628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Complete Portfolio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Feuil1!$C$71</c:f>
              <c:numCache>
                <c:formatCode>0.00%</c:formatCode>
                <c:ptCount val="1"/>
                <c:pt idx="0">
                  <c:v>0.17451706570482506</c:v>
                </c:pt>
              </c:numCache>
            </c:numRef>
          </c:xVal>
          <c:yVal>
            <c:numRef>
              <c:f>Feuil1!$C$70</c:f>
              <c:numCache>
                <c:formatCode>0.00%</c:formatCode>
                <c:ptCount val="1"/>
                <c:pt idx="0">
                  <c:v>0.21182222222222225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6256"/>
        <c:axId val="180298608"/>
      </c:scatterChart>
      <c:valAx>
        <c:axId val="18029625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Standard Deviation (Risk)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8608"/>
        <c:crosses val="autoZero"/>
        <c:crossBetween val="midCat"/>
      </c:valAx>
      <c:valAx>
        <c:axId val="180298608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Expected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382235</xdr:colOff>
      <xdr:row>5</xdr:row>
      <xdr:rowOff>94877</xdr:rowOff>
    </xdr:from>
    <xdr:to>
      <xdr:col>19</xdr:col>
      <xdr:colOff>60284</xdr:colOff>
      <xdr:row>27</xdr:row>
      <xdr:rowOff>819873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zoomScaleNormal="100" workbookViewId="0">
      <selection activeCell="A78" sqref="A78:M78"/>
    </sheetView>
  </sheetViews>
  <sheetFormatPr baseColWidth="10" defaultRowHeight="15" x14ac:dyDescent="0.25"/>
  <cols>
    <col min="7" max="7" width="12.42578125" customWidth="1"/>
  </cols>
  <sheetData>
    <row r="1" spans="1:9" x14ac:dyDescent="0.25">
      <c r="A1" s="19" t="s">
        <v>0</v>
      </c>
      <c r="B1" s="19"/>
      <c r="C1" s="19"/>
    </row>
    <row r="2" spans="1:9" x14ac:dyDescent="0.25">
      <c r="A2" t="s">
        <v>11</v>
      </c>
    </row>
    <row r="3" spans="1:9" ht="201.7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</row>
    <row r="5" spans="1:9" x14ac:dyDescent="0.25">
      <c r="A5" s="5" t="s">
        <v>1</v>
      </c>
      <c r="B5" s="20" t="s">
        <v>2</v>
      </c>
      <c r="C5" s="20"/>
      <c r="D5" s="20" t="s">
        <v>3</v>
      </c>
      <c r="E5" s="20"/>
    </row>
    <row r="6" spans="1:9" x14ac:dyDescent="0.25">
      <c r="A6" s="6" t="s">
        <v>4</v>
      </c>
      <c r="B6" s="21">
        <v>0.1</v>
      </c>
      <c r="C6" s="22"/>
      <c r="D6" s="21">
        <v>0.08</v>
      </c>
      <c r="E6" s="21"/>
    </row>
    <row r="7" spans="1:9" x14ac:dyDescent="0.25">
      <c r="A7" s="6" t="s">
        <v>5</v>
      </c>
      <c r="B7" s="21">
        <v>0.21</v>
      </c>
      <c r="C7" s="22"/>
      <c r="D7" s="23">
        <v>0.19</v>
      </c>
      <c r="E7" s="24"/>
    </row>
    <row r="9" spans="1:9" x14ac:dyDescent="0.25">
      <c r="A9" s="18" t="s">
        <v>6</v>
      </c>
      <c r="B9" s="18"/>
      <c r="C9">
        <v>-0.1</v>
      </c>
    </row>
    <row r="10" spans="1:9" x14ac:dyDescent="0.25">
      <c r="A10" s="3"/>
      <c r="B10" s="3"/>
    </row>
    <row r="11" spans="1:9" x14ac:dyDescent="0.25">
      <c r="A11" s="18" t="s">
        <v>13</v>
      </c>
      <c r="B11" s="18"/>
      <c r="C11" s="4">
        <v>0.08</v>
      </c>
    </row>
    <row r="12" spans="1:9" x14ac:dyDescent="0.25">
      <c r="A12" s="3"/>
      <c r="B12" s="11"/>
    </row>
    <row r="13" spans="1:9" x14ac:dyDescent="0.25">
      <c r="A13" s="3"/>
      <c r="B13" s="11"/>
    </row>
    <row r="14" spans="1:9" ht="44.25" customHeight="1" x14ac:dyDescent="0.25">
      <c r="A14" s="3"/>
      <c r="B14" s="11"/>
    </row>
    <row r="15" spans="1:9" x14ac:dyDescent="0.25">
      <c r="A15" s="3" t="s">
        <v>14</v>
      </c>
    </row>
    <row r="16" spans="1:9" ht="45" x14ac:dyDescent="0.25">
      <c r="A16" s="1" t="s">
        <v>7</v>
      </c>
      <c r="B16" s="1" t="s">
        <v>8</v>
      </c>
      <c r="C16" s="9" t="s">
        <v>9</v>
      </c>
      <c r="D16" s="9" t="s">
        <v>10</v>
      </c>
      <c r="E16" s="2"/>
      <c r="G16" s="1"/>
    </row>
    <row r="17" spans="1:21" x14ac:dyDescent="0.25">
      <c r="A17" s="4">
        <v>0</v>
      </c>
      <c r="B17" s="4">
        <f>100%-A17</f>
        <v>1</v>
      </c>
      <c r="C17" s="8">
        <f>SQRT((A17*$D$6)^2+(B17*$D$7)^2+2*$C$9*$D$7*$D$6*A17*B17)</f>
        <v>0.19</v>
      </c>
      <c r="D17" s="8">
        <f>A17*$B$6+B17*$B$7</f>
        <v>0.21</v>
      </c>
      <c r="E17" s="8"/>
      <c r="G17" s="8"/>
    </row>
    <row r="18" spans="1:21" x14ac:dyDescent="0.25">
      <c r="A18" s="4">
        <f>A17+10%</f>
        <v>0.1</v>
      </c>
      <c r="B18" s="4">
        <f t="shared" ref="B18:B27" si="0">100%-A18</f>
        <v>0.9</v>
      </c>
      <c r="C18" s="8">
        <f t="shared" ref="C18:C27" si="1">SQRT((A18*$D$6)^2+(B18*$D$7)^2+2*$C$9*$D$7*$D$6*A18*B18)</f>
        <v>0.17038603229138241</v>
      </c>
      <c r="D18" s="8">
        <f t="shared" ref="D18:D27" si="2">A18*$B$6+B18*$B$7</f>
        <v>0.19900000000000001</v>
      </c>
      <c r="E18" s="8"/>
      <c r="G18" s="8"/>
      <c r="U18" s="4"/>
    </row>
    <row r="19" spans="1:21" x14ac:dyDescent="0.25">
      <c r="A19" s="4">
        <f t="shared" ref="A19:A27" si="3">A18+10%</f>
        <v>0.2</v>
      </c>
      <c r="B19" s="4">
        <f t="shared" si="0"/>
        <v>0.8</v>
      </c>
      <c r="C19" s="8">
        <f t="shared" si="1"/>
        <v>0.15124020629449036</v>
      </c>
      <c r="D19" s="8">
        <f t="shared" si="2"/>
        <v>0.188</v>
      </c>
      <c r="E19" s="8"/>
      <c r="G19" s="8"/>
    </row>
    <row r="20" spans="1:21" x14ac:dyDescent="0.25">
      <c r="A20" s="4">
        <f t="shared" si="3"/>
        <v>0.30000000000000004</v>
      </c>
      <c r="B20" s="4">
        <f t="shared" si="0"/>
        <v>0.7</v>
      </c>
      <c r="C20" s="8">
        <f t="shared" si="1"/>
        <v>0.13276520628538183</v>
      </c>
      <c r="D20" s="8">
        <f t="shared" si="2"/>
        <v>0.17699999999999999</v>
      </c>
      <c r="E20" s="8"/>
      <c r="G20" s="8"/>
    </row>
    <row r="21" spans="1:21" x14ac:dyDescent="0.25">
      <c r="A21" s="4">
        <f t="shared" si="3"/>
        <v>0.4</v>
      </c>
      <c r="B21" s="4">
        <f t="shared" si="0"/>
        <v>0.6</v>
      </c>
      <c r="C21" s="8">
        <f t="shared" si="1"/>
        <v>0.11528399715485232</v>
      </c>
      <c r="D21" s="8">
        <f t="shared" si="2"/>
        <v>0.16600000000000001</v>
      </c>
      <c r="E21" s="8"/>
      <c r="G21" s="8"/>
    </row>
    <row r="22" spans="1:21" x14ac:dyDescent="0.25">
      <c r="A22" s="4">
        <f t="shared" si="3"/>
        <v>0.5</v>
      </c>
      <c r="B22" s="4">
        <f t="shared" si="0"/>
        <v>0.5</v>
      </c>
      <c r="C22" s="8">
        <f t="shared" si="1"/>
        <v>9.932270636667126E-2</v>
      </c>
      <c r="D22" s="8">
        <f t="shared" si="2"/>
        <v>0.155</v>
      </c>
      <c r="E22" s="8"/>
      <c r="G22" s="8"/>
    </row>
    <row r="23" spans="1:21" x14ac:dyDescent="0.25">
      <c r="A23" s="4">
        <f t="shared" si="3"/>
        <v>0.6</v>
      </c>
      <c r="B23" s="4">
        <f t="shared" si="0"/>
        <v>0.4</v>
      </c>
      <c r="C23" s="8">
        <f t="shared" si="1"/>
        <v>8.573447381304676E-2</v>
      </c>
      <c r="D23" s="8">
        <f t="shared" si="2"/>
        <v>0.14400000000000002</v>
      </c>
      <c r="E23" s="8"/>
      <c r="G23" s="8"/>
    </row>
    <row r="24" spans="1:21" x14ac:dyDescent="0.25">
      <c r="A24" s="4">
        <f t="shared" si="3"/>
        <v>0.7</v>
      </c>
      <c r="B24" s="4">
        <f t="shared" si="0"/>
        <v>0.30000000000000004</v>
      </c>
      <c r="C24" s="8">
        <f t="shared" si="1"/>
        <v>7.5806332189336273E-2</v>
      </c>
      <c r="D24" s="8">
        <f t="shared" si="2"/>
        <v>0.13300000000000001</v>
      </c>
      <c r="E24" s="8"/>
      <c r="G24" s="8"/>
    </row>
    <row r="25" spans="1:21" x14ac:dyDescent="0.25">
      <c r="A25" s="4">
        <f t="shared" si="3"/>
        <v>0.79999999999999993</v>
      </c>
      <c r="B25" s="4">
        <f t="shared" si="0"/>
        <v>0.20000000000000007</v>
      </c>
      <c r="C25" s="8">
        <f t="shared" si="1"/>
        <v>7.1088677016807683E-2</v>
      </c>
      <c r="D25" s="8">
        <f t="shared" si="2"/>
        <v>0.12200000000000001</v>
      </c>
      <c r="E25" s="8"/>
      <c r="G25" s="8"/>
    </row>
    <row r="26" spans="1:21" x14ac:dyDescent="0.25">
      <c r="A26" s="4">
        <f t="shared" si="3"/>
        <v>0.89999999999999991</v>
      </c>
      <c r="B26" s="4">
        <f t="shared" si="0"/>
        <v>0.10000000000000009</v>
      </c>
      <c r="C26" s="8">
        <f t="shared" si="1"/>
        <v>7.2604407579705516E-2</v>
      </c>
      <c r="D26" s="8">
        <f t="shared" si="2"/>
        <v>0.11100000000000002</v>
      </c>
      <c r="E26" s="8"/>
      <c r="G26" s="8"/>
    </row>
    <row r="27" spans="1:21" x14ac:dyDescent="0.25">
      <c r="A27" s="4">
        <f t="shared" si="3"/>
        <v>0.99999999999999989</v>
      </c>
      <c r="B27" s="4">
        <f t="shared" si="0"/>
        <v>0</v>
      </c>
      <c r="C27" s="8">
        <f t="shared" si="1"/>
        <v>7.9999999999999988E-2</v>
      </c>
      <c r="D27" s="8">
        <f t="shared" si="2"/>
        <v>9.9999999999999992E-2</v>
      </c>
      <c r="E27" s="8"/>
      <c r="G27" s="8"/>
    </row>
    <row r="28" spans="1:21" ht="65.25" customHeight="1" x14ac:dyDescent="0.25">
      <c r="A28" s="4"/>
    </row>
    <row r="29" spans="1:21" x14ac:dyDescent="0.25">
      <c r="A29" s="13" t="s">
        <v>15</v>
      </c>
    </row>
    <row r="30" spans="1:21" x14ac:dyDescent="0.25">
      <c r="A30" s="17"/>
      <c r="B30" s="17"/>
      <c r="C30" s="17"/>
      <c r="D30" s="17"/>
      <c r="E30" s="17"/>
      <c r="F30" s="17"/>
      <c r="G30" s="17"/>
    </row>
    <row r="31" spans="1:21" x14ac:dyDescent="0.25">
      <c r="A31" s="18" t="s">
        <v>16</v>
      </c>
      <c r="B31" s="18"/>
      <c r="C31" s="7">
        <f>((B6-C11)*(D7^2)-(B7-C11)*C9*D6*D7)/((B6-C11)*(D7^2)+(B7-C11)*(D6^2)-((B6-C11)+(B7-C11))*C9*D6*D7)</f>
        <v>0.51604938271604939</v>
      </c>
      <c r="E31" s="18" t="s">
        <v>19</v>
      </c>
      <c r="F31" s="18"/>
      <c r="G31" s="7">
        <f>C31*B6+B7*C32</f>
        <v>0.15323456790123458</v>
      </c>
    </row>
    <row r="32" spans="1:21" x14ac:dyDescent="0.25">
      <c r="A32" s="18" t="s">
        <v>17</v>
      </c>
      <c r="B32" s="18"/>
      <c r="C32" s="7">
        <f>100%-C31</f>
        <v>0.48395061728395061</v>
      </c>
      <c r="E32" s="18" t="s">
        <v>20</v>
      </c>
      <c r="F32" s="18"/>
      <c r="G32" s="7">
        <f>SQRT((C31*D6)^2+(C32*D7)^2+2*C9*D6*D7*C31*C32)</f>
        <v>9.6953925391569468E-2</v>
      </c>
    </row>
    <row r="33" spans="1:10" x14ac:dyDescent="0.25">
      <c r="A33" s="12"/>
      <c r="B33" s="12"/>
    </row>
    <row r="34" spans="1:10" x14ac:dyDescent="0.25">
      <c r="A34" s="12"/>
      <c r="B34" s="12"/>
    </row>
    <row r="35" spans="1:10" x14ac:dyDescent="0.25">
      <c r="A35" s="1" t="s">
        <v>21</v>
      </c>
    </row>
    <row r="36" spans="1:10" x14ac:dyDescent="0.25">
      <c r="D36" s="1"/>
      <c r="E36" s="1"/>
    </row>
    <row r="37" spans="1:10" ht="66.75" customHeight="1" x14ac:dyDescent="0.25">
      <c r="A37" s="9" t="s">
        <v>22</v>
      </c>
      <c r="B37" s="9" t="s">
        <v>23</v>
      </c>
      <c r="D37" s="2"/>
      <c r="E37" s="2"/>
    </row>
    <row r="38" spans="1:10" x14ac:dyDescent="0.25">
      <c r="A38" s="15">
        <v>0</v>
      </c>
      <c r="B38" s="15">
        <f t="shared" ref="B38:B63" si="4">(($G$31-$C$11)/$G$32)*A38+$C$11</f>
        <v>0.08</v>
      </c>
      <c r="D38" s="14"/>
      <c r="E38" s="14"/>
    </row>
    <row r="39" spans="1:10" x14ac:dyDescent="0.25">
      <c r="A39" s="8">
        <v>0.01</v>
      </c>
      <c r="B39" s="15">
        <f t="shared" si="4"/>
        <v>8.7553543356337651E-2</v>
      </c>
      <c r="D39" s="14"/>
      <c r="E39" s="14"/>
    </row>
    <row r="40" spans="1:10" x14ac:dyDescent="0.25">
      <c r="A40" s="8">
        <f t="shared" ref="A40:A47" si="5">A39+$A$39</f>
        <v>0.02</v>
      </c>
      <c r="B40" s="15">
        <f t="shared" si="4"/>
        <v>9.5107086712675301E-2</v>
      </c>
      <c r="D40" s="14"/>
      <c r="E40" s="14"/>
      <c r="F40" s="10"/>
      <c r="G40" s="10"/>
      <c r="H40" s="10"/>
      <c r="I40" s="10"/>
      <c r="J40" s="10"/>
    </row>
    <row r="41" spans="1:10" x14ac:dyDescent="0.25">
      <c r="A41" s="8">
        <f t="shared" si="5"/>
        <v>0.03</v>
      </c>
      <c r="B41" s="15">
        <f t="shared" si="4"/>
        <v>0.10266063006901295</v>
      </c>
      <c r="D41" s="14"/>
      <c r="E41" s="14"/>
    </row>
    <row r="42" spans="1:10" x14ac:dyDescent="0.25">
      <c r="A42" s="8">
        <f t="shared" si="5"/>
        <v>0.04</v>
      </c>
      <c r="B42" s="15">
        <f t="shared" si="4"/>
        <v>0.1102141734253506</v>
      </c>
      <c r="D42" s="14"/>
      <c r="E42" s="14"/>
    </row>
    <row r="43" spans="1:10" x14ac:dyDescent="0.25">
      <c r="A43" s="8">
        <f t="shared" si="5"/>
        <v>0.05</v>
      </c>
      <c r="B43" s="15">
        <f t="shared" si="4"/>
        <v>0.11776771678168825</v>
      </c>
      <c r="D43" s="14"/>
      <c r="E43" s="14"/>
    </row>
    <row r="44" spans="1:10" x14ac:dyDescent="0.25">
      <c r="A44" s="8">
        <f t="shared" si="5"/>
        <v>6.0000000000000005E-2</v>
      </c>
      <c r="B44" s="15">
        <f t="shared" si="4"/>
        <v>0.12532126013802591</v>
      </c>
      <c r="D44" s="14"/>
      <c r="E44" s="14"/>
    </row>
    <row r="45" spans="1:10" x14ac:dyDescent="0.25">
      <c r="A45" s="8">
        <f t="shared" si="5"/>
        <v>7.0000000000000007E-2</v>
      </c>
      <c r="B45" s="15">
        <f t="shared" si="4"/>
        <v>0.13287480349436356</v>
      </c>
      <c r="D45" s="14"/>
      <c r="E45" s="14"/>
    </row>
    <row r="46" spans="1:10" x14ac:dyDescent="0.25">
      <c r="A46" s="8">
        <f t="shared" si="5"/>
        <v>0.08</v>
      </c>
      <c r="B46" s="15">
        <f t="shared" si="4"/>
        <v>0.14042834685070121</v>
      </c>
      <c r="D46" s="14"/>
      <c r="E46" s="14"/>
    </row>
    <row r="47" spans="1:10" x14ac:dyDescent="0.25">
      <c r="A47" s="8">
        <f t="shared" si="5"/>
        <v>0.09</v>
      </c>
      <c r="B47" s="15">
        <f t="shared" si="4"/>
        <v>0.14798189020703884</v>
      </c>
      <c r="D47" s="14"/>
      <c r="E47" s="14"/>
    </row>
    <row r="48" spans="1:10" x14ac:dyDescent="0.25">
      <c r="A48" s="8">
        <f t="shared" ref="A48:A53" si="6">A47+$A$39</f>
        <v>9.9999999999999992E-2</v>
      </c>
      <c r="B48" s="15">
        <f t="shared" si="4"/>
        <v>0.15553543356337651</v>
      </c>
      <c r="D48" s="14"/>
      <c r="E48" s="14"/>
    </row>
    <row r="49" spans="1:5" x14ac:dyDescent="0.25">
      <c r="A49" s="8">
        <f t="shared" si="6"/>
        <v>0.10999999999999999</v>
      </c>
      <c r="B49" s="15">
        <f t="shared" si="4"/>
        <v>0.16308897691971413</v>
      </c>
      <c r="D49" s="14"/>
      <c r="E49" s="14"/>
    </row>
    <row r="50" spans="1:5" x14ac:dyDescent="0.25">
      <c r="A50" s="8">
        <f t="shared" si="6"/>
        <v>0.11999999999999998</v>
      </c>
      <c r="B50" s="15">
        <f t="shared" si="4"/>
        <v>0.17064252027605178</v>
      </c>
      <c r="D50" s="14"/>
      <c r="E50" s="14"/>
    </row>
    <row r="51" spans="1:5" x14ac:dyDescent="0.25">
      <c r="A51" s="8">
        <f t="shared" si="6"/>
        <v>0.12999999999999998</v>
      </c>
      <c r="B51" s="15">
        <f t="shared" si="4"/>
        <v>0.17819606363238943</v>
      </c>
      <c r="D51" s="14"/>
      <c r="E51" s="14"/>
    </row>
    <row r="52" spans="1:5" x14ac:dyDescent="0.25">
      <c r="A52" s="8">
        <f t="shared" si="6"/>
        <v>0.13999999999999999</v>
      </c>
      <c r="B52" s="15">
        <f t="shared" si="4"/>
        <v>0.18574960698872708</v>
      </c>
      <c r="D52" s="14"/>
      <c r="E52" s="14"/>
    </row>
    <row r="53" spans="1:5" x14ac:dyDescent="0.25">
      <c r="A53" s="8">
        <f t="shared" si="6"/>
        <v>0.15</v>
      </c>
      <c r="B53" s="15">
        <f t="shared" si="4"/>
        <v>0.19330315034506473</v>
      </c>
      <c r="D53" s="14"/>
      <c r="E53" s="14"/>
    </row>
    <row r="54" spans="1:5" x14ac:dyDescent="0.25">
      <c r="A54" s="8">
        <f t="shared" ref="A54:A61" si="7">A53+$A$39</f>
        <v>0.16</v>
      </c>
      <c r="B54" s="15">
        <f t="shared" si="4"/>
        <v>0.20085669370140241</v>
      </c>
      <c r="D54" s="14"/>
      <c r="E54" s="14"/>
    </row>
    <row r="55" spans="1:5" x14ac:dyDescent="0.25">
      <c r="A55" s="8">
        <f t="shared" si="7"/>
        <v>0.17</v>
      </c>
      <c r="B55" s="15">
        <f t="shared" si="4"/>
        <v>0.20841023705774003</v>
      </c>
      <c r="D55" s="14"/>
      <c r="E55" s="14"/>
    </row>
    <row r="56" spans="1:5" x14ac:dyDescent="0.25">
      <c r="A56" s="8">
        <f t="shared" si="7"/>
        <v>0.18000000000000002</v>
      </c>
      <c r="B56" s="15">
        <f t="shared" si="4"/>
        <v>0.21596378041407771</v>
      </c>
      <c r="D56" s="14"/>
      <c r="E56" s="14"/>
    </row>
    <row r="57" spans="1:5" x14ac:dyDescent="0.25">
      <c r="A57" s="8">
        <f t="shared" si="7"/>
        <v>0.19000000000000003</v>
      </c>
      <c r="B57" s="15">
        <f t="shared" si="4"/>
        <v>0.22351732377041539</v>
      </c>
      <c r="D57" s="14"/>
      <c r="E57" s="14"/>
    </row>
    <row r="58" spans="1:5" x14ac:dyDescent="0.25">
      <c r="A58" s="8">
        <f t="shared" si="7"/>
        <v>0.20000000000000004</v>
      </c>
      <c r="B58" s="15">
        <f t="shared" si="4"/>
        <v>0.23107086712675301</v>
      </c>
      <c r="D58" s="14"/>
      <c r="E58" s="14"/>
    </row>
    <row r="59" spans="1:5" x14ac:dyDescent="0.25">
      <c r="A59" s="8">
        <f t="shared" si="7"/>
        <v>0.21000000000000005</v>
      </c>
      <c r="B59" s="15">
        <f t="shared" si="4"/>
        <v>0.23862441048309069</v>
      </c>
      <c r="D59" s="14"/>
      <c r="E59" s="14"/>
    </row>
    <row r="60" spans="1:5" x14ac:dyDescent="0.25">
      <c r="A60" s="8">
        <f t="shared" si="7"/>
        <v>0.22000000000000006</v>
      </c>
      <c r="B60" s="15">
        <f t="shared" si="4"/>
        <v>0.24617795383942837</v>
      </c>
      <c r="D60" s="14"/>
      <c r="E60" s="14"/>
    </row>
    <row r="61" spans="1:5" x14ac:dyDescent="0.25">
      <c r="A61" s="8">
        <f t="shared" si="7"/>
        <v>0.23000000000000007</v>
      </c>
      <c r="B61" s="15">
        <f t="shared" si="4"/>
        <v>0.25373149719576599</v>
      </c>
      <c r="D61" s="14"/>
      <c r="E61" s="14"/>
    </row>
    <row r="62" spans="1:5" x14ac:dyDescent="0.25">
      <c r="A62" s="8">
        <f>A61+$A$39</f>
        <v>0.24000000000000007</v>
      </c>
      <c r="B62" s="15">
        <f t="shared" si="4"/>
        <v>0.26128504055210366</v>
      </c>
      <c r="D62" s="14"/>
      <c r="E62" s="14"/>
    </row>
    <row r="63" spans="1:5" x14ac:dyDescent="0.25">
      <c r="A63" s="8">
        <f t="shared" ref="A63" si="8">A62+$A$39</f>
        <v>0.25000000000000006</v>
      </c>
      <c r="B63" s="15">
        <f t="shared" si="4"/>
        <v>0.26883858390844129</v>
      </c>
      <c r="D63" s="14"/>
      <c r="E63" s="14"/>
    </row>
    <row r="64" spans="1:5" x14ac:dyDescent="0.25">
      <c r="C64" s="16"/>
      <c r="D64" s="16"/>
      <c r="E64" s="16"/>
    </row>
    <row r="66" spans="1:13" x14ac:dyDescent="0.25">
      <c r="A66" s="1" t="s">
        <v>12</v>
      </c>
    </row>
    <row r="68" spans="1:13" x14ac:dyDescent="0.25">
      <c r="A68" t="s">
        <v>24</v>
      </c>
      <c r="B68" s="4">
        <f>-80%</f>
        <v>-0.8</v>
      </c>
    </row>
    <row r="70" spans="1:13" x14ac:dyDescent="0.25">
      <c r="A70" s="16" t="s">
        <v>25</v>
      </c>
      <c r="B70" s="16"/>
      <c r="C70" s="7">
        <f>B68*C11+G31*(100%-B68)</f>
        <v>0.21182222222222225</v>
      </c>
    </row>
    <row r="71" spans="1:13" x14ac:dyDescent="0.25">
      <c r="A71" s="16" t="s">
        <v>18</v>
      </c>
      <c r="B71" s="16"/>
      <c r="C71" s="7">
        <f>(100%-B68)*G32</f>
        <v>0.17451706570482506</v>
      </c>
    </row>
    <row r="72" spans="1:13" x14ac:dyDescent="0.25">
      <c r="A72" s="16" t="s">
        <v>7</v>
      </c>
      <c r="B72" s="16"/>
      <c r="C72" s="7">
        <f>(100%-B68)*C31</f>
        <v>0.92888888888888888</v>
      </c>
    </row>
    <row r="73" spans="1:13" x14ac:dyDescent="0.25">
      <c r="A73" s="16" t="s">
        <v>8</v>
      </c>
      <c r="B73" s="16"/>
      <c r="C73" s="7">
        <f>(100%-B68)*C32</f>
        <v>0.87111111111111117</v>
      </c>
    </row>
    <row r="76" spans="1:13" x14ac:dyDescent="0.25">
      <c r="A76" s="1" t="s">
        <v>26</v>
      </c>
    </row>
    <row r="78" spans="1:13" ht="65.25" customHeight="1" x14ac:dyDescent="0.25">
      <c r="A78" s="26" t="s">
        <v>28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</row>
  </sheetData>
  <mergeCells count="21">
    <mergeCell ref="A70:B70"/>
    <mergeCell ref="A71:B71"/>
    <mergeCell ref="A72:B72"/>
    <mergeCell ref="A73:B73"/>
    <mergeCell ref="A78:M78"/>
    <mergeCell ref="A1:C1"/>
    <mergeCell ref="B5:C5"/>
    <mergeCell ref="D5:E5"/>
    <mergeCell ref="B6:C6"/>
    <mergeCell ref="B7:C7"/>
    <mergeCell ref="D6:E6"/>
    <mergeCell ref="D7:E7"/>
    <mergeCell ref="A3:I3"/>
    <mergeCell ref="C64:E64"/>
    <mergeCell ref="A30:G30"/>
    <mergeCell ref="A9:B9"/>
    <mergeCell ref="A11:B11"/>
    <mergeCell ref="A31:B31"/>
    <mergeCell ref="A32:B32"/>
    <mergeCell ref="E31:F31"/>
    <mergeCell ref="E32:F32"/>
  </mergeCell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Xavier-pc</dc:creator>
  <cp:lastModifiedBy>Xavier-pc</cp:lastModifiedBy>
  <dcterms:created xsi:type="dcterms:W3CDTF">2015-08-28T00:21:15Z</dcterms:created>
  <dcterms:modified xsi:type="dcterms:W3CDTF">2015-10-02T01:50:54Z</dcterms:modified>
</cp:coreProperties>
</file>