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30" windowHeight="12945" tabRatio="500"/>
  </bookViews>
  <sheets>
    <sheet name="Sheet1" sheetId="1" r:id="rId1"/>
  </sheets>
  <definedNames>
    <definedName name="solver_adj" localSheetId="0" hidden="1">Sheet1!$B$38:$G$45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0</definedName>
    <definedName name="solver_lhs1" localSheetId="0" hidden="1">Sheet1!$B$43:$B$45</definedName>
    <definedName name="solver_lhs10" localSheetId="0" hidden="1">Sheet1!$L$16:$L$23</definedName>
    <definedName name="solver_lhs2" localSheetId="0" hidden="1">Sheet1!$L$16:$L$23</definedName>
    <definedName name="solver_lhs3" localSheetId="0" hidden="1">Sheet1!$E$45</definedName>
    <definedName name="solver_lhs4" localSheetId="0" hidden="1">Sheet1!$E$46</definedName>
    <definedName name="solver_lhs5" localSheetId="0" hidden="1">Sheet1!$F$45</definedName>
    <definedName name="solver_lhs6" localSheetId="0" hidden="1">Sheet1!$G$38:$G$45</definedName>
    <definedName name="solver_lhs7" localSheetId="0" hidden="1">Sheet1!$H$38:$H$45</definedName>
    <definedName name="solver_lhs8" localSheetId="0" hidden="1">Sheet1!$C$45</definedName>
    <definedName name="solver_lhs9" localSheetId="0" hidden="1">Sheet1!$L$16:$L$23</definedName>
    <definedName name="solver_mip" localSheetId="0" hidden="1">0</definedName>
    <definedName name="solver_mni" localSheetId="0" hidden="1">30</definedName>
    <definedName name="solver_mrt" localSheetId="0" hidden="1">0.075</definedName>
    <definedName name="solver_msl" localSheetId="0" hidden="1">0</definedName>
    <definedName name="solver_neg" localSheetId="0" hidden="1">1</definedName>
    <definedName name="solver_nod" localSheetId="0" hidden="1">0</definedName>
    <definedName name="solver_num" localSheetId="0" hidden="1">8</definedName>
    <definedName name="solver_nwt" localSheetId="0" hidden="1">1</definedName>
    <definedName name="solver_opt" localSheetId="0" hidden="1">Sheet1!$K$12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10" localSheetId="0" hidden="1">2</definedName>
    <definedName name="solver_rel2" localSheetId="0" hidden="1">2</definedName>
    <definedName name="solver_rel3" localSheetId="0" hidden="1">3</definedName>
    <definedName name="solver_rel4" localSheetId="0" hidden="1">3</definedName>
    <definedName name="solver_rel5" localSheetId="0" hidden="1">3</definedName>
    <definedName name="solver_rel6" localSheetId="0" hidden="1">3</definedName>
    <definedName name="solver_rel7" localSheetId="0" hidden="1">1</definedName>
    <definedName name="solver_rel8" localSheetId="0" hidden="1">3</definedName>
    <definedName name="solver_rel9" localSheetId="0" hidden="1">2</definedName>
    <definedName name="solver_rhs1" localSheetId="0" hidden="1">Sheet1!$J$34</definedName>
    <definedName name="solver_rhs10" localSheetId="0" hidden="1">0</definedName>
    <definedName name="solver_rhs2" localSheetId="0" hidden="1">0</definedName>
    <definedName name="solver_rhs3" localSheetId="0" hidden="1">Sheet1!$J$29</definedName>
    <definedName name="solver_rhs4" localSheetId="0" hidden="1">Sheet1!$J$31</definedName>
    <definedName name="solver_rhs5" localSheetId="0" hidden="1">Sheet1!$J$30</definedName>
    <definedName name="solver_rhs6" localSheetId="0" hidden="1">Sheet1!$J$26</definedName>
    <definedName name="solver_rhs7" localSheetId="0" hidden="1">Sheet1!$J$32</definedName>
    <definedName name="solver_rhs8" localSheetId="0" hidden="1">Sheet1!$J$28</definedName>
    <definedName name="solver_rhs9" localSheetId="0" hidden="1">0</definedName>
    <definedName name="solver_rlx" localSheetId="0" hidden="1">0</definedName>
    <definedName name="solver_rsd" localSheetId="0" hidden="1">0</definedName>
    <definedName name="solver_scl" localSheetId="0" hidden="1">1</definedName>
    <definedName name="solver_sho" localSheetId="0" hidden="1">0</definedName>
    <definedName name="solver_ssz" localSheetId="0" hidden="1">100</definedName>
    <definedName name="solver_tim" localSheetId="0" hidden="1">0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  <definedName name="solver_lin" localSheetId="0" hidden="1">1</definedName>
  </definedNames>
  <calcPr calcId="144525"/>
</workbook>
</file>

<file path=xl/comments1.xml><?xml version="1.0" encoding="utf-8"?>
<comments xmlns="http://schemas.openxmlformats.org/spreadsheetml/2006/main">
  <authors>
    <author>phatvo</author>
  </authors>
  <commentList>
    <comment ref="I16" authorId="0">
      <text>
        <r>
          <rPr>
            <b/>
            <sz val="9"/>
            <rFont val="Tahoma"/>
            <charset val="134"/>
          </rPr>
          <t>phatvo:</t>
        </r>
        <r>
          <rPr>
            <sz val="9"/>
            <rFont val="Tahoma"/>
            <charset val="134"/>
          </rPr>
          <t xml:space="preserve">
Total revenues must equal the total costs for bucket 1</t>
        </r>
      </text>
    </comment>
    <comment ref="I17" authorId="0">
      <text>
        <r>
          <rPr>
            <b/>
            <sz val="9"/>
            <rFont val="Tahoma"/>
            <charset val="134"/>
          </rPr>
          <t>phatvo:</t>
        </r>
        <r>
          <rPr>
            <sz val="9"/>
            <rFont val="Tahoma"/>
            <charset val="134"/>
          </rPr>
          <t xml:space="preserve">
Total revenues must equal the total costs for bucket 1 and 2</t>
        </r>
      </text>
    </comment>
    <comment ref="I18" authorId="0">
      <text>
        <r>
          <rPr>
            <b/>
            <sz val="9"/>
            <rFont val="Tahoma"/>
            <charset val="134"/>
          </rPr>
          <t>phatvo:</t>
        </r>
        <r>
          <rPr>
            <sz val="9"/>
            <rFont val="Tahoma"/>
            <charset val="134"/>
          </rPr>
          <t xml:space="preserve">
Total revenues must equal the total costs for bucket 1, 2, and 3</t>
        </r>
      </text>
    </comment>
    <comment ref="I19" authorId="0">
      <text>
        <r>
          <rPr>
            <b/>
            <sz val="9"/>
            <rFont val="Tahoma"/>
            <charset val="134"/>
          </rPr>
          <t>phatvo:</t>
        </r>
        <r>
          <rPr>
            <sz val="9"/>
            <rFont val="Tahoma"/>
            <charset val="134"/>
          </rPr>
          <t xml:space="preserve">
Total revenues must equal the total costs for bucket 1, 2, 3 and 4</t>
        </r>
      </text>
    </comment>
    <comment ref="I20" authorId="0">
      <text>
        <r>
          <rPr>
            <b/>
            <sz val="9"/>
            <rFont val="Tahoma"/>
            <charset val="134"/>
          </rPr>
          <t>phatvo:</t>
        </r>
        <r>
          <rPr>
            <sz val="9"/>
            <rFont val="Tahoma"/>
            <charset val="134"/>
          </rPr>
          <t xml:space="preserve">
Total revenues must equal the total costs for bucket 1, 2, 3, 4, and 5</t>
        </r>
      </text>
    </comment>
    <comment ref="I21" authorId="0">
      <text>
        <r>
          <rPr>
            <b/>
            <sz val="9"/>
            <rFont val="Tahoma"/>
            <charset val="134"/>
          </rPr>
          <t>phatvo:</t>
        </r>
        <r>
          <rPr>
            <sz val="9"/>
            <rFont val="Tahoma"/>
            <charset val="134"/>
          </rPr>
          <t xml:space="preserve">
Total revenues must equal the total costs for bucket 1, 2, 3, 4, 5, and 6</t>
        </r>
      </text>
    </comment>
    <comment ref="I22" authorId="0">
      <text>
        <r>
          <rPr>
            <b/>
            <sz val="9"/>
            <rFont val="Tahoma"/>
            <charset val="134"/>
          </rPr>
          <t>phatvo:</t>
        </r>
        <r>
          <rPr>
            <sz val="9"/>
            <rFont val="Tahoma"/>
            <charset val="134"/>
          </rPr>
          <t xml:space="preserve">
Total revenues must equal the total costs for bucket 1, 2, 3, 4, 5, 6, and 7</t>
        </r>
      </text>
    </comment>
    <comment ref="D23" authorId="0">
      <text>
        <r>
          <rPr>
            <b/>
            <sz val="9"/>
            <rFont val="Tahoma"/>
            <charset val="134"/>
          </rPr>
          <t>phatvo:</t>
        </r>
        <r>
          <rPr>
            <sz val="9"/>
            <rFont val="Tahoma"/>
            <charset val="134"/>
          </rPr>
          <t xml:space="preserve">
Government Securities</t>
        </r>
      </text>
    </comment>
    <comment ref="E23" authorId="0">
      <text>
        <r>
          <rPr>
            <b/>
            <sz val="9"/>
            <rFont val="Tahoma"/>
            <charset val="134"/>
          </rPr>
          <t>phatvo:</t>
        </r>
        <r>
          <rPr>
            <sz val="9"/>
            <rFont val="Tahoma"/>
            <charset val="134"/>
          </rPr>
          <t xml:space="preserve">
Debentures and bonds</t>
        </r>
      </text>
    </comment>
    <comment ref="I23" authorId="0">
      <text>
        <r>
          <rPr>
            <b/>
            <sz val="9"/>
            <rFont val="Tahoma"/>
            <charset val="134"/>
          </rPr>
          <t>phatvo:</t>
        </r>
        <r>
          <rPr>
            <sz val="9"/>
            <rFont val="Tahoma"/>
            <charset val="134"/>
          </rPr>
          <t xml:space="preserve">
Total revenues must equal the total costs for bucket 1, 2,3, 4, 5, 6, 7, and 8</t>
        </r>
      </text>
    </comment>
    <comment ref="J25" authorId="0">
      <text>
        <r>
          <rPr>
            <b/>
            <sz val="9"/>
            <rFont val="Tahoma"/>
            <charset val="134"/>
          </rPr>
          <t>phatvo:</t>
        </r>
        <r>
          <rPr>
            <sz val="9"/>
            <rFont val="Tahoma"/>
            <charset val="134"/>
          </rPr>
          <t xml:space="preserve">
Right hand side of the (in)equalities</t>
        </r>
      </text>
    </comment>
    <comment ref="I26" authorId="0">
      <text>
        <r>
          <rPr>
            <b/>
            <sz val="9"/>
            <rFont val="Tahoma"/>
            <charset val="134"/>
          </rPr>
          <t>phatvo:</t>
        </r>
        <r>
          <rPr>
            <sz val="9"/>
            <rFont val="Tahoma"/>
            <charset val="134"/>
          </rPr>
          <t xml:space="preserve">
Advances in each bucket should exceed  5% of total term advances in 8 all eight buckets. </t>
        </r>
      </text>
    </comment>
    <comment ref="I27" authorId="0">
      <text>
        <r>
          <rPr>
            <b/>
            <sz val="9"/>
            <rFont val="Tahoma"/>
            <charset val="134"/>
          </rPr>
          <t>phatvo:</t>
        </r>
        <r>
          <rPr>
            <sz val="9"/>
            <rFont val="Tahoma"/>
            <charset val="134"/>
          </rPr>
          <t xml:space="preserve">
Balance with central bank in each bucket should exceed 5% of total assets in all eight buckets</t>
        </r>
      </text>
    </comment>
    <comment ref="I28" authorId="0">
      <text>
        <r>
          <rPr>
            <b/>
            <sz val="9"/>
            <rFont val="Tahoma"/>
            <charset val="134"/>
          </rPr>
          <t>phatvo:</t>
        </r>
        <r>
          <rPr>
            <sz val="9"/>
            <rFont val="Tahoma"/>
            <charset val="134"/>
          </rPr>
          <t xml:space="preserve">
Balance with central bank in bucket 8 should exceed 5% of total balances with central bank in all eight buckets</t>
        </r>
      </text>
    </comment>
    <comment ref="I29" authorId="0">
      <text>
        <r>
          <rPr>
            <b/>
            <sz val="9"/>
            <rFont val="Tahoma"/>
            <charset val="134"/>
          </rPr>
          <t>phatvo:</t>
        </r>
        <r>
          <rPr>
            <sz val="9"/>
            <rFont val="Tahoma"/>
            <charset val="134"/>
          </rPr>
          <t xml:space="preserve">
Investment in government securities in bucket 8 should exceed 5% of total investment in government securities in all eight buckets. </t>
        </r>
      </text>
    </comment>
    <comment ref="I30" authorId="0">
      <text>
        <r>
          <rPr>
            <b/>
            <sz val="9"/>
            <rFont val="Tahoma"/>
            <charset val="134"/>
          </rPr>
          <t>phatvo:</t>
        </r>
        <r>
          <rPr>
            <sz val="9"/>
            <rFont val="Tahoma"/>
            <charset val="134"/>
          </rPr>
          <t xml:space="preserve">
Investment in debentures and bonds in bucket 8 should exceed 5% of total investment in debentures and bonds in all eight buckets</t>
        </r>
      </text>
    </comment>
    <comment ref="I31" authorId="0">
      <text>
        <r>
          <rPr>
            <b/>
            <sz val="9"/>
            <rFont val="Tahoma"/>
            <charset val="134"/>
          </rPr>
          <t>phatvo:</t>
        </r>
        <r>
          <rPr>
            <sz val="9"/>
            <rFont val="Tahoma"/>
            <charset val="134"/>
          </rPr>
          <t xml:space="preserve">
The total investment in assets in government securities in all buckets should exceed 24% of the total deman deposits, saving deposit, term deposits in all buckets</t>
        </r>
      </text>
    </comment>
    <comment ref="I32" authorId="0">
      <text>
        <r>
          <rPr>
            <b/>
            <sz val="9"/>
            <rFont val="Tahoma"/>
            <charset val="134"/>
          </rPr>
          <t>phatvo:</t>
        </r>
        <r>
          <rPr>
            <sz val="9"/>
            <rFont val="Tahoma"/>
            <charset val="134"/>
          </rPr>
          <t xml:space="preserve">
The total investment in assets in each bucket should be less than the total demand deposits, savings deposits, and term deposits in all buckets</t>
        </r>
      </text>
    </comment>
    <comment ref="I33" authorId="0">
      <text>
        <r>
          <rPr>
            <b/>
            <sz val="9"/>
            <rFont val="Tahoma"/>
            <charset val="134"/>
          </rPr>
          <t>phatvo:</t>
        </r>
        <r>
          <rPr>
            <sz val="9"/>
            <rFont val="Tahoma"/>
            <charset val="134"/>
          </rPr>
          <t xml:space="preserve">
phatvo:
Borrowings in bucket 1 should exceed 80% of total borrowings 8 in all buckets</t>
        </r>
      </text>
    </comment>
    <comment ref="I34" authorId="0">
      <text>
        <r>
          <rPr>
            <b/>
            <sz val="9"/>
            <rFont val="Tahoma"/>
            <charset val="134"/>
          </rPr>
          <t>phatvo:</t>
        </r>
        <r>
          <rPr>
            <sz val="9"/>
            <rFont val="Tahoma"/>
            <charset val="134"/>
          </rPr>
          <t xml:space="preserve">
phatvo:
Borrowings in each of the buckets 6, 7, and 8 should exceed 5% of 8 total borrowings in all buckets.</t>
        </r>
      </text>
    </comment>
  </commentList>
</comments>
</file>

<file path=xl/sharedStrings.xml><?xml version="1.0" encoding="utf-8"?>
<sst xmlns="http://schemas.openxmlformats.org/spreadsheetml/2006/main" count="81" uniqueCount="48">
  <si>
    <t>Liquidity</t>
  </si>
  <si>
    <t>LDD 
Demand Deposit</t>
  </si>
  <si>
    <t>LSD 
Saving Deposit</t>
  </si>
  <si>
    <t>LTD 
Term Deposit</t>
  </si>
  <si>
    <t>Borrowing
LB</t>
  </si>
  <si>
    <t>Revenue</t>
  </si>
  <si>
    <t>Cost</t>
  </si>
  <si>
    <t>Bucket 1</t>
  </si>
  <si>
    <t>Bucket 2</t>
  </si>
  <si>
    <t>Bucket 3</t>
  </si>
  <si>
    <t>Bucket 4</t>
  </si>
  <si>
    <t>Bucket 5</t>
  </si>
  <si>
    <t>Bucket 6</t>
  </si>
  <si>
    <t>Bucket 7</t>
  </si>
  <si>
    <t>Bucket 8</t>
  </si>
  <si>
    <t>CLDD 
Demand Deposit</t>
  </si>
  <si>
    <t>CLSD 
Saving Deposit</t>
  </si>
  <si>
    <t>CLTD 
Term Deposit</t>
  </si>
  <si>
    <t>Borrowing
CLB</t>
  </si>
  <si>
    <t>Objective Function</t>
  </si>
  <si>
    <t>Constraints</t>
  </si>
  <si>
    <t>Liquidity Requirements</t>
  </si>
  <si>
    <t>Constraint 1</t>
  </si>
  <si>
    <t>bucket 1</t>
  </si>
  <si>
    <t>bucket 1 and 2</t>
  </si>
  <si>
    <t>bucket 1, 2, and 3</t>
  </si>
  <si>
    <t>bucket 1, 2, 3 and 4</t>
  </si>
  <si>
    <t>bucket 1, 2, 3, 4, and 5</t>
  </si>
  <si>
    <t>bucket 1, 2, 3, 4, 5, and 6</t>
  </si>
  <si>
    <t>bucket 1, 2, 3, 4, 5, 6, and 7</t>
  </si>
  <si>
    <t xml:space="preserve">Return </t>
  </si>
  <si>
    <t>central bank
RABCB</t>
  </si>
  <si>
    <t>other banks
RABOB</t>
  </si>
  <si>
    <t>RAGS</t>
  </si>
  <si>
    <t>RADB</t>
  </si>
  <si>
    <t>Advances 
RAA</t>
  </si>
  <si>
    <t>bucket 1, 2,3, 4, 5, 6, 7, and 8</t>
  </si>
  <si>
    <t>Assets and liabilities</t>
  </si>
  <si>
    <t xml:space="preserve">Constraint </t>
  </si>
  <si>
    <t>RHS</t>
  </si>
  <si>
    <t>Variables</t>
  </si>
  <si>
    <t>Borrowings
LB</t>
  </si>
  <si>
    <t xml:space="preserve">Balance with Central Bank ABCB </t>
  </si>
  <si>
    <t>Balance with other banks ABOB</t>
  </si>
  <si>
    <t>Invest. in government and sec. AGS</t>
  </si>
  <si>
    <t>Investment in debentures and bonds ADB</t>
  </si>
  <si>
    <t>Advances 
AA</t>
  </si>
  <si>
    <t>Total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</si>
</sst>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_ ;_ * \-#,##0_ ;_ * &quot;-&quot;_ ;_ @_ "/>
    <numFmt numFmtId="42" formatCode="_(&quot;$&quot;* #,##0_);_(&quot;$&quot;* \(#,##0\);_(&quot;$&quot;* &quot;-&quot;_);_(@_)"/>
    <numFmt numFmtId="177" formatCode="_ * #,##0.00_ ;_ * \-#,##0.00_ ;_ * &quot;-&quot;??_ ;_ @_ "/>
  </numFmts>
  <fonts count="28">
    <font>
      <sz val="10"/>
      <name val="Arial"/>
      <charset val="1"/>
    </font>
    <font>
      <sz val="10"/>
      <name val="Open Sans"/>
      <charset val="1"/>
    </font>
    <font>
      <b/>
      <sz val="10"/>
      <name val="Open Sans"/>
      <charset val="1"/>
    </font>
    <font>
      <b/>
      <sz val="10"/>
      <name val="Open Sans"/>
      <charset val="134"/>
    </font>
    <font>
      <b/>
      <sz val="9"/>
      <name val="Arial"/>
      <charset val="134"/>
    </font>
    <font>
      <b/>
      <sz val="10"/>
      <name val="Arial"/>
      <charset val="134"/>
    </font>
    <font>
      <sz val="11"/>
      <color rgb="FF9C6500"/>
      <name val="Calibri"/>
      <charset val="134"/>
      <scheme val="minor"/>
    </font>
    <font>
      <b/>
      <sz val="14"/>
      <name val="Open Sans"/>
      <charset val="1"/>
    </font>
    <font>
      <sz val="11"/>
      <name val="Calibri"/>
      <charset val="134"/>
      <scheme val="minor"/>
    </font>
    <font>
      <sz val="11"/>
      <color rgb="FF9C0006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80008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EB9C"/>
        <bgColor indexed="64"/>
      </patternFill>
    </fill>
    <fill>
      <patternFill patternType="solid">
        <fgColor rgb="FFFFC7CD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</fills>
  <borders count="1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12" fillId="20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6" fillId="2" borderId="0" applyNumberFormat="0" applyBorder="0" applyAlignment="0" applyProtection="0"/>
    <xf numFmtId="0" fontId="12" fillId="10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26" fillId="12" borderId="12" applyNumberFormat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1" fillId="15" borderId="9" applyNumberFormat="0" applyFont="0" applyAlignment="0" applyProtection="0">
      <alignment vertical="center"/>
    </xf>
    <xf numFmtId="0" fontId="13" fillId="8" borderId="5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12" borderId="5" applyNumberFormat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176" fontId="11" fillId="0" borderId="0" applyFont="0" applyFill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42" fontId="11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177" fontId="11" fillId="0" borderId="0" applyFont="0" applyFill="0" applyBorder="0" applyAlignment="0" applyProtection="0">
      <alignment vertical="center"/>
    </xf>
    <xf numFmtId="0" fontId="19" fillId="11" borderId="8" applyNumberFormat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</cellStyleXfs>
  <cellXfs count="30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49" fontId="4" fillId="0" borderId="1" xfId="0" applyNumberFormat="1" applyFont="1" applyBorder="1" applyAlignment="1">
      <alignment horizontal="center" vertical="center" wrapText="1" shrinkToFit="1"/>
    </xf>
    <xf numFmtId="49" fontId="5" fillId="0" borderId="1" xfId="0" applyNumberFormat="1" applyFont="1" applyBorder="1" applyAlignment="1">
      <alignment horizontal="center" vertical="center" wrapText="1" shrinkToFit="1"/>
    </xf>
    <xf numFmtId="0" fontId="6" fillId="2" borderId="1" xfId="2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49" fontId="5" fillId="0" borderId="2" xfId="0" applyNumberFormat="1" applyFont="1" applyBorder="1" applyAlignment="1">
      <alignment horizontal="center" wrapText="1" shrinkToFit="1"/>
    </xf>
    <xf numFmtId="49" fontId="5" fillId="0" borderId="3" xfId="0" applyNumberFormat="1" applyFont="1" applyBorder="1" applyAlignment="1">
      <alignment horizontal="center" wrapText="1" shrinkToFit="1"/>
    </xf>
    <xf numFmtId="49" fontId="5" fillId="0" borderId="4" xfId="0" applyNumberFormat="1" applyFont="1" applyBorder="1" applyAlignment="1">
      <alignment horizontal="center" wrapText="1" shrinkToFit="1"/>
    </xf>
    <xf numFmtId="0" fontId="2" fillId="0" borderId="0" xfId="0" applyFont="1" applyAlignment="1">
      <alignment horizontal="left"/>
    </xf>
    <xf numFmtId="0" fontId="6" fillId="2" borderId="0" xfId="21" applyAlignment="1">
      <alignment horizontal="center"/>
    </xf>
    <xf numFmtId="0" fontId="7" fillId="0" borderId="0" xfId="0" applyFont="1" applyAlignment="1">
      <alignment horizontal="left"/>
    </xf>
    <xf numFmtId="0" fontId="3" fillId="0" borderId="0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3" fillId="3" borderId="0" xfId="0" applyFont="1" applyFill="1" applyAlignment="1">
      <alignment horizontal="left"/>
    </xf>
    <xf numFmtId="0" fontId="1" fillId="3" borderId="0" xfId="0" applyFont="1" applyFill="1" applyAlignment="1">
      <alignment horizontal="center"/>
    </xf>
    <xf numFmtId="0" fontId="8" fillId="0" borderId="0" xfId="23" applyFont="1" applyFill="1" applyBorder="1" applyAlignment="1">
      <alignment horizontal="left" wrapText="1" shrinkToFit="1"/>
    </xf>
    <xf numFmtId="0" fontId="8" fillId="0" borderId="0" xfId="23" applyFont="1" applyFill="1" applyAlignment="1">
      <alignment horizontal="center"/>
    </xf>
    <xf numFmtId="0" fontId="1" fillId="0" borderId="0" xfId="0" applyFont="1" applyBorder="1" applyAlignment="1">
      <alignment horizontal="left" wrapText="1" shrinkToFit="1"/>
    </xf>
    <xf numFmtId="0" fontId="3" fillId="0" borderId="0" xfId="0" applyFont="1" applyBorder="1" applyAlignment="1">
      <alignment horizontal="left" wrapText="1" shrinkToFit="1"/>
    </xf>
    <xf numFmtId="0" fontId="9" fillId="4" borderId="0" xfId="23" applyAlignment="1">
      <alignment horizontal="left"/>
    </xf>
    <xf numFmtId="0" fontId="9" fillId="4" borderId="0" xfId="23" applyAlignment="1">
      <alignment horizontal="center"/>
    </xf>
    <xf numFmtId="0" fontId="1" fillId="0" borderId="0" xfId="0" applyFont="1" applyAlignment="1">
      <alignment horizontal="left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685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00FFC7FF"/>
      <color rgb="00FFC7C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276225</xdr:colOff>
      <xdr:row>58</xdr:row>
      <xdr:rowOff>66675</xdr:rowOff>
    </xdr:to>
    <xdr:sp>
      <xdr:nvSpPr>
        <xdr:cNvPr id="1026" name="shapetype_202" hidden="1"/>
        <xdr:cNvSpPr txBox="1">
          <a:spLocks noSelect="1" noChangeArrowheads="1"/>
        </xdr:cNvSpPr>
      </xdr:nvSpPr>
      <xdr:spPr>
        <a:xfrm>
          <a:off x="0" y="0"/>
          <a:ext cx="7506970" cy="10144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J1048576"/>
  <sheetViews>
    <sheetView tabSelected="1" topLeftCell="A6" workbookViewId="0">
      <selection activeCell="K12" sqref="K12"/>
    </sheetView>
  </sheetViews>
  <sheetFormatPr defaultColWidth="9" defaultRowHeight="14.25"/>
  <cols>
    <col min="1" max="1" width="8" style="1" customWidth="1"/>
    <col min="2" max="2" width="14.552380952381" style="1" customWidth="1"/>
    <col min="3" max="3" width="13.2190476190476" style="1" customWidth="1"/>
    <col min="4" max="4" width="11.7809523809524" style="1" customWidth="1"/>
    <col min="5" max="5" width="10.3333333333333" style="1" customWidth="1"/>
    <col min="6" max="6" width="14.5714285714286" style="1"/>
    <col min="7" max="7" width="8.88571428571429" style="1" customWidth="1"/>
    <col min="8" max="8" width="4" style="1" customWidth="1"/>
    <col min="9" max="11" width="11.552380952381" style="1"/>
    <col min="12" max="12" width="12.3333333333333" style="1" customWidth="1"/>
    <col min="13" max="15" width="11.552380952381" style="1"/>
    <col min="16" max="16" width="12.3333333333333" style="1" customWidth="1"/>
    <col min="17" max="1025" width="11.552380952381" style="1"/>
  </cols>
  <sheetData>
    <row r="1" ht="12.75" customHeight="1" spans="1:11">
      <c r="A1" s="2" t="s">
        <v>0</v>
      </c>
      <c r="B1" s="3" t="s">
        <v>1</v>
      </c>
      <c r="C1" s="3" t="s">
        <v>2</v>
      </c>
      <c r="D1" s="3" t="s">
        <v>3</v>
      </c>
      <c r="E1" s="11" t="s">
        <v>4</v>
      </c>
      <c r="G1"/>
      <c r="H1"/>
      <c r="I1"/>
      <c r="J1" s="2" t="s">
        <v>5</v>
      </c>
      <c r="K1" s="2" t="s">
        <v>6</v>
      </c>
    </row>
    <row r="2" spans="2:11">
      <c r="B2" s="3"/>
      <c r="C2" s="3"/>
      <c r="D2" s="3"/>
      <c r="E2" s="11"/>
      <c r="G2"/>
      <c r="H2"/>
      <c r="I2" s="10" t="s">
        <v>7</v>
      </c>
      <c r="J2" s="1">
        <f>SUMPRODUCT(B25:F25,C38:G38)</f>
        <v>1250</v>
      </c>
      <c r="K2" s="1">
        <f>SUMPRODUCT(B3:E3,B14:E14)</f>
        <v>857.5</v>
      </c>
    </row>
    <row r="3" spans="1:1024">
      <c r="A3" s="4" t="s">
        <v>7</v>
      </c>
      <c r="B3" s="5">
        <v>5</v>
      </c>
      <c r="C3" s="6">
        <v>5</v>
      </c>
      <c r="D3" s="5">
        <v>12</v>
      </c>
      <c r="E3" s="9">
        <f>B38</f>
        <v>228</v>
      </c>
      <c r="G3"/>
      <c r="H3"/>
      <c r="I3" s="10" t="s">
        <v>8</v>
      </c>
      <c r="J3" s="1">
        <f>SUMPRODUCT(C39:G39,B26:F26)</f>
        <v>1250</v>
      </c>
      <c r="K3" s="1">
        <f t="shared" ref="K3:K9" si="0">SUMPRODUCT(B4:E4,B15:E15)</f>
        <v>849.75</v>
      </c>
      <c r="AMJ3" s="1">
        <f>SUM(A3:AMI3)</f>
        <v>2349.75</v>
      </c>
    </row>
    <row r="4" spans="1:11">
      <c r="A4" s="4" t="s">
        <v>8</v>
      </c>
      <c r="B4" s="5">
        <v>10</v>
      </c>
      <c r="C4" s="6">
        <v>10</v>
      </c>
      <c r="D4" s="5">
        <v>13</v>
      </c>
      <c r="E4" s="9">
        <f t="shared" ref="E4:E10" si="1">B39</f>
        <v>217</v>
      </c>
      <c r="G4"/>
      <c r="H4"/>
      <c r="I4" s="10" t="s">
        <v>9</v>
      </c>
      <c r="J4" s="1">
        <f t="shared" ref="J4:J9" si="2">SUMPRODUCT(C40:G40,B27:F27)</f>
        <v>1625</v>
      </c>
      <c r="K4" s="1">
        <f t="shared" si="0"/>
        <v>1304.5</v>
      </c>
    </row>
    <row r="5" spans="1:11">
      <c r="A5" s="4" t="s">
        <v>9</v>
      </c>
      <c r="B5" s="5">
        <v>10</v>
      </c>
      <c r="C5" s="6">
        <v>10</v>
      </c>
      <c r="D5" s="5">
        <v>18</v>
      </c>
      <c r="E5" s="9">
        <f t="shared" si="1"/>
        <v>212</v>
      </c>
      <c r="G5"/>
      <c r="H5"/>
      <c r="I5" s="10" t="s">
        <v>10</v>
      </c>
      <c r="J5" s="1">
        <f t="shared" si="2"/>
        <v>1625</v>
      </c>
      <c r="K5" s="1">
        <f t="shared" si="0"/>
        <v>1312.75</v>
      </c>
    </row>
    <row r="6" spans="1:11">
      <c r="A6" s="4" t="s">
        <v>10</v>
      </c>
      <c r="B6" s="5">
        <v>10</v>
      </c>
      <c r="C6" s="6">
        <v>10</v>
      </c>
      <c r="D6" s="5">
        <v>17</v>
      </c>
      <c r="E6" s="9">
        <f t="shared" si="1"/>
        <v>213</v>
      </c>
      <c r="G6"/>
      <c r="H6"/>
      <c r="I6" s="10" t="s">
        <v>11</v>
      </c>
      <c r="J6" s="1">
        <f t="shared" si="2"/>
        <v>2089.91176470588</v>
      </c>
      <c r="K6" s="1">
        <f t="shared" si="0"/>
        <v>1330</v>
      </c>
    </row>
    <row r="7" spans="1:11">
      <c r="A7" s="4" t="s">
        <v>11</v>
      </c>
      <c r="B7" s="5">
        <v>10</v>
      </c>
      <c r="C7" s="6">
        <v>10</v>
      </c>
      <c r="D7" s="5">
        <v>10</v>
      </c>
      <c r="E7" s="9">
        <f t="shared" si="1"/>
        <v>220</v>
      </c>
      <c r="G7"/>
      <c r="H7"/>
      <c r="I7" s="10" t="s">
        <v>12</v>
      </c>
      <c r="J7" s="1">
        <f t="shared" si="2"/>
        <v>2221.5</v>
      </c>
      <c r="K7" s="1">
        <f t="shared" si="0"/>
        <v>1992.5</v>
      </c>
    </row>
    <row r="8" spans="1:11">
      <c r="A8" s="4" t="s">
        <v>12</v>
      </c>
      <c r="B8" s="5">
        <v>10</v>
      </c>
      <c r="C8" s="6">
        <v>10</v>
      </c>
      <c r="D8" s="5">
        <v>10</v>
      </c>
      <c r="E8" s="9">
        <f t="shared" si="1"/>
        <v>220</v>
      </c>
      <c r="G8"/>
      <c r="H8"/>
      <c r="I8" s="10" t="s">
        <v>13</v>
      </c>
      <c r="J8" s="1">
        <f t="shared" si="2"/>
        <v>2375</v>
      </c>
      <c r="K8" s="1">
        <f t="shared" si="0"/>
        <v>2105</v>
      </c>
    </row>
    <row r="9" spans="1:11">
      <c r="A9" s="4" t="s">
        <v>13</v>
      </c>
      <c r="B9" s="5">
        <v>10</v>
      </c>
      <c r="C9" s="6">
        <v>10</v>
      </c>
      <c r="D9" s="5">
        <v>10</v>
      </c>
      <c r="E9" s="9">
        <f t="shared" si="1"/>
        <v>220</v>
      </c>
      <c r="G9"/>
      <c r="H9"/>
      <c r="I9" s="10" t="s">
        <v>14</v>
      </c>
      <c r="J9" s="1">
        <f t="shared" si="2"/>
        <v>2498.5</v>
      </c>
      <c r="K9" s="1">
        <f t="shared" si="0"/>
        <v>2225</v>
      </c>
    </row>
    <row r="10" spans="1:11">
      <c r="A10" s="4" t="s">
        <v>14</v>
      </c>
      <c r="B10" s="5">
        <v>10</v>
      </c>
      <c r="C10" s="6">
        <v>10</v>
      </c>
      <c r="D10" s="5">
        <v>10</v>
      </c>
      <c r="E10" s="9">
        <f t="shared" si="1"/>
        <v>220</v>
      </c>
      <c r="G10"/>
      <c r="H10"/>
      <c r="J10"/>
      <c r="K10"/>
    </row>
    <row r="11" spans="7:11">
      <c r="G11"/>
      <c r="H11"/>
      <c r="J11"/>
      <c r="K11"/>
    </row>
    <row r="12" ht="12.75" customHeight="1" spans="1:11">
      <c r="A12" s="2" t="s">
        <v>6</v>
      </c>
      <c r="B12" s="3" t="s">
        <v>15</v>
      </c>
      <c r="C12" s="3" t="s">
        <v>16</v>
      </c>
      <c r="D12" s="3" t="s">
        <v>17</v>
      </c>
      <c r="E12" s="11" t="s">
        <v>18</v>
      </c>
      <c r="G12"/>
      <c r="H12"/>
      <c r="I12" s="16" t="s">
        <v>19</v>
      </c>
      <c r="J12"/>
      <c r="K12" s="17">
        <f>SUM(J2:J9)-SUM(K2:K9)</f>
        <v>2957.91176470588</v>
      </c>
    </row>
    <row r="13" spans="2:8">
      <c r="B13" s="3"/>
      <c r="C13" s="3"/>
      <c r="D13" s="3"/>
      <c r="E13" s="11"/>
      <c r="H13"/>
    </row>
    <row r="14" ht="20.25" spans="1:9">
      <c r="A14" s="4" t="s">
        <v>7</v>
      </c>
      <c r="B14" s="5">
        <v>0</v>
      </c>
      <c r="C14" s="5">
        <v>3.5</v>
      </c>
      <c r="D14" s="5">
        <v>3.5</v>
      </c>
      <c r="E14" s="1">
        <v>3.5</v>
      </c>
      <c r="G14"/>
      <c r="I14" s="18" t="s">
        <v>20</v>
      </c>
    </row>
    <row r="15" spans="1:11">
      <c r="A15" s="4" t="s">
        <v>8</v>
      </c>
      <c r="B15" s="5">
        <v>0</v>
      </c>
      <c r="C15" s="5">
        <v>3.5</v>
      </c>
      <c r="D15" s="5">
        <v>4.25</v>
      </c>
      <c r="E15" s="1">
        <v>3.5</v>
      </c>
      <c r="G15"/>
      <c r="I15" s="16" t="s">
        <v>21</v>
      </c>
      <c r="K15" s="1" t="s">
        <v>22</v>
      </c>
    </row>
    <row r="16" spans="1:17">
      <c r="A16" s="4" t="s">
        <v>9</v>
      </c>
      <c r="B16" s="5">
        <v>0</v>
      </c>
      <c r="C16" s="5">
        <v>3.5</v>
      </c>
      <c r="D16" s="5">
        <v>5.75</v>
      </c>
      <c r="E16" s="1">
        <v>5.5</v>
      </c>
      <c r="G16"/>
      <c r="H16"/>
      <c r="I16" s="19" t="s">
        <v>23</v>
      </c>
      <c r="J16" s="19"/>
      <c r="K16" s="10"/>
      <c r="L16" s="1">
        <f>SUM(C38:G38)-SUM(B3:E3)</f>
        <v>0</v>
      </c>
      <c r="M16"/>
      <c r="N16"/>
      <c r="O16"/>
      <c r="Q16"/>
    </row>
    <row r="17" spans="1:15">
      <c r="A17" s="4" t="s">
        <v>10</v>
      </c>
      <c r="B17" s="5">
        <v>0</v>
      </c>
      <c r="C17" s="5">
        <v>3.5</v>
      </c>
      <c r="D17" s="5">
        <v>6.25</v>
      </c>
      <c r="E17" s="1">
        <v>5.5</v>
      </c>
      <c r="G17"/>
      <c r="H17"/>
      <c r="I17" s="19" t="s">
        <v>24</v>
      </c>
      <c r="J17" s="19"/>
      <c r="K17" s="20"/>
      <c r="L17" s="1">
        <f t="shared" ref="L17:L23" si="3">SUM(C39:G39)-SUM(B4:E4)+L16</f>
        <v>0</v>
      </c>
      <c r="M17" s="29"/>
      <c r="N17"/>
      <c r="O17"/>
    </row>
    <row r="18" spans="1:15">
      <c r="A18" s="4" t="s">
        <v>11</v>
      </c>
      <c r="B18" s="5">
        <v>0</v>
      </c>
      <c r="C18" s="5">
        <v>3.5</v>
      </c>
      <c r="D18" s="5">
        <v>8.5</v>
      </c>
      <c r="E18" s="1">
        <v>5.5</v>
      </c>
      <c r="G18"/>
      <c r="H18"/>
      <c r="I18" s="19" t="s">
        <v>25</v>
      </c>
      <c r="J18" s="19"/>
      <c r="K18" s="20"/>
      <c r="L18" s="1">
        <f t="shared" si="3"/>
        <v>0</v>
      </c>
      <c r="M18" s="29"/>
      <c r="N18"/>
      <c r="O18"/>
    </row>
    <row r="19" spans="1:15">
      <c r="A19" s="4" t="s">
        <v>12</v>
      </c>
      <c r="B19" s="5">
        <v>0</v>
      </c>
      <c r="C19" s="5">
        <v>3.5</v>
      </c>
      <c r="D19" s="5">
        <v>8.75</v>
      </c>
      <c r="E19" s="1">
        <v>8.5</v>
      </c>
      <c r="G19"/>
      <c r="H19"/>
      <c r="I19" s="19" t="s">
        <v>26</v>
      </c>
      <c r="J19" s="19"/>
      <c r="K19" s="20"/>
      <c r="L19" s="1">
        <f t="shared" si="3"/>
        <v>0</v>
      </c>
      <c r="M19" s="29"/>
      <c r="N19"/>
      <c r="O19"/>
    </row>
    <row r="20" spans="1:15">
      <c r="A20" s="4" t="s">
        <v>13</v>
      </c>
      <c r="B20" s="5">
        <v>0</v>
      </c>
      <c r="C20" s="5">
        <v>3.5</v>
      </c>
      <c r="D20" s="5">
        <v>9</v>
      </c>
      <c r="E20" s="1">
        <v>9</v>
      </c>
      <c r="G20"/>
      <c r="H20"/>
      <c r="I20" s="19" t="s">
        <v>27</v>
      </c>
      <c r="J20" s="19"/>
      <c r="K20" s="20"/>
      <c r="L20" s="1">
        <f t="shared" si="3"/>
        <v>0</v>
      </c>
      <c r="M20" s="29"/>
      <c r="N20"/>
      <c r="O20"/>
    </row>
    <row r="21" spans="1:15">
      <c r="A21" s="4" t="s">
        <v>14</v>
      </c>
      <c r="B21" s="5">
        <v>0</v>
      </c>
      <c r="C21" s="5">
        <v>3.5</v>
      </c>
      <c r="D21" s="5">
        <v>10</v>
      </c>
      <c r="E21" s="1">
        <v>9.5</v>
      </c>
      <c r="G21"/>
      <c r="H21"/>
      <c r="I21" s="19" t="s">
        <v>28</v>
      </c>
      <c r="J21" s="19"/>
      <c r="K21" s="20"/>
      <c r="L21" s="1">
        <f t="shared" si="3"/>
        <v>0</v>
      </c>
      <c r="M21" s="29"/>
      <c r="N21"/>
      <c r="O21"/>
    </row>
    <row r="22" spans="7:15">
      <c r="G22"/>
      <c r="H22"/>
      <c r="I22" s="19" t="s">
        <v>29</v>
      </c>
      <c r="J22" s="19"/>
      <c r="K22" s="20"/>
      <c r="L22" s="1">
        <f t="shared" si="3"/>
        <v>-1.70530256582424e-13</v>
      </c>
      <c r="M22" s="29"/>
      <c r="N22"/>
      <c r="O22"/>
    </row>
    <row r="23" ht="12.75" customHeight="1" spans="1:15">
      <c r="A23" s="2" t="s">
        <v>30</v>
      </c>
      <c r="B23" s="3" t="s">
        <v>31</v>
      </c>
      <c r="C23" s="3" t="s">
        <v>32</v>
      </c>
      <c r="D23" s="3" t="s">
        <v>33</v>
      </c>
      <c r="E23" s="12" t="s">
        <v>34</v>
      </c>
      <c r="F23" s="3" t="s">
        <v>35</v>
      </c>
      <c r="G23"/>
      <c r="H23"/>
      <c r="I23" s="19" t="s">
        <v>36</v>
      </c>
      <c r="J23" s="19"/>
      <c r="K23" s="19"/>
      <c r="L23" s="1">
        <f t="shared" si="3"/>
        <v>-1.70530256582424e-13</v>
      </c>
      <c r="M23" s="29"/>
      <c r="N23"/>
      <c r="O23"/>
    </row>
    <row r="24" spans="1:9">
      <c r="A24"/>
      <c r="B24" s="3"/>
      <c r="C24" s="3"/>
      <c r="D24" s="3"/>
      <c r="E24" s="12"/>
      <c r="F24" s="3"/>
      <c r="I24" s="16" t="s">
        <v>37</v>
      </c>
    </row>
    <row r="25" spans="1:10">
      <c r="A25" s="4" t="s">
        <v>7</v>
      </c>
      <c r="B25" s="5">
        <v>3.5</v>
      </c>
      <c r="C25" s="5">
        <v>3.5</v>
      </c>
      <c r="D25" s="5">
        <v>3.5</v>
      </c>
      <c r="E25" s="5">
        <v>3.5</v>
      </c>
      <c r="F25" s="5">
        <v>5</v>
      </c>
      <c r="I25" s="1" t="s">
        <v>38</v>
      </c>
      <c r="J25" s="1" t="s">
        <v>39</v>
      </c>
    </row>
    <row r="26" spans="1:12">
      <c r="A26" s="4" t="s">
        <v>8</v>
      </c>
      <c r="B26" s="5">
        <v>3.5</v>
      </c>
      <c r="C26" s="5">
        <v>4.25</v>
      </c>
      <c r="D26" s="5">
        <v>3.5</v>
      </c>
      <c r="E26" s="5">
        <v>3.5</v>
      </c>
      <c r="F26" s="5">
        <v>5</v>
      </c>
      <c r="I26" s="20">
        <v>2</v>
      </c>
      <c r="J26" s="1">
        <f>0.05*SUM(G38:G45)</f>
        <v>70.1764705882353</v>
      </c>
      <c r="L26"/>
    </row>
    <row r="27" spans="1:10">
      <c r="A27" s="4" t="s">
        <v>9</v>
      </c>
      <c r="B27" s="5">
        <v>5.5</v>
      </c>
      <c r="C27" s="5">
        <v>5.75</v>
      </c>
      <c r="D27" s="5">
        <v>5.5</v>
      </c>
      <c r="E27" s="5">
        <v>5.5</v>
      </c>
      <c r="F27" s="5">
        <v>6.5</v>
      </c>
      <c r="I27" s="21">
        <v>3</v>
      </c>
      <c r="J27" s="22">
        <f>0.05*SUM(C38:G45)</f>
        <v>100</v>
      </c>
    </row>
    <row r="28" ht="12.75" customHeight="1" spans="1:15">
      <c r="A28" s="4" t="s">
        <v>10</v>
      </c>
      <c r="B28" s="5">
        <v>5.5</v>
      </c>
      <c r="C28" s="5">
        <v>6.25</v>
      </c>
      <c r="D28" s="5">
        <v>5.5</v>
      </c>
      <c r="E28" s="5">
        <v>5.5</v>
      </c>
      <c r="F28" s="5">
        <v>6.5</v>
      </c>
      <c r="I28" s="23">
        <v>4</v>
      </c>
      <c r="J28" s="24">
        <f>0.05*SUM(C38:C45)</f>
        <v>0</v>
      </c>
      <c r="K28" s="25"/>
      <c r="L28" s="25"/>
      <c r="M28" s="25"/>
      <c r="N28" s="25"/>
      <c r="O28" s="25"/>
    </row>
    <row r="29" spans="1:15">
      <c r="A29" s="4" t="s">
        <v>11</v>
      </c>
      <c r="B29" s="5">
        <v>5.5</v>
      </c>
      <c r="C29" s="5">
        <v>8.5</v>
      </c>
      <c r="D29" s="5">
        <v>5.5</v>
      </c>
      <c r="E29" s="5">
        <v>5.5</v>
      </c>
      <c r="F29" s="5">
        <v>8</v>
      </c>
      <c r="I29" s="26">
        <v>5</v>
      </c>
      <c r="J29" s="1">
        <f>0.05*SUM(E38:E45)</f>
        <v>3</v>
      </c>
      <c r="K29" s="25"/>
      <c r="L29" s="25"/>
      <c r="M29" s="25"/>
      <c r="N29" s="25"/>
      <c r="O29" s="25"/>
    </row>
    <row r="30" ht="12.75" customHeight="1" spans="1:15">
      <c r="A30" s="4" t="s">
        <v>12</v>
      </c>
      <c r="B30" s="5">
        <v>6</v>
      </c>
      <c r="C30" s="5">
        <v>8.75</v>
      </c>
      <c r="D30" s="5">
        <v>8.5</v>
      </c>
      <c r="E30" s="5">
        <v>8.5</v>
      </c>
      <c r="F30" s="5">
        <v>9</v>
      </c>
      <c r="I30" s="26">
        <v>6</v>
      </c>
      <c r="J30" s="1">
        <f>0.05*SUM(F38:F45)</f>
        <v>0</v>
      </c>
      <c r="K30" s="25"/>
      <c r="L30" s="25"/>
      <c r="M30" s="25"/>
      <c r="N30" s="25"/>
      <c r="O30" s="25"/>
    </row>
    <row r="31" spans="1:15">
      <c r="A31" s="4" t="s">
        <v>13</v>
      </c>
      <c r="B31" s="5">
        <v>6.5</v>
      </c>
      <c r="C31" s="5">
        <v>9.5</v>
      </c>
      <c r="D31" s="5">
        <v>9</v>
      </c>
      <c r="E31" s="5">
        <v>9</v>
      </c>
      <c r="F31" s="5">
        <v>9.5</v>
      </c>
      <c r="I31" s="20">
        <v>7</v>
      </c>
      <c r="J31" s="1">
        <f>0.24*SUM(B3:D10)</f>
        <v>60</v>
      </c>
      <c r="K31" s="25"/>
      <c r="L31" s="25"/>
      <c r="M31" s="25"/>
      <c r="N31" s="25"/>
      <c r="O31" s="25"/>
    </row>
    <row r="32" ht="12.75" customHeight="1" spans="1:15">
      <c r="A32" s="4" t="s">
        <v>14</v>
      </c>
      <c r="B32" s="5">
        <v>7</v>
      </c>
      <c r="C32" s="5">
        <v>10</v>
      </c>
      <c r="D32" s="5">
        <v>9.5</v>
      </c>
      <c r="E32" s="5">
        <v>9.5</v>
      </c>
      <c r="F32" s="5">
        <v>10</v>
      </c>
      <c r="I32" s="26">
        <v>8</v>
      </c>
      <c r="J32" s="1">
        <f>SUM(B3:D10)</f>
        <v>250</v>
      </c>
      <c r="K32" s="25"/>
      <c r="L32" s="25"/>
      <c r="M32" s="25"/>
      <c r="N32" s="25"/>
      <c r="O32" s="25"/>
    </row>
    <row r="33" spans="9:15">
      <c r="I33" s="27">
        <v>9</v>
      </c>
      <c r="J33" s="28">
        <f>0.8*SUM(E3:E10)</f>
        <v>1400</v>
      </c>
      <c r="K33" s="25"/>
      <c r="L33" s="25"/>
      <c r="M33" s="25"/>
      <c r="N33" s="25"/>
      <c r="O33" s="25"/>
    </row>
    <row r="34" ht="12.75" customHeight="1" spans="1:15">
      <c r="A34" s="7" t="s">
        <v>40</v>
      </c>
      <c r="B34" s="8" t="s">
        <v>41</v>
      </c>
      <c r="C34" s="8" t="s">
        <v>42</v>
      </c>
      <c r="D34" s="8" t="s">
        <v>43</v>
      </c>
      <c r="E34" s="13" t="s">
        <v>44</v>
      </c>
      <c r="F34" s="8" t="s">
        <v>45</v>
      </c>
      <c r="G34" s="8" t="s">
        <v>46</v>
      </c>
      <c r="I34" s="20">
        <v>10</v>
      </c>
      <c r="J34" s="1">
        <f>0.05*SUM(E3:E10)</f>
        <v>87.5</v>
      </c>
      <c r="K34" s="25"/>
      <c r="L34" s="25"/>
      <c r="M34" s="25"/>
      <c r="N34" s="25"/>
      <c r="O34" s="25"/>
    </row>
    <row r="35" spans="1:15">
      <c r="A35" s="7"/>
      <c r="B35" s="8"/>
      <c r="C35" s="8"/>
      <c r="D35" s="8"/>
      <c r="E35" s="14"/>
      <c r="F35" s="8"/>
      <c r="G35" s="8"/>
      <c r="I35" s="25"/>
      <c r="J35" s="25"/>
      <c r="K35" s="25"/>
      <c r="M35" s="25"/>
      <c r="N35" s="25"/>
      <c r="O35" s="25"/>
    </row>
    <row r="36" spans="1:15">
      <c r="A36" s="7"/>
      <c r="B36" s="8"/>
      <c r="C36" s="8"/>
      <c r="D36" s="8"/>
      <c r="E36" s="14"/>
      <c r="F36" s="8"/>
      <c r="G36" s="8"/>
      <c r="I36" s="25"/>
      <c r="J36" s="25"/>
      <c r="K36" s="25"/>
      <c r="M36" s="25"/>
      <c r="N36" s="25"/>
      <c r="O36" s="25"/>
    </row>
    <row r="37" ht="12.75" customHeight="1" spans="1:15">
      <c r="A37" s="7"/>
      <c r="B37" s="8"/>
      <c r="C37" s="8"/>
      <c r="D37" s="8"/>
      <c r="E37" s="15"/>
      <c r="F37" s="8"/>
      <c r="G37" s="8"/>
      <c r="J37" s="25"/>
      <c r="K37" s="25"/>
      <c r="L37" s="25"/>
      <c r="M37" s="25"/>
      <c r="N37" s="25"/>
      <c r="O37" s="25"/>
    </row>
    <row r="38" spans="1:15">
      <c r="A38" s="4" t="s">
        <v>7</v>
      </c>
      <c r="B38" s="9">
        <v>228</v>
      </c>
      <c r="C38" s="9">
        <v>0</v>
      </c>
      <c r="D38" s="9">
        <v>0</v>
      </c>
      <c r="E38" s="9">
        <v>0</v>
      </c>
      <c r="F38" s="9">
        <v>0</v>
      </c>
      <c r="G38" s="9">
        <v>250</v>
      </c>
      <c r="H38" s="1">
        <f>SUM(C38:G38)</f>
        <v>250</v>
      </c>
      <c r="I38" s="25"/>
      <c r="J38" s="25"/>
      <c r="K38" s="25"/>
      <c r="L38" s="25"/>
      <c r="M38" s="25"/>
      <c r="N38" s="25"/>
      <c r="O38" s="25"/>
    </row>
    <row r="39" spans="1:15">
      <c r="A39" s="4" t="s">
        <v>8</v>
      </c>
      <c r="B39" s="9">
        <v>217</v>
      </c>
      <c r="C39" s="9">
        <v>0</v>
      </c>
      <c r="D39" s="9">
        <v>0</v>
      </c>
      <c r="E39" s="9">
        <v>0</v>
      </c>
      <c r="F39" s="9">
        <v>0</v>
      </c>
      <c r="G39" s="9">
        <v>250</v>
      </c>
      <c r="H39" s="1">
        <f t="shared" ref="H39:H45" si="4">SUM(C39:G39)</f>
        <v>250</v>
      </c>
      <c r="I39" s="25"/>
      <c r="J39" s="25"/>
      <c r="K39" s="25"/>
      <c r="L39" s="25"/>
      <c r="M39" s="25"/>
      <c r="N39" s="25"/>
      <c r="O39" s="25"/>
    </row>
    <row r="40" spans="1:8">
      <c r="A40" s="4" t="s">
        <v>9</v>
      </c>
      <c r="B40" s="9">
        <v>212</v>
      </c>
      <c r="C40" s="9">
        <v>0</v>
      </c>
      <c r="D40" s="9">
        <v>0</v>
      </c>
      <c r="E40" s="9">
        <v>0</v>
      </c>
      <c r="F40" s="9">
        <v>0</v>
      </c>
      <c r="G40" s="9">
        <v>250</v>
      </c>
      <c r="H40" s="1">
        <f t="shared" si="4"/>
        <v>250</v>
      </c>
    </row>
    <row r="41" spans="1:8">
      <c r="A41" s="4" t="s">
        <v>10</v>
      </c>
      <c r="B41" s="9">
        <v>213</v>
      </c>
      <c r="C41" s="9">
        <v>0</v>
      </c>
      <c r="D41" s="9">
        <v>0</v>
      </c>
      <c r="E41" s="9">
        <v>0</v>
      </c>
      <c r="F41" s="9">
        <v>0</v>
      </c>
      <c r="G41" s="9">
        <v>250</v>
      </c>
      <c r="H41" s="1">
        <f t="shared" si="4"/>
        <v>250</v>
      </c>
    </row>
    <row r="42" spans="1:8">
      <c r="A42" s="4" t="s">
        <v>11</v>
      </c>
      <c r="B42" s="9">
        <v>220</v>
      </c>
      <c r="C42" s="9">
        <v>0</v>
      </c>
      <c r="D42" s="9">
        <v>179.823529411765</v>
      </c>
      <c r="E42" s="9">
        <v>0</v>
      </c>
      <c r="F42" s="9">
        <v>0</v>
      </c>
      <c r="G42" s="9">
        <v>70.1764705882347</v>
      </c>
      <c r="H42" s="1">
        <f t="shared" si="4"/>
        <v>250</v>
      </c>
    </row>
    <row r="43" spans="1:8">
      <c r="A43" s="4" t="s">
        <v>12</v>
      </c>
      <c r="B43" s="9">
        <v>220</v>
      </c>
      <c r="C43" s="9">
        <v>0</v>
      </c>
      <c r="D43" s="9">
        <v>0</v>
      </c>
      <c r="E43" s="9">
        <v>57</v>
      </c>
      <c r="F43" s="9">
        <v>0</v>
      </c>
      <c r="G43" s="9">
        <v>193</v>
      </c>
      <c r="H43" s="1">
        <f t="shared" si="4"/>
        <v>250</v>
      </c>
    </row>
    <row r="44" spans="1:8">
      <c r="A44" s="4" t="s">
        <v>13</v>
      </c>
      <c r="B44" s="9">
        <v>220</v>
      </c>
      <c r="C44" s="9">
        <v>0</v>
      </c>
      <c r="D44" s="9">
        <v>179.823529411765</v>
      </c>
      <c r="E44" s="9">
        <v>0</v>
      </c>
      <c r="F44" s="9">
        <v>0</v>
      </c>
      <c r="G44" s="9">
        <v>70.1764705882353</v>
      </c>
      <c r="H44" s="1">
        <f t="shared" si="4"/>
        <v>250</v>
      </c>
    </row>
    <row r="45" spans="1:8">
      <c r="A45" s="4" t="s">
        <v>14</v>
      </c>
      <c r="B45" s="9">
        <v>220</v>
      </c>
      <c r="C45" s="9">
        <v>0</v>
      </c>
      <c r="D45" s="9">
        <v>176.823529411765</v>
      </c>
      <c r="E45" s="9">
        <v>3</v>
      </c>
      <c r="F45" s="9">
        <v>0</v>
      </c>
      <c r="G45" s="9">
        <v>70.1764705882353</v>
      </c>
      <c r="H45" s="1">
        <f t="shared" si="4"/>
        <v>250</v>
      </c>
    </row>
    <row r="46" spans="1:5">
      <c r="A46" s="10" t="s">
        <v>47</v>
      </c>
      <c r="E46" s="1">
        <f>SUM(E38:E45)</f>
        <v>60</v>
      </c>
    </row>
    <row r="47" ht="12" spans="1:3">
      <c r="A47"/>
      <c r="B47"/>
      <c r="C47"/>
    </row>
    <row r="48" ht="12" spans="1:3">
      <c r="A48"/>
      <c r="B48"/>
      <c r="C48"/>
    </row>
    <row r="49" ht="12" spans="1:3">
      <c r="A49"/>
      <c r="B49"/>
      <c r="C49"/>
    </row>
    <row r="50" ht="12" spans="1:3">
      <c r="A50"/>
      <c r="B50"/>
      <c r="C50"/>
    </row>
    <row r="51" ht="12" spans="1:3">
      <c r="A51"/>
      <c r="B51"/>
      <c r="C51"/>
    </row>
    <row r="52" ht="12" spans="1:3">
      <c r="A52"/>
      <c r="B52"/>
      <c r="C52"/>
    </row>
    <row r="53" ht="12" spans="1:3">
      <c r="A53"/>
      <c r="B53"/>
      <c r="C53"/>
    </row>
    <row r="54" ht="12" spans="1:3">
      <c r="A54"/>
      <c r="B54"/>
      <c r="C54"/>
    </row>
    <row r="55" ht="12" spans="1:3">
      <c r="A55"/>
      <c r="B55"/>
      <c r="C55"/>
    </row>
    <row r="56" ht="12" spans="1:3">
      <c r="A56"/>
      <c r="B56"/>
      <c r="C56"/>
    </row>
    <row r="57" ht="12" spans="1:3">
      <c r="A57"/>
      <c r="B57"/>
      <c r="C57"/>
    </row>
    <row r="58" ht="12" spans="1:3">
      <c r="A58"/>
      <c r="B58"/>
      <c r="C58"/>
    </row>
    <row r="59" ht="12" spans="1:3">
      <c r="A59"/>
      <c r="B59"/>
      <c r="C59"/>
    </row>
    <row r="60" ht="12" spans="1:3">
      <c r="A60"/>
      <c r="B60"/>
      <c r="C60"/>
    </row>
    <row r="61" ht="12" spans="1:3">
      <c r="A61"/>
      <c r="B61"/>
      <c r="C61"/>
    </row>
    <row r="62" ht="12" spans="1:3">
      <c r="A62"/>
      <c r="B62"/>
      <c r="C62"/>
    </row>
    <row r="1048576" spans="2:1024">
      <c r="B1048576" s="1">
        <f>SUM(B1:B1048575)</f>
        <v>1868</v>
      </c>
      <c r="AMJ1048576" s="1">
        <f>SUM(A1048576:AMI1048576)</f>
        <v>1868</v>
      </c>
    </row>
  </sheetData>
  <mergeCells count="28">
    <mergeCell ref="I16:J16"/>
    <mergeCell ref="I17:J17"/>
    <mergeCell ref="I18:J18"/>
    <mergeCell ref="I19:J19"/>
    <mergeCell ref="I20:J20"/>
    <mergeCell ref="I21:J21"/>
    <mergeCell ref="I22:J22"/>
    <mergeCell ref="I23:K23"/>
    <mergeCell ref="A34:A37"/>
    <mergeCell ref="B1:B2"/>
    <mergeCell ref="B12:B13"/>
    <mergeCell ref="B23:B24"/>
    <mergeCell ref="B34:B37"/>
    <mergeCell ref="C1:C2"/>
    <mergeCell ref="C12:C13"/>
    <mergeCell ref="C23:C24"/>
    <mergeCell ref="C34:C37"/>
    <mergeCell ref="D1:D2"/>
    <mergeCell ref="D12:D13"/>
    <mergeCell ref="D23:D24"/>
    <mergeCell ref="D34:D37"/>
    <mergeCell ref="E1:E2"/>
    <mergeCell ref="E12:E13"/>
    <mergeCell ref="E23:E24"/>
    <mergeCell ref="E34:E37"/>
    <mergeCell ref="F23:F24"/>
    <mergeCell ref="F34:F37"/>
    <mergeCell ref="G34:G37"/>
  </mergeCells>
  <pageMargins left="0.7875" right="0.7875" top="1.05277777777778" bottom="1.05277777777778" header="0.7875" footer="0.7875"/>
  <pageSetup paperSize="1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phatvo</cp:lastModifiedBy>
  <cp:revision>48</cp:revision>
  <dcterms:created xsi:type="dcterms:W3CDTF">2018-11-15T06:49:00Z</dcterms:created>
  <dcterms:modified xsi:type="dcterms:W3CDTF">2019-01-26T23:47:54Z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