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MUS\Computer Science\Mạng Máy Tính\Đáp Án đề 2018-2019\"/>
    </mc:Choice>
  </mc:AlternateContent>
  <xr:revisionPtr revIDLastSave="0" documentId="13_ncr:1_{988426BA-596C-47B7-A76B-1EE682F2CE8D}" xr6:coauthVersionLast="45" xr6:coauthVersionMax="47" xr10:uidLastSave="{00000000-0000-0000-0000-000000000000}"/>
  <bookViews>
    <workbookView xWindow="-120" yWindow="-120" windowWidth="20730" windowHeight="11280" activeTab="2" xr2:uid="{14D47310-C9FD-415C-B133-8AE4F0FD7ECD}"/>
  </bookViews>
  <sheets>
    <sheet name="Câu 2" sheetId="2" r:id="rId1"/>
    <sheet name="Câu 3" sheetId="3" r:id="rId2"/>
    <sheet name="Câu 4" sheetId="4" r:id="rId3"/>
    <sheet name="Câu 5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D3" i="4"/>
  <c r="F10" i="3"/>
  <c r="F9" i="3"/>
  <c r="F8" i="3"/>
  <c r="D8" i="3"/>
  <c r="D9" i="3"/>
  <c r="D10" i="3"/>
  <c r="D7" i="3"/>
  <c r="C10" i="3"/>
  <c r="C8" i="3"/>
  <c r="C9" i="3"/>
  <c r="C7" i="3"/>
  <c r="J3" i="3"/>
  <c r="H2" i="2"/>
  <c r="C5" i="2"/>
  <c r="L3" i="1"/>
  <c r="K4" i="1"/>
  <c r="K5" i="1"/>
  <c r="K6" i="1"/>
  <c r="K7" i="1"/>
  <c r="K3" i="1"/>
  <c r="G10" i="1"/>
  <c r="L4" i="1" l="1"/>
  <c r="L5" i="1" s="1"/>
  <c r="L6" i="1" s="1"/>
  <c r="L7" i="1" s="1"/>
</calcChain>
</file>

<file path=xl/sharedStrings.xml><?xml version="1.0" encoding="utf-8"?>
<sst xmlns="http://schemas.openxmlformats.org/spreadsheetml/2006/main" count="68" uniqueCount="50">
  <si>
    <t>STT</t>
  </si>
  <si>
    <t>Thời gian</t>
  </si>
  <si>
    <t>seq</t>
  </si>
  <si>
    <t>ack</t>
  </si>
  <si>
    <t>len</t>
  </si>
  <si>
    <t>RTT</t>
  </si>
  <si>
    <t>Est RTT</t>
  </si>
  <si>
    <t>CLIENT</t>
  </si>
  <si>
    <t xml:space="preserve">Thời gian </t>
  </si>
  <si>
    <t>SERVER</t>
  </si>
  <si>
    <t xml:space="preserve">throughput = </t>
  </si>
  <si>
    <t>145kb/s</t>
  </si>
  <si>
    <t>(0.29*7+0.32*1)/8</t>
  </si>
  <si>
    <t>(1-0.125)*0.29+0.125*0.32</t>
  </si>
  <si>
    <t>1/8</t>
  </si>
  <si>
    <t>7/8</t>
  </si>
  <si>
    <t>(ack cuối của server - 1)*8/(thời gian cuối server - thời gian đầu của client)</t>
  </si>
  <si>
    <t>L</t>
  </si>
  <si>
    <t>Đơn vị</t>
  </si>
  <si>
    <t>B</t>
  </si>
  <si>
    <t>R1</t>
  </si>
  <si>
    <t>Mb/s</t>
  </si>
  <si>
    <t>d1</t>
  </si>
  <si>
    <t>km</t>
  </si>
  <si>
    <t>s1</t>
  </si>
  <si>
    <t>m/s</t>
  </si>
  <si>
    <t>R2</t>
  </si>
  <si>
    <t>s2</t>
  </si>
  <si>
    <t>Đáp án</t>
  </si>
  <si>
    <t>d2</t>
  </si>
  <si>
    <t>Độ dài</t>
  </si>
  <si>
    <t>Định danh</t>
  </si>
  <si>
    <t>Cờ phân mảnh</t>
  </si>
  <si>
    <t>Phần bù</t>
  </si>
  <si>
    <t>Thứ tự</t>
  </si>
  <si>
    <t>0-0</t>
  </si>
  <si>
    <t>0-1</t>
  </si>
  <si>
    <t>0-2</t>
  </si>
  <si>
    <t>0-3</t>
  </si>
  <si>
    <t>Length</t>
  </si>
  <si>
    <t>ID</t>
  </si>
  <si>
    <t>Frag-Flag</t>
  </si>
  <si>
    <t>Offset</t>
  </si>
  <si>
    <t>MTU</t>
  </si>
  <si>
    <t>chia xem có bao nhiêu thứ tự</t>
  </si>
  <si>
    <t>ip</t>
  </si>
  <si>
    <t>192.168.16.0/22</t>
  </si>
  <si>
    <t>chia</t>
  </si>
  <si>
    <t>address</t>
  </si>
  <si>
    <t>địa chỉ mỗi 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</si>
</sst>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C50"/>
      <color rgb="FFF0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CC17-DB37-42F7-B118-74E633381CA5}">
  <dimension ref="B1:H8"/>
  <sheetViews>
    <sheetView workbookViewId="0">
      <selection activeCell="H2" sqref="H2"/>
    </sheetView>
  </sheetViews>
  <sheetFormatPr defaultRowHeight="15" x14ac:dyDescent="0.25"/>
  <cols>
    <col min="3" max="3" width="10" bestFit="1" customWidth="1"/>
    <col min="7" max="7" width="16.7109375" customWidth="1"/>
  </cols>
  <sheetData>
    <row r="1" spans="2:8" x14ac:dyDescent="0.25">
      <c r="D1" t="s">
        <v>18</v>
      </c>
    </row>
    <row r="2" spans="2:8" x14ac:dyDescent="0.25">
      <c r="B2" t="s">
        <v>17</v>
      </c>
      <c r="C2">
        <v>3000</v>
      </c>
      <c r="D2" t="s">
        <v>19</v>
      </c>
      <c r="G2" t="s">
        <v>28</v>
      </c>
      <c r="H2">
        <f>((C2*8)/(C3*1000000))+((C4*1000)/(2*100000000))+((C2*8)/(C6*1000000))+((C8*1000)/100000000)</f>
        <v>1.1699999999999998E-3</v>
      </c>
    </row>
    <row r="3" spans="2:8" x14ac:dyDescent="0.25">
      <c r="B3" t="s">
        <v>20</v>
      </c>
      <c r="C3">
        <v>50</v>
      </c>
      <c r="D3" t="s">
        <v>21</v>
      </c>
    </row>
    <row r="4" spans="2:8" x14ac:dyDescent="0.25">
      <c r="B4" t="s">
        <v>22</v>
      </c>
      <c r="C4">
        <v>2</v>
      </c>
      <c r="D4" t="s">
        <v>23</v>
      </c>
    </row>
    <row r="5" spans="2:8" x14ac:dyDescent="0.25">
      <c r="B5" t="s">
        <v>24</v>
      </c>
      <c r="C5">
        <f>2*100000000</f>
        <v>200000000</v>
      </c>
      <c r="D5" t="s">
        <v>25</v>
      </c>
    </row>
    <row r="6" spans="2:8" x14ac:dyDescent="0.25">
      <c r="B6" t="s">
        <v>26</v>
      </c>
      <c r="C6">
        <v>40</v>
      </c>
      <c r="D6" t="s">
        <v>21</v>
      </c>
    </row>
    <row r="7" spans="2:8" x14ac:dyDescent="0.25">
      <c r="B7" t="s">
        <v>27</v>
      </c>
      <c r="C7">
        <v>10000000</v>
      </c>
      <c r="D7" t="s">
        <v>25</v>
      </c>
    </row>
    <row r="8" spans="2:8" x14ac:dyDescent="0.25">
      <c r="B8" t="s">
        <v>29</v>
      </c>
      <c r="C8">
        <v>8</v>
      </c>
      <c r="D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1591-D943-4F4A-987C-17F7234A966F}">
  <dimension ref="B2:J10"/>
  <sheetViews>
    <sheetView workbookViewId="0">
      <selection activeCell="F14" sqref="F14"/>
    </sheetView>
  </sheetViews>
  <sheetFormatPr defaultRowHeight="15" x14ac:dyDescent="0.25"/>
  <cols>
    <col min="4" max="4" width="10" bestFit="1" customWidth="1"/>
    <col min="5" max="5" width="13.85546875" bestFit="1" customWidth="1"/>
  </cols>
  <sheetData>
    <row r="2" spans="2:10" x14ac:dyDescent="0.25">
      <c r="B2" s="5" t="s">
        <v>34</v>
      </c>
      <c r="C2" s="5" t="s">
        <v>30</v>
      </c>
      <c r="D2" s="5" t="s">
        <v>31</v>
      </c>
      <c r="E2" s="5" t="s">
        <v>32</v>
      </c>
      <c r="F2" s="5" t="s">
        <v>33</v>
      </c>
      <c r="H2" s="5" t="s">
        <v>43</v>
      </c>
      <c r="J2" s="5" t="s">
        <v>44</v>
      </c>
    </row>
    <row r="3" spans="2:10" x14ac:dyDescent="0.25">
      <c r="B3" s="5" t="s">
        <v>2</v>
      </c>
      <c r="C3" s="5" t="s">
        <v>39</v>
      </c>
      <c r="D3" s="5" t="s">
        <v>40</v>
      </c>
      <c r="E3" s="5" t="s">
        <v>41</v>
      </c>
      <c r="F3" s="5" t="s">
        <v>42</v>
      </c>
      <c r="H3">
        <v>980</v>
      </c>
      <c r="J3">
        <f>C4/H3</f>
        <v>3.0612244897959182</v>
      </c>
    </row>
    <row r="4" spans="2:10" x14ac:dyDescent="0.25">
      <c r="B4">
        <v>0</v>
      </c>
      <c r="C4">
        <v>3000</v>
      </c>
      <c r="D4">
        <v>100</v>
      </c>
      <c r="E4">
        <v>0</v>
      </c>
      <c r="F4">
        <v>0</v>
      </c>
    </row>
    <row r="5" spans="2:10" x14ac:dyDescent="0.25">
      <c r="B5" s="6" t="s">
        <v>34</v>
      </c>
      <c r="C5" s="6" t="s">
        <v>30</v>
      </c>
      <c r="D5" s="6" t="s">
        <v>31</v>
      </c>
      <c r="E5" s="6" t="s">
        <v>32</v>
      </c>
      <c r="F5" s="6" t="s">
        <v>33</v>
      </c>
    </row>
    <row r="6" spans="2:10" x14ac:dyDescent="0.25">
      <c r="B6" s="6" t="s">
        <v>2</v>
      </c>
      <c r="C6" s="6" t="s">
        <v>39</v>
      </c>
      <c r="D6" s="6" t="s">
        <v>40</v>
      </c>
      <c r="E6" s="6" t="s">
        <v>41</v>
      </c>
      <c r="F6" s="6" t="s">
        <v>42</v>
      </c>
    </row>
    <row r="7" spans="2:10" x14ac:dyDescent="0.25">
      <c r="B7" t="s">
        <v>35</v>
      </c>
      <c r="C7">
        <f>$H$3-20</f>
        <v>960</v>
      </c>
      <c r="D7">
        <f>$D$4</f>
        <v>100</v>
      </c>
      <c r="E7">
        <v>1</v>
      </c>
      <c r="F7">
        <v>0</v>
      </c>
    </row>
    <row r="8" spans="2:10" x14ac:dyDescent="0.25">
      <c r="B8" t="s">
        <v>36</v>
      </c>
      <c r="C8">
        <f t="shared" ref="C8:C9" si="0">$H$3-20</f>
        <v>960</v>
      </c>
      <c r="D8">
        <f t="shared" ref="D8:D10" si="1">$D$4</f>
        <v>100</v>
      </c>
      <c r="E8">
        <v>1</v>
      </c>
      <c r="F8">
        <f>$C$8/8</f>
        <v>120</v>
      </c>
    </row>
    <row r="9" spans="2:10" x14ac:dyDescent="0.25">
      <c r="B9" t="s">
        <v>37</v>
      </c>
      <c r="C9">
        <f t="shared" si="0"/>
        <v>960</v>
      </c>
      <c r="D9">
        <f t="shared" si="1"/>
        <v>100</v>
      </c>
      <c r="E9">
        <v>1</v>
      </c>
      <c r="F9">
        <f>F8*2</f>
        <v>240</v>
      </c>
    </row>
    <row r="10" spans="2:10" x14ac:dyDescent="0.25">
      <c r="B10" t="s">
        <v>38</v>
      </c>
      <c r="C10">
        <f>$C$4-SUM(C7:C9)-20</f>
        <v>100</v>
      </c>
      <c r="D10">
        <f t="shared" si="1"/>
        <v>100</v>
      </c>
      <c r="E10">
        <v>0</v>
      </c>
      <c r="F10">
        <f>F8*3</f>
        <v>360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7E5-FF82-4F93-B18E-CD1378D4B6EC}">
  <dimension ref="C2:H4"/>
  <sheetViews>
    <sheetView tabSelected="1" workbookViewId="0">
      <selection activeCell="D4" sqref="D4"/>
    </sheetView>
  </sheetViews>
  <sheetFormatPr defaultRowHeight="15" x14ac:dyDescent="0.25"/>
  <cols>
    <col min="3" max="3" width="17.28515625" bestFit="1" customWidth="1"/>
  </cols>
  <sheetData>
    <row r="2" spans="3:8" x14ac:dyDescent="0.25">
      <c r="C2" t="s">
        <v>45</v>
      </c>
      <c r="D2" t="s">
        <v>46</v>
      </c>
      <c r="G2" t="s">
        <v>47</v>
      </c>
      <c r="H2">
        <v>5</v>
      </c>
    </row>
    <row r="3" spans="3:8" x14ac:dyDescent="0.25">
      <c r="C3" t="s">
        <v>48</v>
      </c>
      <c r="D3">
        <f>32-RIGHT(D2,2)</f>
        <v>10</v>
      </c>
      <c r="E3" s="6">
        <f>POWER(2,D3)</f>
        <v>1024</v>
      </c>
    </row>
    <row r="4" spans="3:8" x14ac:dyDescent="0.25">
      <c r="C4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D96B-05C0-4BD6-98FD-145A43C94F90}">
  <dimension ref="A1:O11"/>
  <sheetViews>
    <sheetView workbookViewId="0">
      <selection activeCell="M9" sqref="M9"/>
    </sheetView>
  </sheetViews>
  <sheetFormatPr defaultRowHeight="15" x14ac:dyDescent="0.25"/>
  <cols>
    <col min="6" max="6" width="13.42578125" customWidth="1"/>
    <col min="7" max="7" width="19.140625" customWidth="1"/>
    <col min="13" max="13" width="23.140625" customWidth="1"/>
  </cols>
  <sheetData>
    <row r="1" spans="1:15" x14ac:dyDescent="0.25">
      <c r="A1" s="4" t="s">
        <v>7</v>
      </c>
      <c r="B1" s="4"/>
      <c r="C1" s="4"/>
      <c r="D1" s="4"/>
      <c r="E1" s="4"/>
      <c r="F1" s="4" t="s">
        <v>9</v>
      </c>
      <c r="G1" s="4"/>
      <c r="H1" s="4"/>
      <c r="I1" s="4"/>
      <c r="J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  <c r="G2" s="1" t="s">
        <v>8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5" x14ac:dyDescent="0.25">
      <c r="A3" s="1">
        <v>9</v>
      </c>
      <c r="B3" s="1">
        <v>4.3639999999999999</v>
      </c>
      <c r="C3" s="1">
        <v>1</v>
      </c>
      <c r="D3" s="1">
        <v>1</v>
      </c>
      <c r="E3" s="1">
        <v>670</v>
      </c>
      <c r="F3" s="1">
        <v>21</v>
      </c>
      <c r="G3" s="1">
        <v>4.6589999999999998</v>
      </c>
      <c r="H3" s="1">
        <v>1</v>
      </c>
      <c r="I3" s="1">
        <v>671</v>
      </c>
      <c r="J3" s="1">
        <v>0</v>
      </c>
      <c r="K3" s="1">
        <f>G3-B3</f>
        <v>0.29499999999999993</v>
      </c>
      <c r="L3" s="1">
        <f>K3</f>
        <v>0.29499999999999993</v>
      </c>
      <c r="N3" s="2" t="s">
        <v>15</v>
      </c>
      <c r="O3" s="2" t="s">
        <v>14</v>
      </c>
    </row>
    <row r="4" spans="1:15" x14ac:dyDescent="0.25">
      <c r="A4" s="1">
        <v>10</v>
      </c>
      <c r="B4" s="1">
        <v>4.3650000000000002</v>
      </c>
      <c r="C4" s="1">
        <v>671</v>
      </c>
      <c r="D4" s="1">
        <v>1</v>
      </c>
      <c r="E4" s="1">
        <v>1350</v>
      </c>
      <c r="F4" s="1">
        <v>23</v>
      </c>
      <c r="G4" s="1">
        <v>4.6849999999999996</v>
      </c>
      <c r="H4" s="1">
        <v>1</v>
      </c>
      <c r="I4" s="1">
        <v>2021</v>
      </c>
      <c r="J4" s="1">
        <v>0</v>
      </c>
      <c r="K4" s="3">
        <f t="shared" ref="K4:K7" si="0">G4-B4</f>
        <v>0.3199999999999994</v>
      </c>
      <c r="L4">
        <f>(L3*7+K4)/8</f>
        <v>0.29812499999999986</v>
      </c>
      <c r="M4" t="s">
        <v>12</v>
      </c>
      <c r="N4" t="s">
        <v>13</v>
      </c>
    </row>
    <row r="5" spans="1:15" x14ac:dyDescent="0.25">
      <c r="A5" s="1">
        <v>11</v>
      </c>
      <c r="B5" s="1">
        <v>4.3650000000000002</v>
      </c>
      <c r="C5" s="1">
        <v>2021</v>
      </c>
      <c r="D5" s="1">
        <v>1</v>
      </c>
      <c r="E5" s="1">
        <v>1350</v>
      </c>
      <c r="F5" s="1">
        <v>27</v>
      </c>
      <c r="G5" s="1">
        <v>4.6859999999999999</v>
      </c>
      <c r="H5" s="1">
        <v>1</v>
      </c>
      <c r="I5" s="1">
        <v>3371</v>
      </c>
      <c r="J5" s="1">
        <v>0</v>
      </c>
      <c r="K5" s="3">
        <f t="shared" si="0"/>
        <v>0.32099999999999973</v>
      </c>
      <c r="L5">
        <f t="shared" ref="L5:L7" si="1">(L4*7+K5)/8</f>
        <v>0.30098437499999986</v>
      </c>
    </row>
    <row r="6" spans="1:15" x14ac:dyDescent="0.25">
      <c r="A6" s="1">
        <v>12</v>
      </c>
      <c r="B6" s="1">
        <v>4.3650000000000002</v>
      </c>
      <c r="C6" s="1">
        <v>3371</v>
      </c>
      <c r="D6" s="1">
        <v>1</v>
      </c>
      <c r="E6" s="1">
        <v>1350</v>
      </c>
      <c r="F6" s="1">
        <v>30</v>
      </c>
      <c r="G6" s="1">
        <v>4.694</v>
      </c>
      <c r="H6" s="1">
        <v>1</v>
      </c>
      <c r="I6" s="1">
        <v>4721</v>
      </c>
      <c r="J6" s="1">
        <v>0</v>
      </c>
      <c r="K6" s="3">
        <f t="shared" si="0"/>
        <v>0.32899999999999974</v>
      </c>
      <c r="L6">
        <f t="shared" si="1"/>
        <v>0.30448632812499987</v>
      </c>
    </row>
    <row r="7" spans="1:15" x14ac:dyDescent="0.25">
      <c r="A7" s="1">
        <v>13</v>
      </c>
      <c r="B7" s="1">
        <v>4.3650000000000002</v>
      </c>
      <c r="C7" s="1">
        <v>4721</v>
      </c>
      <c r="D7" s="1">
        <v>1</v>
      </c>
      <c r="E7" s="1">
        <v>1350</v>
      </c>
      <c r="F7" s="1">
        <v>33</v>
      </c>
      <c r="G7" s="1">
        <v>4.6989999999999998</v>
      </c>
      <c r="H7" s="1">
        <v>1</v>
      </c>
      <c r="I7" s="1">
        <v>6071</v>
      </c>
      <c r="J7" s="1">
        <v>0</v>
      </c>
      <c r="K7" s="3">
        <f t="shared" si="0"/>
        <v>0.33399999999999963</v>
      </c>
      <c r="L7">
        <f t="shared" si="1"/>
        <v>0.30817553710937484</v>
      </c>
    </row>
    <row r="10" spans="1:15" x14ac:dyDescent="0.25">
      <c r="F10" t="s">
        <v>10</v>
      </c>
      <c r="G10">
        <f xml:space="preserve"> (I7-1)*8 /(G7-B3)</f>
        <v>144955.22388059704</v>
      </c>
      <c r="H10" t="s">
        <v>11</v>
      </c>
    </row>
    <row r="11" spans="1:15" x14ac:dyDescent="0.25">
      <c r="G11" t="s">
        <v>16</v>
      </c>
    </row>
  </sheetData>
  <mergeCells count="2">
    <mergeCell ref="A1:E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Câu 2</vt:lpstr>
      <vt:lpstr>Câu 3</vt:lpstr>
      <vt:lpstr>Câu 4</vt:lpstr>
      <vt:lpstr>Câu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Satria Raider</cp:lastModifiedBy>
  <dcterms:created xsi:type="dcterms:W3CDTF">2021-07-10T05:49:31Z</dcterms:created>
  <dcterms:modified xsi:type="dcterms:W3CDTF">2021-07-11T16:41:38Z</dcterms:modified>
</cp:coreProperties>
</file>