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eDinhNguyen\LeDinhNguyen_C3A_B10\"/>
    </mc:Choice>
  </mc:AlternateContent>
  <bookViews>
    <workbookView xWindow="120" yWindow="45" windowWidth="15135" windowHeight="8130" activeTab="6"/>
  </bookViews>
  <sheets>
    <sheet name="HAM THOI GIAN" sheetId="11" r:id="rId1"/>
    <sheet name="BTAP" sheetId="12" r:id="rId2"/>
    <sheet name="IF 1" sheetId="6" r:id="rId3"/>
    <sheet name="IF  2" sheetId="7" r:id="rId4"/>
    <sheet name="AND" sheetId="8" r:id="rId5"/>
    <sheet name="IF OR" sheetId="9" r:id="rId6"/>
    <sheet name="TONG HOP" sheetId="10" r:id="rId7"/>
  </sheets>
  <definedNames>
    <definedName name="_xlnm.Database">#REF!</definedName>
  </definedNames>
  <calcPr calcId="152511"/>
</workbook>
</file>

<file path=xl/calcChain.xml><?xml version="1.0" encoding="utf-8"?>
<calcChain xmlns="http://schemas.openxmlformats.org/spreadsheetml/2006/main">
  <c r="G3" i="10" l="1"/>
  <c r="G4" i="10"/>
  <c r="G5" i="10"/>
  <c r="G6" i="10"/>
  <c r="G7" i="10"/>
  <c r="G8" i="10"/>
  <c r="G9" i="10"/>
  <c r="G10" i="10"/>
  <c r="G11" i="10"/>
  <c r="G2" i="10"/>
  <c r="F3" i="10"/>
  <c r="F4" i="10"/>
  <c r="F5" i="10"/>
  <c r="F6" i="10"/>
  <c r="F7" i="10"/>
  <c r="F8" i="10"/>
  <c r="F9" i="10"/>
  <c r="F10" i="10"/>
  <c r="F11" i="10"/>
  <c r="F2" i="10"/>
  <c r="E3" i="10"/>
  <c r="E4" i="10"/>
  <c r="E5" i="10"/>
  <c r="E6" i="10"/>
  <c r="E7" i="10"/>
  <c r="E8" i="10"/>
  <c r="E9" i="10"/>
  <c r="E10" i="10"/>
  <c r="E11" i="10"/>
  <c r="E2" i="10"/>
  <c r="D3" i="10"/>
  <c r="D4" i="10"/>
  <c r="D5" i="10"/>
  <c r="D6" i="10"/>
  <c r="D7" i="10"/>
  <c r="D8" i="10"/>
  <c r="D9" i="10"/>
  <c r="D10" i="10"/>
  <c r="D11" i="10"/>
  <c r="D2" i="10"/>
  <c r="C3" i="10"/>
  <c r="C4" i="10"/>
  <c r="C5" i="10"/>
  <c r="C6" i="10"/>
  <c r="C7" i="10"/>
  <c r="C8" i="10"/>
  <c r="C9" i="10"/>
  <c r="C10" i="10"/>
  <c r="C11" i="10"/>
  <c r="C2" i="10"/>
  <c r="I4" i="9"/>
  <c r="I5" i="9"/>
  <c r="I6" i="9"/>
  <c r="I7" i="9"/>
  <c r="I8" i="9"/>
  <c r="I9" i="9"/>
  <c r="I10" i="9"/>
  <c r="I11" i="9"/>
  <c r="I3" i="9"/>
  <c r="H4" i="9"/>
  <c r="H5" i="9"/>
  <c r="H6" i="9"/>
  <c r="H7" i="9"/>
  <c r="H8" i="9"/>
  <c r="H9" i="9"/>
  <c r="H10" i="9"/>
  <c r="H11" i="9"/>
  <c r="H3" i="9"/>
  <c r="F3" i="9"/>
  <c r="F4" i="9"/>
  <c r="F5" i="9"/>
  <c r="F6" i="9"/>
  <c r="F7" i="9"/>
  <c r="F8" i="9"/>
  <c r="F9" i="9"/>
  <c r="F10" i="9"/>
  <c r="F11" i="9"/>
  <c r="E3" i="8"/>
  <c r="E4" i="8"/>
  <c r="E5" i="8"/>
  <c r="E6" i="8"/>
  <c r="E7" i="8"/>
  <c r="E2" i="8"/>
  <c r="D3" i="8"/>
  <c r="D4" i="8"/>
  <c r="D5" i="8"/>
  <c r="D6" i="8"/>
  <c r="D7" i="8"/>
  <c r="D2" i="8"/>
  <c r="C3" i="8"/>
  <c r="C4" i="8"/>
  <c r="C5" i="8"/>
  <c r="C6" i="8"/>
  <c r="C7" i="8"/>
  <c r="C2" i="8"/>
  <c r="D3" i="7"/>
  <c r="D4" i="7"/>
  <c r="D5" i="7"/>
  <c r="D6" i="7"/>
  <c r="D2" i="7"/>
  <c r="F16" i="11"/>
  <c r="F17" i="11"/>
  <c r="F18" i="11"/>
  <c r="F19" i="11"/>
  <c r="F20" i="11"/>
  <c r="F21" i="11"/>
  <c r="F22" i="11"/>
  <c r="F15" i="11"/>
  <c r="E16" i="11"/>
  <c r="E17" i="11"/>
  <c r="E18" i="11"/>
  <c r="E19" i="11"/>
  <c r="E20" i="11"/>
  <c r="E21" i="11"/>
  <c r="E22" i="11"/>
  <c r="E15" i="11"/>
  <c r="D16" i="11"/>
  <c r="D17" i="11"/>
  <c r="D18" i="11"/>
  <c r="D19" i="11"/>
  <c r="D20" i="11"/>
  <c r="D21" i="11"/>
  <c r="D22" i="11"/>
  <c r="D15" i="11"/>
  <c r="E4" i="12"/>
  <c r="E5" i="12"/>
  <c r="G5" i="12" s="1"/>
  <c r="E6" i="12"/>
  <c r="E7" i="12"/>
  <c r="G7" i="12" s="1"/>
  <c r="E8" i="12"/>
  <c r="E9" i="12"/>
  <c r="F9" i="12" s="1"/>
  <c r="E3" i="12"/>
  <c r="C3" i="7"/>
  <c r="C4" i="7"/>
  <c r="C5" i="7"/>
  <c r="C6" i="7"/>
  <c r="C2" i="7"/>
  <c r="B3" i="7"/>
  <c r="B4" i="7"/>
  <c r="B5" i="7"/>
  <c r="B6" i="7"/>
  <c r="B2" i="7"/>
  <c r="G3" i="6"/>
  <c r="G4" i="6"/>
  <c r="G5" i="6"/>
  <c r="G6" i="6"/>
  <c r="G7" i="6"/>
  <c r="G8" i="6"/>
  <c r="G9" i="6"/>
  <c r="G2" i="6"/>
  <c r="F3" i="6"/>
  <c r="F4" i="6"/>
  <c r="F5" i="6"/>
  <c r="F6" i="6"/>
  <c r="F7" i="6"/>
  <c r="F8" i="6"/>
  <c r="F9" i="6"/>
  <c r="F2" i="6"/>
  <c r="E3" i="6"/>
  <c r="E4" i="6"/>
  <c r="E5" i="6"/>
  <c r="E6" i="6"/>
  <c r="E7" i="6"/>
  <c r="E8" i="6"/>
  <c r="E9" i="6"/>
  <c r="E2" i="6"/>
  <c r="D3" i="6"/>
  <c r="D4" i="6"/>
  <c r="D5" i="6"/>
  <c r="D6" i="6"/>
  <c r="D7" i="6"/>
  <c r="D8" i="6"/>
  <c r="D9" i="6"/>
  <c r="D2" i="6"/>
  <c r="D4" i="12"/>
  <c r="D5" i="12"/>
  <c r="D6" i="12"/>
  <c r="D7" i="12"/>
  <c r="D8" i="12"/>
  <c r="D9" i="12"/>
  <c r="D3" i="12"/>
  <c r="G4" i="12"/>
  <c r="G6" i="12"/>
  <c r="G8" i="12"/>
  <c r="F4" i="12"/>
  <c r="F6" i="12"/>
  <c r="F8" i="12"/>
  <c r="C4" i="12"/>
  <c r="C5" i="12"/>
  <c r="C6" i="12"/>
  <c r="C7" i="12"/>
  <c r="C8" i="12"/>
  <c r="C9" i="12"/>
  <c r="G3" i="12"/>
  <c r="F3" i="12"/>
  <c r="C3" i="12"/>
  <c r="F7" i="12" l="1"/>
  <c r="F5" i="12"/>
  <c r="G9" i="12"/>
</calcChain>
</file>

<file path=xl/comments1.xml><?xml version="1.0" encoding="utf-8"?>
<comments xmlns="http://schemas.openxmlformats.org/spreadsheetml/2006/main">
  <authors>
    <author>Office 97</author>
    <author>thao</author>
  </authors>
  <commentList>
    <comment ref="D19" authorId="0" shapeId="0">
      <text>
        <r>
          <rPr>
            <sz val="12"/>
            <color indexed="81"/>
            <rFont val="Tahoma"/>
            <family val="2"/>
          </rPr>
          <t>= Giờ kết thúc - giờ bắt đầu ( tính bằng Phút )</t>
        </r>
      </text>
    </comment>
    <comment ref="E19" authorId="1" shapeId="0">
      <text>
        <r>
          <rPr>
            <sz val="12"/>
            <color indexed="81"/>
            <rFont val="Tahoma"/>
            <family val="2"/>
          </rPr>
          <t>3 phút 1 cuộc. Chỉ lấy phần nguyên.</t>
        </r>
      </text>
    </comment>
    <comment ref="F19" authorId="0" shapeId="0">
      <text>
        <r>
          <rPr>
            <sz val="12"/>
            <color indexed="81"/>
            <rFont val="Tahoma"/>
            <family val="2"/>
          </rPr>
          <t>Số phút còn dư sau khi qui thời gian thành cuộc gọi.</t>
        </r>
      </text>
    </comment>
  </commentList>
</comments>
</file>

<file path=xl/comments2.xml><?xml version="1.0" encoding="utf-8"?>
<comments xmlns="http://schemas.openxmlformats.org/spreadsheetml/2006/main">
  <authors>
    <author>NNTTrinh</author>
  </authors>
  <commentList>
    <comment ref="C3" authorId="0" shapeId="0">
      <text>
        <r>
          <rPr>
            <sz val="8"/>
            <color indexed="81"/>
            <rFont val="Tahoma"/>
            <family val="2"/>
          </rPr>
          <t xml:space="preserve">Là ký tự đầu của Số hóa đơn
</t>
        </r>
      </text>
    </comment>
    <comment ref="D3" authorId="0" shapeId="0">
      <text>
        <r>
          <rPr>
            <sz val="8"/>
            <color indexed="81"/>
            <rFont val="Tahoma"/>
            <family val="2"/>
          </rPr>
          <t xml:space="preserve">Là ký tự thứ 2 của Số hóa đơn
</t>
        </r>
      </text>
    </comment>
    <comment ref="E3" authorId="0" shapeId="0">
      <text>
        <r>
          <rPr>
            <sz val="8"/>
            <color indexed="81"/>
            <rFont val="Tahoma"/>
            <family val="2"/>
          </rPr>
          <t>*** Là các ký tự còn lại của Số hóa đơn
_Đổi kết quả tính toán ra kiểu số</t>
        </r>
      </text>
    </comment>
    <comment ref="F3" authorId="0" shapeId="0">
      <text>
        <r>
          <rPr>
            <sz val="8"/>
            <color indexed="81"/>
            <rFont val="Tahoma"/>
            <family val="2"/>
          </rPr>
          <t>=Số lượng chai/20.</t>
        </r>
        <r>
          <rPr>
            <b/>
            <sz val="8"/>
            <color indexed="81"/>
            <rFont val="Tahoma"/>
            <family val="2"/>
          </rPr>
          <t xml:space="preserve">
Chỉ lấy phần nguyên</t>
        </r>
      </text>
    </comment>
    <comment ref="G3" authorId="0" shapeId="0">
      <text>
        <r>
          <rPr>
            <sz val="8"/>
            <color indexed="81"/>
            <rFont val="Tahoma"/>
            <family val="2"/>
          </rPr>
          <t>=Số lượng chai/20.</t>
        </r>
        <r>
          <rPr>
            <b/>
            <sz val="8"/>
            <color indexed="81"/>
            <rFont val="Tahoma"/>
            <family val="2"/>
          </rPr>
          <t xml:space="preserve">
Chỉ lấy phần dư</t>
        </r>
        <r>
          <rPr>
            <sz val="8"/>
            <color indexed="81"/>
            <rFont val="Tahoma"/>
            <family val="2"/>
          </rPr>
          <t xml:space="preserve">
</t>
        </r>
      </text>
    </comment>
    <comment ref="B8" authorId="0" shapeId="0">
      <text>
        <r>
          <rPr>
            <sz val="8"/>
            <color indexed="81"/>
            <rFont val="Tahoma"/>
            <family val="2"/>
          </rPr>
          <t xml:space="preserve">_Ký tự đầu là Mã loại
_Ký tự thứ 2 là dung tích chai dầu theo Lít
_Các ký tự còn lại là số lượng chai. Ví dụ Số hóa đơnlà C5895 -&gt; 895 chai
</t>
        </r>
      </text>
    </comment>
  </commentList>
</comments>
</file>

<file path=xl/comments3.xml><?xml version="1.0" encoding="utf-8"?>
<comments xmlns="http://schemas.openxmlformats.org/spreadsheetml/2006/main">
  <authors>
    <author>Bui Minh Ly</author>
  </authors>
  <commentList>
    <comment ref="F11" authorId="0" shapeId="0">
      <text>
        <r>
          <rPr>
            <sz val="10"/>
            <color indexed="81"/>
            <rFont val="Tahoma"/>
            <family val="2"/>
          </rPr>
          <t>Nếu Mã NV là TP hoặc PP thì PCCV là 200000, Nếu Mã NV là NV1 thì PCCV là 100000 ngược lại là số 0.</t>
        </r>
      </text>
    </comment>
    <comment ref="H11" authorId="0" shapeId="0">
      <text>
        <r>
          <rPr>
            <sz val="10"/>
            <color indexed="81"/>
            <rFont val="Tahoma"/>
            <family val="2"/>
          </rPr>
          <t>Nếu Mã KT là A thì thưởng 300000, 
Nếu Mã KT là B thì thưởng 200000,
Ngược lại thưởng 100000</t>
        </r>
      </text>
    </comment>
    <comment ref="I11" authorId="0" shapeId="0">
      <text>
        <r>
          <rPr>
            <b/>
            <sz val="10"/>
            <color indexed="81"/>
            <rFont val="Tahoma"/>
            <family val="2"/>
          </rPr>
          <t>Nếu Mã NV là TP thì chức vụ là Trưởng phòng,
Nếu Mã NV là PP thì chức vụ là Phó phòng,
Nếu Mã NV là NV1 thì chức vụ là Nhân viên 1,
Ngược lại là Nhân viên 2.</t>
        </r>
      </text>
    </comment>
  </commentList>
</comments>
</file>

<file path=xl/comments4.xml><?xml version="1.0" encoding="utf-8"?>
<comments xmlns="http://schemas.openxmlformats.org/spreadsheetml/2006/main">
  <authors>
    <author/>
  </authors>
  <commentList>
    <comment ref="C6" authorId="0" shapeId="0">
      <text>
        <r>
          <rPr>
            <sz val="10"/>
            <color rgb="FF000000"/>
            <rFont val="Arial"/>
            <family val="2"/>
            <charset val="1"/>
          </rPr>
          <t xml:space="preserve">Tên hàng và hãng SX gồm 2 ký tự đầu Mã hàng
Nếu là: TV --&gt; Tivi
            DM --&gt; Đầu máy
            LO --&gt; Loa
và Hãng SX:
Nếu là:  SO --&gt; Sony
            SA --&gt; Samsung
            TO --&gt; Toshiba
Ví dụ: Hãng SX là SO; Mã hàng là TV_450 thì
Tên hàng và hãng SX là Tivi - Sony
</t>
        </r>
      </text>
    </comment>
    <comment ref="D6" authorId="0" shapeId="0">
      <text>
        <r>
          <rPr>
            <sz val="10"/>
            <color rgb="FF000000"/>
            <rFont val="Arial"/>
            <family val="2"/>
            <charset val="1"/>
          </rPr>
          <t xml:space="preserve">Số lượng:
Là các ký tự số của Mã hàng
</t>
        </r>
      </text>
    </comment>
    <comment ref="E6" authorId="0" shapeId="0">
      <text>
        <r>
          <rPr>
            <sz val="10"/>
            <color rgb="FF000000"/>
            <rFont val="Arial"/>
            <family val="2"/>
            <charset val="1"/>
          </rPr>
          <t>Khuyến mãi 1:
Nếu Hãng là Toshiba hoặc Samsung
Ghi là 150000, còn lại để trống</t>
        </r>
      </text>
    </comment>
    <comment ref="F6" authorId="0" shapeId="0">
      <text>
        <r>
          <rPr>
            <sz val="10"/>
            <color rgb="FF000000"/>
            <rFont val="Arial"/>
            <family val="2"/>
            <charset val="1"/>
          </rPr>
          <t>Khuyến mãi 2:
Nếu Hãng SX là  Samsung có Số lượng &gt;=100 ghi 200000, còn lại để trống</t>
        </r>
      </text>
    </comment>
    <comment ref="G6" authorId="0" shapeId="0">
      <text>
        <r>
          <rPr>
            <sz val="10"/>
            <color rgb="FF000000"/>
            <rFont val="Arial"/>
            <family val="2"/>
            <charset val="1"/>
          </rPr>
          <t>Khuyến mãi 3:
Nếu Hàng là Tivi hoặc Đầu máy của Hãng Sony ghi 250000, còn lại để trống</t>
        </r>
      </text>
    </comment>
    <comment ref="H6" authorId="0" shapeId="0">
      <text>
        <r>
          <rPr>
            <sz val="10"/>
            <color rgb="FF000000"/>
            <rFont val="Arial"/>
            <family val="2"/>
            <charset val="1"/>
          </rPr>
          <t>Khuyến mãi 5:
Nếu Hãng là Sony hoặc Samsung hoặc Số lượng &gt;=250 thì ghi 350000, còn lại để trống</t>
        </r>
      </text>
    </comment>
  </commentList>
</comments>
</file>

<file path=xl/sharedStrings.xml><?xml version="1.0" encoding="utf-8"?>
<sst xmlns="http://schemas.openxmlformats.org/spreadsheetml/2006/main" count="161" uniqueCount="136">
  <si>
    <t>STT</t>
  </si>
  <si>
    <t>Họ tên</t>
  </si>
  <si>
    <t>T.Bình</t>
  </si>
  <si>
    <t>X.Lọai</t>
  </si>
  <si>
    <t>Thưởng</t>
  </si>
  <si>
    <t>Du học</t>
  </si>
  <si>
    <t>Dũng</t>
  </si>
  <si>
    <t>Đức</t>
  </si>
  <si>
    <t>Hùng</t>
  </si>
  <si>
    <t>Minh</t>
  </si>
  <si>
    <t>Ninh</t>
  </si>
  <si>
    <t>Lâm</t>
  </si>
  <si>
    <t>Tấn</t>
  </si>
  <si>
    <t>Vũ</t>
  </si>
  <si>
    <t>1) Tại ô D2 tính X.Lọai:  Nếu T.Bình &gt;=5 thì "Đậu"</t>
  </si>
  <si>
    <t xml:space="preserve">                                         Ngược lại thì "Rớt"</t>
  </si>
  <si>
    <t>2) Tại ô E2 tính Thưởng: Nếu T.Bình &gt;=8 thì thưởng 100000</t>
  </si>
  <si>
    <t xml:space="preserve">                                        Ngược lại không thưởng</t>
  </si>
  <si>
    <t>3) Tại ô F2 tính Du học:  Nếu T.Bình &gt;=9 thì đánh dấu "X"</t>
  </si>
  <si>
    <t xml:space="preserve">                                        Ngược lại thì để trống ""</t>
  </si>
  <si>
    <t>MÃ</t>
  </si>
  <si>
    <t>TÊN</t>
  </si>
  <si>
    <t>SỐ LƯỢNG</t>
  </si>
  <si>
    <t>ĐƠN GIÁ</t>
  </si>
  <si>
    <t>VL</t>
  </si>
  <si>
    <t>SU</t>
  </si>
  <si>
    <t>AV</t>
  </si>
  <si>
    <r>
      <t xml:space="preserve">1) </t>
    </r>
    <r>
      <rPr>
        <u/>
        <sz val="24"/>
        <rFont val="Times New Roman"/>
        <family val="1"/>
      </rPr>
      <t>Tên</t>
    </r>
    <r>
      <rPr>
        <sz val="24"/>
        <rFont val="Times New Roman"/>
        <family val="1"/>
      </rPr>
      <t xml:space="preserve">: Nếu mã là </t>
    </r>
    <r>
      <rPr>
        <sz val="24"/>
        <color indexed="10"/>
        <rFont val="Times New Roman"/>
        <family val="1"/>
      </rPr>
      <t>VL</t>
    </r>
    <r>
      <rPr>
        <sz val="24"/>
        <rFont val="Times New Roman"/>
        <family val="1"/>
      </rPr>
      <t xml:space="preserve"> thì tên </t>
    </r>
    <r>
      <rPr>
        <sz val="24"/>
        <color indexed="10"/>
        <rFont val="Times New Roman"/>
        <family val="1"/>
      </rPr>
      <t>Vật lý</t>
    </r>
  </si>
  <si>
    <r>
      <t xml:space="preserve">            Nếu mã là </t>
    </r>
    <r>
      <rPr>
        <sz val="24"/>
        <color indexed="10"/>
        <rFont val="Times New Roman"/>
        <family val="1"/>
      </rPr>
      <t>SU</t>
    </r>
    <r>
      <rPr>
        <sz val="24"/>
        <rFont val="Times New Roman"/>
        <family val="1"/>
      </rPr>
      <t xml:space="preserve"> thì tên </t>
    </r>
    <r>
      <rPr>
        <sz val="24"/>
        <color indexed="10"/>
        <rFont val="Times New Roman"/>
        <family val="1"/>
      </rPr>
      <t>Sử</t>
    </r>
  </si>
  <si>
    <r>
      <t xml:space="preserve">            Còn lại tên </t>
    </r>
    <r>
      <rPr>
        <sz val="24"/>
        <color indexed="10"/>
        <rFont val="Times New Roman"/>
        <family val="1"/>
      </rPr>
      <t>Anh văn</t>
    </r>
  </si>
  <si>
    <r>
      <t xml:space="preserve">2) </t>
    </r>
    <r>
      <rPr>
        <u/>
        <sz val="24"/>
        <rFont val="Times New Roman"/>
        <family val="1"/>
      </rPr>
      <t>Số lượng:</t>
    </r>
    <r>
      <rPr>
        <sz val="24"/>
        <rFont val="Times New Roman"/>
        <family val="1"/>
      </rPr>
      <t xml:space="preserve"> Nếu mã là </t>
    </r>
    <r>
      <rPr>
        <sz val="24"/>
        <color indexed="10"/>
        <rFont val="Times New Roman"/>
        <family val="1"/>
      </rPr>
      <t>SU</t>
    </r>
    <r>
      <rPr>
        <sz val="24"/>
        <rFont val="Times New Roman"/>
        <family val="1"/>
      </rPr>
      <t xml:space="preserve"> thì </t>
    </r>
    <r>
      <rPr>
        <sz val="24"/>
        <color indexed="10"/>
        <rFont val="Times New Roman"/>
        <family val="1"/>
      </rPr>
      <t>50</t>
    </r>
  </si>
  <si>
    <r>
      <t xml:space="preserve">                     Nếu mã là </t>
    </r>
    <r>
      <rPr>
        <sz val="24"/>
        <color indexed="10"/>
        <rFont val="Times New Roman"/>
        <family val="1"/>
      </rPr>
      <t>VL</t>
    </r>
    <r>
      <rPr>
        <sz val="24"/>
        <rFont val="Times New Roman"/>
        <family val="1"/>
      </rPr>
      <t xml:space="preserve"> thì </t>
    </r>
    <r>
      <rPr>
        <sz val="24"/>
        <color indexed="10"/>
        <rFont val="Times New Roman"/>
        <family val="1"/>
      </rPr>
      <t>100</t>
    </r>
  </si>
  <si>
    <r>
      <t xml:space="preserve">                     Còn lại là </t>
    </r>
    <r>
      <rPr>
        <sz val="24"/>
        <color indexed="10"/>
        <rFont val="Times New Roman"/>
        <family val="1"/>
      </rPr>
      <t>80</t>
    </r>
  </si>
  <si>
    <r>
      <t xml:space="preserve">3) </t>
    </r>
    <r>
      <rPr>
        <u/>
        <sz val="24"/>
        <rFont val="Times New Roman"/>
        <family val="1"/>
      </rPr>
      <t>Đơn giá</t>
    </r>
    <r>
      <rPr>
        <sz val="24"/>
        <rFont val="Times New Roman"/>
        <family val="1"/>
      </rPr>
      <t xml:space="preserve">: Nếu mã là </t>
    </r>
    <r>
      <rPr>
        <sz val="24"/>
        <color indexed="10"/>
        <rFont val="Times New Roman"/>
        <family val="1"/>
      </rPr>
      <t>AV</t>
    </r>
    <r>
      <rPr>
        <sz val="24"/>
        <rFont val="Times New Roman"/>
        <family val="1"/>
      </rPr>
      <t xml:space="preserve"> thì </t>
    </r>
    <r>
      <rPr>
        <sz val="24"/>
        <color indexed="10"/>
        <rFont val="Times New Roman"/>
        <family val="1"/>
      </rPr>
      <t>8000</t>
    </r>
  </si>
  <si>
    <r>
      <t xml:space="preserve">                   Nếu mã là </t>
    </r>
    <r>
      <rPr>
        <sz val="24"/>
        <color indexed="10"/>
        <rFont val="Times New Roman"/>
        <family val="1"/>
      </rPr>
      <t>SU</t>
    </r>
    <r>
      <rPr>
        <sz val="24"/>
        <rFont val="Times New Roman"/>
        <family val="1"/>
      </rPr>
      <t xml:space="preserve"> thì </t>
    </r>
    <r>
      <rPr>
        <sz val="24"/>
        <color indexed="10"/>
        <rFont val="Times New Roman"/>
        <family val="1"/>
      </rPr>
      <t>4000</t>
    </r>
  </si>
  <si>
    <r>
      <t xml:space="preserve">                   Còn lại là </t>
    </r>
    <r>
      <rPr>
        <sz val="24"/>
        <color indexed="10"/>
        <rFont val="Times New Roman"/>
        <family val="1"/>
      </rPr>
      <t>5000</t>
    </r>
  </si>
  <si>
    <t>Văn</t>
  </si>
  <si>
    <t>Tóan</t>
  </si>
  <si>
    <r>
      <t xml:space="preserve">                  Nếu </t>
    </r>
    <r>
      <rPr>
        <sz val="24"/>
        <color indexed="10"/>
        <rFont val="Times New Roman"/>
        <family val="1"/>
      </rPr>
      <t>TB&gt;=8</t>
    </r>
    <r>
      <rPr>
        <sz val="24"/>
        <rFont val="Times New Roman"/>
        <family val="1"/>
      </rPr>
      <t xml:space="preserve"> </t>
    </r>
    <r>
      <rPr>
        <b/>
        <sz val="24"/>
        <color indexed="57"/>
        <rFont val="Times New Roman"/>
        <family val="1"/>
      </rPr>
      <t>và</t>
    </r>
    <r>
      <rPr>
        <sz val="24"/>
        <rFont val="Times New Roman"/>
        <family val="1"/>
      </rPr>
      <t xml:space="preserve"> </t>
    </r>
    <r>
      <rPr>
        <sz val="24"/>
        <color indexed="10"/>
        <rFont val="Times New Roman"/>
        <family val="1"/>
      </rPr>
      <t>không môn nào dưới 7</t>
    </r>
    <r>
      <rPr>
        <sz val="24"/>
        <rFont val="Times New Roman"/>
        <family val="1"/>
      </rPr>
      <t xml:space="preserve"> thì </t>
    </r>
    <r>
      <rPr>
        <b/>
        <sz val="24"/>
        <color indexed="12"/>
        <rFont val="Times New Roman"/>
        <family val="1"/>
      </rPr>
      <t>"KHÁ"</t>
    </r>
  </si>
  <si>
    <r>
      <t xml:space="preserve">                  Nếu </t>
    </r>
    <r>
      <rPr>
        <sz val="24"/>
        <color indexed="10"/>
        <rFont val="Times New Roman"/>
        <family val="1"/>
      </rPr>
      <t>TB&gt;=5</t>
    </r>
    <r>
      <rPr>
        <sz val="24"/>
        <rFont val="Times New Roman"/>
        <family val="1"/>
      </rPr>
      <t xml:space="preserve"> </t>
    </r>
    <r>
      <rPr>
        <b/>
        <sz val="24"/>
        <color indexed="57"/>
        <rFont val="Times New Roman"/>
        <family val="1"/>
      </rPr>
      <t>và</t>
    </r>
    <r>
      <rPr>
        <sz val="24"/>
        <rFont val="Times New Roman"/>
        <family val="1"/>
      </rPr>
      <t xml:space="preserve"> </t>
    </r>
    <r>
      <rPr>
        <sz val="24"/>
        <color indexed="10"/>
        <rFont val="Times New Roman"/>
        <family val="1"/>
      </rPr>
      <t>không môn nào dưới 5</t>
    </r>
    <r>
      <rPr>
        <sz val="24"/>
        <rFont val="Times New Roman"/>
        <family val="1"/>
      </rPr>
      <t xml:space="preserve"> thì </t>
    </r>
    <r>
      <rPr>
        <b/>
        <sz val="24"/>
        <color indexed="12"/>
        <rFont val="Times New Roman"/>
        <family val="1"/>
      </rPr>
      <t>"T.BÌNH"</t>
    </r>
  </si>
  <si>
    <r>
      <t xml:space="preserve">                  Ngược lại xếp lọai </t>
    </r>
    <r>
      <rPr>
        <b/>
        <sz val="24"/>
        <color indexed="12"/>
        <rFont val="Times New Roman"/>
        <family val="1"/>
      </rPr>
      <t>"YẾU"</t>
    </r>
  </si>
  <si>
    <r>
      <t xml:space="preserve">                   Nếu </t>
    </r>
    <r>
      <rPr>
        <sz val="24"/>
        <color indexed="10"/>
        <rFont val="Times New Roman"/>
        <family val="1"/>
      </rPr>
      <t>TB&gt;=7</t>
    </r>
    <r>
      <rPr>
        <sz val="24"/>
        <rFont val="Times New Roman"/>
        <family val="1"/>
      </rPr>
      <t xml:space="preserve"> </t>
    </r>
    <r>
      <rPr>
        <b/>
        <sz val="24"/>
        <color indexed="17"/>
        <rFont val="Times New Roman"/>
        <family val="1"/>
      </rPr>
      <t>và</t>
    </r>
    <r>
      <rPr>
        <sz val="24"/>
        <rFont val="Times New Roman"/>
        <family val="1"/>
      </rPr>
      <t xml:space="preserve"> </t>
    </r>
    <r>
      <rPr>
        <sz val="24"/>
        <color indexed="10"/>
        <rFont val="Times New Roman"/>
        <family val="1"/>
      </rPr>
      <t>văn&gt;=7</t>
    </r>
    <r>
      <rPr>
        <sz val="24"/>
        <rFont val="Times New Roman"/>
        <family val="1"/>
      </rPr>
      <t xml:space="preserve"> thì thưởng </t>
    </r>
    <r>
      <rPr>
        <b/>
        <sz val="24"/>
        <color indexed="12"/>
        <rFont val="Times New Roman"/>
        <family val="1"/>
      </rPr>
      <t>80000</t>
    </r>
  </si>
  <si>
    <r>
      <t xml:space="preserve">                   Còn lại </t>
    </r>
    <r>
      <rPr>
        <b/>
        <sz val="24"/>
        <color indexed="12"/>
        <rFont val="Times New Roman"/>
        <family val="1"/>
      </rPr>
      <t>không thưởng</t>
    </r>
  </si>
  <si>
    <t>xếp hạng</t>
  </si>
  <si>
    <t>4) Dựa vào ĐTB để xếp hạng (lớn điểm nhất xếp hạng nhất)</t>
  </si>
  <si>
    <t>C</t>
  </si>
  <si>
    <t>NV1</t>
  </si>
  <si>
    <t>A</t>
  </si>
  <si>
    <t>NV2</t>
  </si>
  <si>
    <t>B</t>
  </si>
  <si>
    <t>PP</t>
  </si>
  <si>
    <t>TP</t>
  </si>
  <si>
    <t>Chức vụ</t>
  </si>
  <si>
    <t>Lương CB</t>
  </si>
  <si>
    <t>PCCV</t>
  </si>
  <si>
    <t>Số con</t>
  </si>
  <si>
    <t>Ngày công</t>
  </si>
  <si>
    <t>Mã KT</t>
  </si>
  <si>
    <t>Mã NV</t>
  </si>
  <si>
    <t>BẢNG LƯƠNG  THÁNG 12/2000</t>
  </si>
  <si>
    <r>
      <t xml:space="preserve">2) X.Lọai: Nếu </t>
    </r>
    <r>
      <rPr>
        <sz val="24"/>
        <color indexed="10"/>
        <rFont val="Times New Roman"/>
        <family val="1"/>
      </rPr>
      <t>TB&gt;=9</t>
    </r>
    <r>
      <rPr>
        <sz val="24"/>
        <rFont val="Times New Roman"/>
        <family val="1"/>
      </rPr>
      <t xml:space="preserve"> </t>
    </r>
    <r>
      <rPr>
        <b/>
        <sz val="24"/>
        <color indexed="57"/>
        <rFont val="Times New Roman"/>
        <family val="1"/>
      </rPr>
      <t>và</t>
    </r>
    <r>
      <rPr>
        <sz val="24"/>
        <rFont val="Times New Roman"/>
        <family val="1"/>
      </rPr>
      <t xml:space="preserve"> không môn nào </t>
    </r>
    <r>
      <rPr>
        <sz val="24"/>
        <color indexed="10"/>
        <rFont val="Times New Roman"/>
        <family val="1"/>
      </rPr>
      <t>dưới 8</t>
    </r>
    <r>
      <rPr>
        <sz val="24"/>
        <rFont val="Times New Roman"/>
        <family val="1"/>
      </rPr>
      <t xml:space="preserve"> thì </t>
    </r>
    <r>
      <rPr>
        <b/>
        <sz val="24"/>
        <color indexed="12"/>
        <rFont val="Times New Roman"/>
        <family val="1"/>
      </rPr>
      <t>"GIỎI"</t>
    </r>
  </si>
  <si>
    <r>
      <t xml:space="preserve">3) Thưởng: Nếu </t>
    </r>
    <r>
      <rPr>
        <sz val="24"/>
        <color indexed="10"/>
        <rFont val="Times New Roman"/>
        <family val="1"/>
      </rPr>
      <t>TB&gt;=8</t>
    </r>
    <r>
      <rPr>
        <sz val="24"/>
        <rFont val="Times New Roman"/>
        <family val="1"/>
      </rPr>
      <t xml:space="preserve"> </t>
    </r>
    <r>
      <rPr>
        <b/>
        <sz val="24"/>
        <color indexed="17"/>
        <rFont val="Times New Roman"/>
        <family val="1"/>
      </rPr>
      <t>và</t>
    </r>
    <r>
      <rPr>
        <sz val="24"/>
        <rFont val="Times New Roman"/>
        <family val="1"/>
      </rPr>
      <t xml:space="preserve"> </t>
    </r>
    <r>
      <rPr>
        <sz val="24"/>
        <color indexed="10"/>
        <rFont val="Times New Roman"/>
        <family val="1"/>
      </rPr>
      <t xml:space="preserve">văn&gt;=8 </t>
    </r>
    <r>
      <rPr>
        <sz val="24"/>
        <rFont val="Times New Roman"/>
        <family val="1"/>
      </rPr>
      <t xml:space="preserve">thì thưởng </t>
    </r>
    <r>
      <rPr>
        <b/>
        <sz val="24"/>
        <color indexed="12"/>
        <rFont val="Times New Roman"/>
        <family val="1"/>
      </rPr>
      <t>100000</t>
    </r>
  </si>
  <si>
    <t>1) ĐTB= (VĂN+TOÁN*2)/3 làm tròn 1 số lẻ</t>
  </si>
  <si>
    <t>Hãng SX</t>
  </si>
  <si>
    <t>Mã hàng</t>
  </si>
  <si>
    <t>Tên hàng và hãng SX</t>
  </si>
  <si>
    <t>Số lượng</t>
  </si>
  <si>
    <t>Khuyến mãi 1</t>
  </si>
  <si>
    <t>Khuyến mãi 2</t>
  </si>
  <si>
    <t>Khuyến mãi 3</t>
  </si>
  <si>
    <t>Khuyến mãi 5</t>
  </si>
  <si>
    <t>SO</t>
  </si>
  <si>
    <r>
      <rPr>
        <b/>
        <sz val="12"/>
        <color rgb="FFFF0000"/>
        <rFont val="Tahoma"/>
        <family val="2"/>
        <charset val="1"/>
      </rPr>
      <t>TV</t>
    </r>
    <r>
      <rPr>
        <b/>
        <sz val="12"/>
        <rFont val="Tahoma"/>
        <family val="2"/>
        <charset val="1"/>
      </rPr>
      <t>_450</t>
    </r>
  </si>
  <si>
    <t>SA</t>
  </si>
  <si>
    <r>
      <rPr>
        <b/>
        <sz val="12"/>
        <color rgb="FFFF0000"/>
        <rFont val="Tahoma"/>
        <family val="2"/>
        <charset val="1"/>
      </rPr>
      <t>TV</t>
    </r>
    <r>
      <rPr>
        <b/>
        <sz val="12"/>
        <rFont val="Tahoma"/>
        <family val="2"/>
        <charset val="1"/>
      </rPr>
      <t>_100</t>
    </r>
  </si>
  <si>
    <t>TO</t>
  </si>
  <si>
    <r>
      <rPr>
        <b/>
        <sz val="12"/>
        <color rgb="FFFF0000"/>
        <rFont val="Tahoma"/>
        <family val="2"/>
        <charset val="1"/>
      </rPr>
      <t>DM</t>
    </r>
    <r>
      <rPr>
        <b/>
        <sz val="12"/>
        <rFont val="Tahoma"/>
        <family val="2"/>
        <charset val="1"/>
      </rPr>
      <t>_90</t>
    </r>
  </si>
  <si>
    <r>
      <rPr>
        <b/>
        <sz val="12"/>
        <color rgb="FFFF0000"/>
        <rFont val="Tahoma"/>
        <family val="2"/>
        <charset val="1"/>
      </rPr>
      <t>LO</t>
    </r>
    <r>
      <rPr>
        <b/>
        <sz val="12"/>
        <rFont val="Tahoma"/>
        <family val="2"/>
        <charset val="1"/>
      </rPr>
      <t>_250</t>
    </r>
  </si>
  <si>
    <r>
      <rPr>
        <b/>
        <sz val="12"/>
        <color rgb="FFFF0000"/>
        <rFont val="Tahoma"/>
        <family val="2"/>
        <charset val="1"/>
      </rPr>
      <t>DM</t>
    </r>
    <r>
      <rPr>
        <b/>
        <sz val="12"/>
        <rFont val="Tahoma"/>
        <family val="2"/>
        <charset val="1"/>
      </rPr>
      <t>_70</t>
    </r>
  </si>
  <si>
    <r>
      <rPr>
        <b/>
        <sz val="12"/>
        <color rgb="FFFF0000"/>
        <rFont val="Tahoma"/>
        <family val="2"/>
        <charset val="1"/>
      </rPr>
      <t>TV</t>
    </r>
    <r>
      <rPr>
        <b/>
        <sz val="12"/>
        <rFont val="Tahoma"/>
        <family val="2"/>
        <charset val="1"/>
      </rPr>
      <t>_60</t>
    </r>
  </si>
  <si>
    <r>
      <rPr>
        <b/>
        <sz val="12"/>
        <color rgb="FFFF0000"/>
        <rFont val="Tahoma"/>
        <family val="2"/>
        <charset val="1"/>
      </rPr>
      <t>LO</t>
    </r>
    <r>
      <rPr>
        <b/>
        <sz val="12"/>
        <rFont val="Tahoma"/>
        <family val="2"/>
        <charset val="1"/>
      </rPr>
      <t>_60</t>
    </r>
  </si>
  <si>
    <r>
      <rPr>
        <b/>
        <sz val="12"/>
        <color rgb="FFFF0000"/>
        <rFont val="Tahoma"/>
        <family val="2"/>
        <charset val="1"/>
      </rPr>
      <t>TV</t>
    </r>
    <r>
      <rPr>
        <b/>
        <sz val="12"/>
        <rFont val="Tahoma"/>
        <family val="2"/>
        <charset val="1"/>
      </rPr>
      <t>_170</t>
    </r>
  </si>
  <si>
    <r>
      <rPr>
        <b/>
        <sz val="12"/>
        <color rgb="FFFF0000"/>
        <rFont val="Tahoma"/>
        <family val="2"/>
        <charset val="1"/>
      </rPr>
      <t>DM</t>
    </r>
    <r>
      <rPr>
        <b/>
        <sz val="12"/>
        <rFont val="Tahoma"/>
        <family val="2"/>
        <charset val="1"/>
      </rPr>
      <t>_150</t>
    </r>
  </si>
  <si>
    <r>
      <rPr>
        <b/>
        <sz val="12"/>
        <color rgb="FFFF0000"/>
        <rFont val="Tahoma"/>
        <family val="2"/>
        <charset val="1"/>
      </rPr>
      <t>DM</t>
    </r>
    <r>
      <rPr>
        <b/>
        <sz val="12"/>
        <rFont val="Tahoma"/>
        <family val="2"/>
        <charset val="1"/>
      </rPr>
      <t>_95</t>
    </r>
  </si>
  <si>
    <t>Nhóm hàm xử lý giờ - số</t>
  </si>
  <si>
    <t>Ví dụ</t>
  </si>
  <si>
    <t>Hàm</t>
  </si>
  <si>
    <t>Mô tả</t>
  </si>
  <si>
    <t>NOW()</t>
  </si>
  <si>
    <t>--&gt; Ngày giờ hiện hành trên máy tính</t>
  </si>
  <si>
    <t>SECOND(Biểu thức giờ)</t>
  </si>
  <si>
    <t>--&gt; Số GIÂY trong biểu thức giờ</t>
  </si>
  <si>
    <t>MINUTE(Biểu thức giờ)</t>
  </si>
  <si>
    <t>--&gt; Số PHÚT trong biểu thức giờ</t>
  </si>
  <si>
    <t>HOUR(Biểu thức giờ)</t>
  </si>
  <si>
    <t>--&gt; Số GIỜ trong biểu thức giờ</t>
  </si>
  <si>
    <t>TIME(Giờ,Phút,Giây)</t>
  </si>
  <si>
    <t>--&gt; Biểu thức giờ</t>
  </si>
  <si>
    <t>INT(Số)</t>
  </si>
  <si>
    <t>--&gt; Phần nguyên của số</t>
  </si>
  <si>
    <t>MOD(Số bị chia, Số chia)</t>
  </si>
  <si>
    <t>--&gt; Phần dư của Phép chia Số bị chia/số chia</t>
  </si>
  <si>
    <t>ROUND(Số,K)</t>
  </si>
  <si>
    <t>--&gt; K &gt; 0 thì làm tròn số lẻ</t>
  </si>
  <si>
    <t>--&gt; K &lt; 0 thì làm tròn đến hàng chục, trăm, nghìn,… gần nhất</t>
  </si>
  <si>
    <t>Bài Tập</t>
  </si>
  <si>
    <t>Khách hàng</t>
  </si>
  <si>
    <t xml:space="preserve">Giờ Bắt đầu </t>
  </si>
  <si>
    <t>Giớ Kết thúc</t>
  </si>
  <si>
    <t>Thời gian ( Phút )</t>
  </si>
  <si>
    <t>Số cuộc gọi</t>
  </si>
  <si>
    <t>Số phút dư</t>
  </si>
  <si>
    <t>An Tuấn</t>
  </si>
  <si>
    <t>Hoài Vi</t>
  </si>
  <si>
    <t>Anh Thư</t>
  </si>
  <si>
    <t>Bao Minh</t>
  </si>
  <si>
    <t>Tú Kiệt</t>
  </si>
  <si>
    <t>Trần Vũ</t>
  </si>
  <si>
    <t>Lê Dung</t>
  </si>
  <si>
    <t>Đức Bình</t>
  </si>
  <si>
    <r>
      <t>YÊU CẦU</t>
    </r>
    <r>
      <rPr>
        <sz val="15"/>
        <rFont val="Times New Roman"/>
        <family val="1"/>
      </rPr>
      <t>:</t>
    </r>
  </si>
  <si>
    <t>BÁO CÁO TÌNH HÌNH XUẤT HÀNG</t>
  </si>
  <si>
    <t>Stt</t>
  </si>
  <si>
    <t>Số hóa đơn</t>
  </si>
  <si>
    <t>Mã loại</t>
  </si>
  <si>
    <t>Dung tích chai
(Lít)</t>
  </si>
  <si>
    <t>Số lượng chai
chuyển sang số</t>
  </si>
  <si>
    <t>Số thùng
(20 Chai/Thùng)</t>
  </si>
  <si>
    <t>Số chai lẻ</t>
  </si>
  <si>
    <r>
      <rPr>
        <b/>
        <sz val="10"/>
        <color indexed="17"/>
        <rFont val="Arial"/>
        <family val="2"/>
      </rPr>
      <t>N</t>
    </r>
    <r>
      <rPr>
        <b/>
        <sz val="10"/>
        <color indexed="14"/>
        <rFont val="Arial"/>
        <family val="2"/>
      </rPr>
      <t>2</t>
    </r>
    <r>
      <rPr>
        <b/>
        <sz val="10"/>
        <color indexed="18"/>
        <rFont val="Arial"/>
        <family val="2"/>
      </rPr>
      <t>1250</t>
    </r>
  </si>
  <si>
    <t>C1810</t>
  </si>
  <si>
    <t>M11680</t>
  </si>
  <si>
    <t>N11500</t>
  </si>
  <si>
    <t>C28000</t>
  </si>
  <si>
    <t>M27585</t>
  </si>
  <si>
    <t>C5895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</si>
</sst>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quot;VNd&quot;"/>
    <numFmt numFmtId="165" formatCode="\$#,##0\ ;\(\$#,##0\)"/>
    <numFmt numFmtId="166" formatCode="#,##0.0000000"/>
  </numFmts>
  <fonts count="51" x14ac:knownFonts="1">
    <font>
      <sz val="11"/>
      <color theme="1"/>
      <name val="Calibri"/>
      <family val="2"/>
      <scheme val="minor"/>
    </font>
    <font>
      <sz val="12"/>
      <name val="Times New Roman"/>
      <family val="1"/>
    </font>
    <font>
      <b/>
      <sz val="20"/>
      <color indexed="12"/>
      <name val="Times New Roman"/>
      <family val="1"/>
    </font>
    <font>
      <sz val="16"/>
      <name val="Times New Roman"/>
      <family val="1"/>
    </font>
    <font>
      <b/>
      <sz val="16"/>
      <color indexed="10"/>
      <name val="Times New Roman"/>
      <family val="1"/>
    </font>
    <font>
      <sz val="24"/>
      <name val="Times New Roman"/>
      <family val="1"/>
    </font>
    <font>
      <b/>
      <sz val="18"/>
      <color indexed="12"/>
      <name val="Times New Roman"/>
      <family val="1"/>
    </font>
    <font>
      <sz val="18"/>
      <name val="Times New Roman"/>
      <family val="1"/>
    </font>
    <font>
      <sz val="18"/>
      <name val="Times New Roman"/>
      <family val="1"/>
    </font>
    <font>
      <sz val="24"/>
      <name val="Times New Roman"/>
      <family val="1"/>
    </font>
    <font>
      <u/>
      <sz val="24"/>
      <name val="Times New Roman"/>
      <family val="1"/>
    </font>
    <font>
      <sz val="24"/>
      <color indexed="10"/>
      <name val="Times New Roman"/>
      <family val="1"/>
    </font>
    <font>
      <sz val="20"/>
      <name val="Times New Roman"/>
      <family val="1"/>
    </font>
    <font>
      <b/>
      <sz val="24"/>
      <color indexed="57"/>
      <name val="Times New Roman"/>
      <family val="1"/>
    </font>
    <font>
      <b/>
      <sz val="24"/>
      <color indexed="12"/>
      <name val="Times New Roman"/>
      <family val="1"/>
    </font>
    <font>
      <b/>
      <sz val="24"/>
      <color indexed="17"/>
      <name val="Times New Roman"/>
      <family val="1"/>
    </font>
    <font>
      <b/>
      <sz val="12"/>
      <name val="Times New Roman"/>
      <family val="1"/>
    </font>
    <font>
      <sz val="11"/>
      <name val="VNI-Times"/>
    </font>
    <font>
      <sz val="11"/>
      <name val="Tahoma"/>
      <family val="2"/>
    </font>
    <font>
      <b/>
      <sz val="11"/>
      <name val="Tahoma"/>
      <family val="2"/>
    </font>
    <font>
      <b/>
      <sz val="14"/>
      <name val="Tahoma"/>
      <family val="2"/>
    </font>
    <font>
      <b/>
      <sz val="14"/>
      <color indexed="12"/>
      <name val="Tahoma"/>
      <family val="2"/>
    </font>
    <font>
      <b/>
      <sz val="10"/>
      <color indexed="81"/>
      <name val="Tahoma"/>
      <family val="2"/>
    </font>
    <font>
      <sz val="10"/>
      <color indexed="81"/>
      <name val="Tahoma"/>
      <family val="2"/>
    </font>
    <font>
      <sz val="10"/>
      <name val="Arial"/>
      <family val="2"/>
    </font>
    <font>
      <sz val="22"/>
      <name val="Times New Roman"/>
      <family val="1"/>
    </font>
    <font>
      <i/>
      <sz val="11"/>
      <color rgb="FF7F7F7F"/>
      <name val="Calibri"/>
      <family val="2"/>
      <scheme val="minor"/>
    </font>
    <font>
      <b/>
      <sz val="12"/>
      <name val="Tahoma"/>
      <family val="2"/>
      <charset val="1"/>
    </font>
    <font>
      <b/>
      <sz val="12"/>
      <color rgb="FFFF0000"/>
      <name val="Tahoma"/>
      <family val="2"/>
      <charset val="1"/>
    </font>
    <font>
      <sz val="12"/>
      <name val="Tahoma"/>
      <family val="2"/>
      <charset val="1"/>
    </font>
    <font>
      <sz val="10"/>
      <color rgb="FF000000"/>
      <name val="Arial"/>
      <family val="2"/>
      <charset val="1"/>
    </font>
    <font>
      <sz val="11"/>
      <color theme="0"/>
      <name val="Calibri"/>
      <family val="2"/>
      <scheme val="minor"/>
    </font>
    <font>
      <b/>
      <sz val="11"/>
      <color theme="3" tint="-0.499984740745262"/>
      <name val="Tahoma"/>
      <family val="2"/>
    </font>
    <font>
      <b/>
      <sz val="12"/>
      <color rgb="FFFFFF00"/>
      <name val="Tahoma"/>
      <family val="2"/>
    </font>
    <font>
      <sz val="12"/>
      <color theme="0"/>
      <name val="Tahoma"/>
      <family val="2"/>
    </font>
    <font>
      <sz val="12"/>
      <name val="Tahoma"/>
      <family val="2"/>
    </font>
    <font>
      <sz val="12"/>
      <color indexed="81"/>
      <name val="Tahoma"/>
      <family val="2"/>
    </font>
    <font>
      <sz val="15"/>
      <name val="Times New Roman"/>
      <family val="1"/>
    </font>
    <font>
      <b/>
      <u/>
      <sz val="15"/>
      <color indexed="10"/>
      <name val="Times New Roman"/>
      <family val="1"/>
    </font>
    <font>
      <b/>
      <sz val="18"/>
      <color indexed="18"/>
      <name val="Arial"/>
      <family val="2"/>
    </font>
    <font>
      <sz val="10"/>
      <color indexed="8"/>
      <name val="Arial"/>
      <family val="2"/>
    </font>
    <font>
      <b/>
      <sz val="10"/>
      <color indexed="8"/>
      <name val="Arial"/>
      <family val="2"/>
    </font>
    <font>
      <b/>
      <sz val="10"/>
      <color indexed="17"/>
      <name val="Arial"/>
      <family val="2"/>
    </font>
    <font>
      <b/>
      <sz val="10"/>
      <color indexed="14"/>
      <name val="Arial"/>
      <family val="2"/>
    </font>
    <font>
      <b/>
      <sz val="10"/>
      <color indexed="18"/>
      <name val="Arial"/>
      <family val="2"/>
    </font>
    <font>
      <sz val="10"/>
      <color indexed="17"/>
      <name val="Arial"/>
      <family val="2"/>
    </font>
    <font>
      <sz val="10"/>
      <color indexed="14"/>
      <name val="Arial"/>
      <family val="2"/>
    </font>
    <font>
      <sz val="10"/>
      <color indexed="18"/>
      <name val="Arial"/>
      <family val="2"/>
    </font>
    <font>
      <sz val="10"/>
      <color indexed="12"/>
      <name val="Arial"/>
      <family val="2"/>
    </font>
    <font>
      <sz val="8"/>
      <color indexed="81"/>
      <name val="Tahoma"/>
      <family val="2"/>
    </font>
    <font>
      <b/>
      <sz val="8"/>
      <color indexed="81"/>
      <name val="Tahoma"/>
      <family val="2"/>
    </font>
  </fonts>
  <fills count="9">
    <fill>
      <patternFill patternType="none"/>
    </fill>
    <fill>
      <patternFill patternType="gray125"/>
    </fill>
    <fill>
      <patternFill patternType="solid">
        <fgColor indexed="27"/>
        <bgColor indexed="64"/>
      </patternFill>
    </fill>
    <fill>
      <patternFill patternType="solid">
        <fgColor indexed="22"/>
        <bgColor indexed="64"/>
      </patternFill>
    </fill>
    <fill>
      <patternFill patternType="solid">
        <fgColor rgb="FFC0C0C0"/>
        <bgColor rgb="FFB2B2B2"/>
      </patternFill>
    </fill>
    <fill>
      <patternFill patternType="solid">
        <fgColor theme="5"/>
      </patternFill>
    </fill>
    <fill>
      <patternFill patternType="solid">
        <fgColor theme="3" tint="0.79998168889431442"/>
        <bgColor indexed="64"/>
      </patternFill>
    </fill>
    <fill>
      <patternFill patternType="solid">
        <fgColor theme="3"/>
        <bgColor indexed="64"/>
      </patternFill>
    </fill>
    <fill>
      <patternFill patternType="solid">
        <fgColor indexed="3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
      <left/>
      <right/>
      <top style="thin">
        <color rgb="FF00B050"/>
      </top>
      <bottom style="thin">
        <color rgb="FF00B050"/>
      </bottom>
      <diagonal/>
    </border>
    <border>
      <left style="thin">
        <color rgb="FF00B050"/>
      </left>
      <right style="thin">
        <color rgb="FF00B050"/>
      </right>
      <top style="thin">
        <color rgb="FF00B050"/>
      </top>
      <bottom style="thin">
        <color rgb="FF00B050"/>
      </bottom>
      <diagonal/>
    </border>
    <border>
      <left style="thin">
        <color theme="9" tint="-0.499984740745262"/>
      </left>
      <right style="thin">
        <color theme="9" tint="-0.499984740745262"/>
      </right>
      <top style="thin">
        <color theme="9" tint="-0.499984740745262"/>
      </top>
      <bottom style="thin">
        <color theme="9" tint="-0.499984740745262"/>
      </bottom>
      <diagonal/>
    </border>
  </borders>
  <cellStyleXfs count="9">
    <xf numFmtId="0" fontId="0" fillId="0" borderId="0"/>
    <xf numFmtId="0" fontId="1" fillId="0" borderId="0"/>
    <xf numFmtId="0" fontId="17" fillId="0" borderId="0"/>
    <xf numFmtId="3" fontId="24" fillId="0" borderId="0" applyFont="0" applyFill="0" applyBorder="0" applyAlignment="0" applyProtection="0"/>
    <xf numFmtId="165" fontId="24" fillId="0" borderId="0" applyFont="0" applyFill="0" applyBorder="0" applyAlignment="0" applyProtection="0"/>
    <xf numFmtId="0" fontId="24" fillId="0" borderId="0" applyFont="0" applyFill="0" applyBorder="0" applyAlignment="0" applyProtection="0"/>
    <xf numFmtId="2" fontId="24" fillId="0" borderId="0" applyFont="0" applyFill="0" applyBorder="0" applyAlignment="0" applyProtection="0"/>
    <xf numFmtId="0" fontId="26" fillId="0" borderId="0" applyNumberFormat="0" applyFill="0" applyBorder="0" applyAlignment="0" applyProtection="0"/>
    <xf numFmtId="0" fontId="31" fillId="5" borderId="0" applyNumberFormat="0" applyBorder="0" applyAlignment="0" applyProtection="0"/>
  </cellStyleXfs>
  <cellXfs count="73">
    <xf numFmtId="0" fontId="0" fillId="0" borderId="0" xfId="0"/>
    <xf numFmtId="0" fontId="2" fillId="2" borderId="1" xfId="1" applyFont="1" applyFill="1" applyBorder="1" applyAlignment="1">
      <alignment horizontal="center"/>
    </xf>
    <xf numFmtId="0" fontId="3" fillId="0" borderId="0" xfId="1" applyFont="1"/>
    <xf numFmtId="0" fontId="3" fillId="0" borderId="1" xfId="1" applyFont="1" applyBorder="1" applyAlignment="1">
      <alignment horizontal="center"/>
    </xf>
    <xf numFmtId="0" fontId="3" fillId="0" borderId="1" xfId="1" applyFont="1" applyBorder="1"/>
    <xf numFmtId="0" fontId="4" fillId="0" borderId="1" xfId="1" applyFont="1" applyBorder="1"/>
    <xf numFmtId="0" fontId="5" fillId="0" borderId="0" xfId="1" applyFont="1"/>
    <xf numFmtId="0" fontId="6" fillId="0" borderId="1" xfId="1" applyFont="1" applyBorder="1" applyAlignment="1">
      <alignment horizontal="center"/>
    </xf>
    <xf numFmtId="0" fontId="1" fillId="0" borderId="0" xfId="1"/>
    <xf numFmtId="0" fontId="7" fillId="0" borderId="1" xfId="1" applyFont="1" applyBorder="1" applyAlignment="1">
      <alignment horizontal="center"/>
    </xf>
    <xf numFmtId="0" fontId="7" fillId="0" borderId="1" xfId="1" applyFont="1" applyBorder="1"/>
    <xf numFmtId="0" fontId="8" fillId="0" borderId="0" xfId="1" applyFont="1"/>
    <xf numFmtId="0" fontId="9" fillId="0" borderId="0" xfId="1" applyFont="1"/>
    <xf numFmtId="0" fontId="2" fillId="0" borderId="1" xfId="1" applyFont="1" applyBorder="1" applyAlignment="1">
      <alignment horizontal="center"/>
    </xf>
    <xf numFmtId="0" fontId="12" fillId="0" borderId="1" xfId="1" applyFont="1" applyBorder="1" applyAlignment="1">
      <alignment horizontal="center"/>
    </xf>
    <xf numFmtId="0" fontId="12" fillId="0" borderId="1" xfId="1" applyFont="1" applyBorder="1"/>
    <xf numFmtId="0" fontId="16" fillId="0" borderId="0" xfId="1" applyFont="1"/>
    <xf numFmtId="0" fontId="18" fillId="0" borderId="0" xfId="2" applyFont="1"/>
    <xf numFmtId="0" fontId="18" fillId="0" borderId="1" xfId="2" applyFont="1" applyBorder="1"/>
    <xf numFmtId="164" fontId="18" fillId="0" borderId="0" xfId="2" applyNumberFormat="1" applyFont="1"/>
    <xf numFmtId="0" fontId="19" fillId="0" borderId="2" xfId="2" applyFont="1" applyFill="1" applyBorder="1"/>
    <xf numFmtId="164" fontId="18" fillId="0" borderId="1" xfId="2" applyNumberFormat="1" applyFont="1" applyBorder="1"/>
    <xf numFmtId="0" fontId="19" fillId="3" borderId="1" xfId="2" applyFont="1" applyFill="1" applyBorder="1" applyAlignment="1">
      <alignment horizontal="center" vertical="center"/>
    </xf>
    <xf numFmtId="0" fontId="20" fillId="0" borderId="0" xfId="2" applyFont="1" applyAlignment="1"/>
    <xf numFmtId="0" fontId="25" fillId="0" borderId="0" xfId="1" applyFont="1" applyAlignment="1">
      <alignment vertical="center"/>
    </xf>
    <xf numFmtId="0" fontId="27" fillId="4" borderId="1" xfId="7" applyFont="1" applyFill="1" applyBorder="1" applyAlignment="1">
      <alignment horizontal="center" vertical="center" wrapText="1"/>
    </xf>
    <xf numFmtId="0" fontId="27" fillId="0" borderId="1" xfId="7" applyFont="1" applyFill="1" applyBorder="1" applyAlignment="1">
      <alignment vertical="center"/>
    </xf>
    <xf numFmtId="0" fontId="28" fillId="0" borderId="1" xfId="7" applyFont="1" applyFill="1" applyBorder="1" applyAlignment="1">
      <alignment vertical="center"/>
    </xf>
    <xf numFmtId="0" fontId="29" fillId="0" borderId="1" xfId="7" applyFont="1" applyFill="1" applyBorder="1" applyAlignment="1">
      <alignment vertical="center"/>
    </xf>
    <xf numFmtId="0" fontId="18" fillId="0" borderId="1" xfId="2" applyFont="1" applyBorder="1" applyAlignment="1">
      <alignment horizontal="center"/>
    </xf>
    <xf numFmtId="0" fontId="18" fillId="0" borderId="0" xfId="1" applyFont="1" applyProtection="1"/>
    <xf numFmtId="0" fontId="18" fillId="0" borderId="7" xfId="1" applyFont="1" applyBorder="1" applyProtection="1"/>
    <xf numFmtId="22" fontId="18" fillId="0" borderId="7" xfId="1" applyNumberFormat="1" applyFont="1" applyFill="1" applyBorder="1"/>
    <xf numFmtId="0" fontId="18" fillId="0" borderId="7" xfId="1" applyNumberFormat="1" applyFont="1" applyFill="1" applyBorder="1"/>
    <xf numFmtId="21" fontId="18" fillId="0" borderId="7" xfId="1" applyNumberFormat="1" applyFont="1" applyFill="1" applyBorder="1"/>
    <xf numFmtId="0" fontId="18" fillId="0" borderId="7" xfId="1" applyFont="1" applyFill="1" applyBorder="1" applyProtection="1"/>
    <xf numFmtId="0" fontId="18" fillId="0" borderId="4" xfId="1" applyFont="1" applyFill="1" applyBorder="1"/>
    <xf numFmtId="0" fontId="18" fillId="0" borderId="6" xfId="1" applyFont="1" applyFill="1" applyBorder="1"/>
    <xf numFmtId="166" fontId="18" fillId="0" borderId="7" xfId="1" applyNumberFormat="1" applyFont="1" applyFill="1" applyBorder="1" applyProtection="1"/>
    <xf numFmtId="166" fontId="18" fillId="0" borderId="7" xfId="1" applyNumberFormat="1" applyFont="1" applyFill="1" applyBorder="1"/>
    <xf numFmtId="0" fontId="18" fillId="0" borderId="0" xfId="1" applyFont="1" applyBorder="1" applyProtection="1"/>
    <xf numFmtId="166" fontId="18" fillId="0" borderId="0" xfId="1" applyNumberFormat="1" applyFont="1" applyFill="1" applyBorder="1"/>
    <xf numFmtId="0" fontId="18" fillId="0" borderId="0" xfId="1" applyFont="1" applyFill="1" applyBorder="1"/>
    <xf numFmtId="0" fontId="18" fillId="0" borderId="0" xfId="1" quotePrefix="1" applyFont="1" applyFill="1" applyBorder="1"/>
    <xf numFmtId="0" fontId="33" fillId="7" borderId="0" xfId="0" applyFont="1" applyFill="1"/>
    <xf numFmtId="0" fontId="34" fillId="5" borderId="8" xfId="8" applyFont="1" applyBorder="1" applyAlignment="1" applyProtection="1">
      <alignment horizontal="center" vertical="center" wrapText="1"/>
    </xf>
    <xf numFmtId="0" fontId="18" fillId="0" borderId="0" xfId="1" applyFont="1" applyFill="1" applyAlignment="1" applyProtection="1">
      <alignment horizontal="center" vertical="center"/>
    </xf>
    <xf numFmtId="0" fontId="35" fillId="0" borderId="8" xfId="1" applyFont="1" applyFill="1" applyBorder="1" applyProtection="1"/>
    <xf numFmtId="20" fontId="35" fillId="0" borderId="8" xfId="1" applyNumberFormat="1" applyFont="1" applyFill="1" applyBorder="1" applyProtection="1"/>
    <xf numFmtId="0" fontId="35" fillId="0" borderId="8" xfId="1" applyNumberFormat="1" applyFont="1" applyFill="1" applyBorder="1" applyProtection="1"/>
    <xf numFmtId="0" fontId="35" fillId="0" borderId="0" xfId="1" applyFont="1" applyProtection="1"/>
    <xf numFmtId="0" fontId="37" fillId="0" borderId="0" xfId="1" applyFont="1"/>
    <xf numFmtId="0" fontId="38" fillId="0" borderId="0" xfId="1" applyFont="1"/>
    <xf numFmtId="0" fontId="37" fillId="0" borderId="0" xfId="1" applyFont="1" applyFill="1" applyBorder="1"/>
    <xf numFmtId="0" fontId="40" fillId="8" borderId="1" xfId="0" applyFont="1" applyFill="1" applyBorder="1" applyAlignment="1">
      <alignment horizontal="center" vertical="center"/>
    </xf>
    <xf numFmtId="0" fontId="40" fillId="8" borderId="1" xfId="0" applyFont="1" applyFill="1" applyBorder="1" applyAlignment="1">
      <alignment horizontal="center" vertical="center" wrapText="1"/>
    </xf>
    <xf numFmtId="0" fontId="40" fillId="0" borderId="1" xfId="0" applyFont="1" applyBorder="1" applyAlignment="1">
      <alignment horizontal="center"/>
    </xf>
    <xf numFmtId="0" fontId="41" fillId="0" borderId="1" xfId="0" applyFont="1" applyBorder="1"/>
    <xf numFmtId="0" fontId="40" fillId="0" borderId="1" xfId="0" applyFont="1" applyBorder="1"/>
    <xf numFmtId="0" fontId="32" fillId="6" borderId="0" xfId="1" applyFont="1" applyFill="1" applyBorder="1" applyAlignment="1">
      <alignment horizontal="center" vertical="center"/>
    </xf>
    <xf numFmtId="0" fontId="32" fillId="6" borderId="4" xfId="1" applyFont="1" applyFill="1" applyBorder="1" applyAlignment="1">
      <alignment horizontal="center" vertical="center"/>
    </xf>
    <xf numFmtId="0" fontId="32" fillId="6" borderId="5" xfId="1" applyFont="1" applyFill="1" applyBorder="1" applyAlignment="1">
      <alignment horizontal="center" vertical="center"/>
    </xf>
    <xf numFmtId="0" fontId="32" fillId="6" borderId="6" xfId="1" applyFont="1" applyFill="1" applyBorder="1" applyAlignment="1">
      <alignment horizontal="center" vertical="center"/>
    </xf>
    <xf numFmtId="0" fontId="18" fillId="0" borderId="4" xfId="1" applyFont="1" applyFill="1" applyBorder="1"/>
    <xf numFmtId="0" fontId="18" fillId="0" borderId="5" xfId="1" applyFont="1" applyFill="1" applyBorder="1"/>
    <xf numFmtId="0" fontId="18" fillId="0" borderId="7" xfId="1" quotePrefix="1" applyFont="1" applyFill="1" applyBorder="1"/>
    <xf numFmtId="0" fontId="18" fillId="0" borderId="6" xfId="1" applyFont="1" applyFill="1" applyBorder="1"/>
    <xf numFmtId="0" fontId="39" fillId="0" borderId="3" xfId="0" applyFont="1" applyBorder="1" applyAlignment="1">
      <alignment horizontal="center"/>
    </xf>
    <xf numFmtId="0" fontId="21" fillId="0" borderId="3" xfId="2" applyFont="1" applyBorder="1" applyAlignment="1">
      <alignment horizontal="center"/>
    </xf>
    <xf numFmtId="0" fontId="47" fillId="0" borderId="1" xfId="0" applyFont="1" applyBorder="1" applyAlignment="1"/>
    <xf numFmtId="0" fontId="45" fillId="0" borderId="1" xfId="0" applyFont="1" applyBorder="1" applyAlignment="1"/>
    <xf numFmtId="0" fontId="46" fillId="0" borderId="1" xfId="0" applyFont="1" applyBorder="1" applyAlignment="1"/>
    <xf numFmtId="0" fontId="48" fillId="0" borderId="1" xfId="0" applyFont="1" applyBorder="1" applyAlignment="1"/>
  </cellXfs>
  <cellStyles count="9">
    <cellStyle name="Accent2" xfId="8" builtinId="33"/>
    <cellStyle name="Comma0" xfId="3"/>
    <cellStyle name="Currency0" xfId="4"/>
    <cellStyle name="Date" xfId="5"/>
    <cellStyle name="Explanatory Text" xfId="7" builtinId="53"/>
    <cellStyle name="Fixed" xfId="6"/>
    <cellStyle name="Normal" xfId="0" builtinId="0"/>
    <cellStyle name="Normal 2" xfId="1"/>
    <cellStyle name="Normal 3" xfId="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66675</xdr:colOff>
      <xdr:row>11</xdr:row>
      <xdr:rowOff>38100</xdr:rowOff>
    </xdr:from>
    <xdr:ext cx="3235174" cy="274085"/>
    <xdr:sp macro="" textlink="">
      <xdr:nvSpPr>
        <xdr:cNvPr id="2" name="TextBox 1"/>
        <xdr:cNvSpPr txBox="1"/>
      </xdr:nvSpPr>
      <xdr:spPr>
        <a:xfrm>
          <a:off x="5743575" y="2133600"/>
          <a:ext cx="3235174" cy="274085"/>
        </a:xfrm>
        <a:prstGeom prst="borderCallout3">
          <a:avLst>
            <a:gd name="adj1" fmla="val 8324"/>
            <a:gd name="adj2" fmla="val -1267"/>
            <a:gd name="adj3" fmla="val 29426"/>
            <a:gd name="adj4" fmla="val -21474"/>
            <a:gd name="adj5" fmla="val 74798"/>
            <a:gd name="adj6" fmla="val -32821"/>
            <a:gd name="adj7" fmla="val 289879"/>
            <a:gd name="adj8" fmla="val -37353"/>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solidFill>
                <a:srgbClr val="FF0000"/>
              </a:solidFill>
            </a:rPr>
            <a:t>Sau khi làm</a:t>
          </a:r>
          <a:r>
            <a:rPr lang="en-US" sz="1100" baseline="0">
              <a:solidFill>
                <a:srgbClr val="FF0000"/>
              </a:solidFill>
            </a:rPr>
            <a:t> xong, vào Home/ Number / Chọn General</a:t>
          </a:r>
          <a:endParaRPr lang="en-US" sz="1100">
            <a:solidFill>
              <a:srgbClr val="FF0000"/>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7"/>
  <sheetViews>
    <sheetView topLeftCell="A4" workbookViewId="0">
      <selection activeCell="G20" sqref="G20"/>
    </sheetView>
  </sheetViews>
  <sheetFormatPr defaultColWidth="11.42578125" defaultRowHeight="15" x14ac:dyDescent="0.25"/>
  <cols>
    <col min="1" max="1" width="20.5703125" style="30" customWidth="1"/>
    <col min="2" max="2" width="21.28515625" style="30" customWidth="1"/>
    <col min="3" max="3" width="16" style="30" customWidth="1"/>
    <col min="4" max="4" width="11" style="30" customWidth="1"/>
    <col min="5" max="5" width="16.28515625" style="30" customWidth="1"/>
    <col min="6" max="6" width="14.7109375" style="30" customWidth="1"/>
    <col min="7" max="7" width="28.42578125" style="30" customWidth="1"/>
    <col min="8" max="8" width="15.140625" customWidth="1"/>
    <col min="9" max="10" width="16.5703125" style="30" customWidth="1"/>
    <col min="11" max="11" width="14.5703125" style="30" customWidth="1"/>
    <col min="12" max="16384" width="11.42578125" style="30"/>
  </cols>
  <sheetData>
    <row r="1" spans="1:12" x14ac:dyDescent="0.25">
      <c r="A1" s="59" t="s">
        <v>84</v>
      </c>
      <c r="B1" s="59"/>
      <c r="C1" s="59"/>
      <c r="D1" s="59"/>
      <c r="E1" s="59"/>
      <c r="F1" s="59"/>
      <c r="G1" s="59"/>
    </row>
    <row r="2" spans="1:12" x14ac:dyDescent="0.25">
      <c r="A2" s="60" t="s">
        <v>85</v>
      </c>
      <c r="B2" s="61"/>
      <c r="C2" s="60" t="s">
        <v>86</v>
      </c>
      <c r="D2" s="61"/>
      <c r="E2" s="60" t="s">
        <v>87</v>
      </c>
      <c r="F2" s="62"/>
      <c r="G2" s="62"/>
    </row>
    <row r="3" spans="1:12" x14ac:dyDescent="0.25">
      <c r="A3" s="31"/>
      <c r="B3" s="32"/>
      <c r="C3" s="63" t="s">
        <v>88</v>
      </c>
      <c r="D3" s="64"/>
      <c r="E3" s="65" t="s">
        <v>89</v>
      </c>
      <c r="F3" s="65"/>
      <c r="G3" s="65"/>
      <c r="H3" s="30"/>
      <c r="I3"/>
    </row>
    <row r="4" spans="1:12" x14ac:dyDescent="0.25">
      <c r="A4" s="31"/>
      <c r="B4" s="33"/>
      <c r="C4" s="63" t="s">
        <v>90</v>
      </c>
      <c r="D4" s="64"/>
      <c r="E4" s="65" t="s">
        <v>91</v>
      </c>
      <c r="F4" s="65"/>
      <c r="G4" s="65"/>
      <c r="H4" s="30"/>
      <c r="I4"/>
    </row>
    <row r="5" spans="1:12" x14ac:dyDescent="0.25">
      <c r="A5" s="31"/>
      <c r="B5" s="33"/>
      <c r="C5" s="63" t="s">
        <v>92</v>
      </c>
      <c r="D5" s="64"/>
      <c r="E5" s="65" t="s">
        <v>93</v>
      </c>
      <c r="F5" s="65"/>
      <c r="G5" s="65"/>
      <c r="H5" s="30"/>
      <c r="I5"/>
    </row>
    <row r="6" spans="1:12" x14ac:dyDescent="0.25">
      <c r="A6" s="31"/>
      <c r="B6" s="33"/>
      <c r="C6" s="63" t="s">
        <v>94</v>
      </c>
      <c r="D6" s="64"/>
      <c r="E6" s="65" t="s">
        <v>95</v>
      </c>
      <c r="F6" s="65"/>
      <c r="G6" s="65"/>
      <c r="H6" s="30"/>
      <c r="I6"/>
    </row>
    <row r="7" spans="1:12" x14ac:dyDescent="0.25">
      <c r="A7" s="31"/>
      <c r="B7" s="34"/>
      <c r="C7" s="63" t="s">
        <v>96</v>
      </c>
      <c r="D7" s="66"/>
      <c r="E7" s="65" t="s">
        <v>97</v>
      </c>
      <c r="F7" s="65"/>
      <c r="G7" s="65"/>
      <c r="H7" s="30"/>
      <c r="I7"/>
    </row>
    <row r="8" spans="1:12" x14ac:dyDescent="0.25">
      <c r="A8" s="35"/>
      <c r="B8" s="33"/>
      <c r="C8" s="36" t="s">
        <v>98</v>
      </c>
      <c r="D8" s="37"/>
      <c r="E8" s="65" t="s">
        <v>99</v>
      </c>
      <c r="F8" s="65"/>
      <c r="G8" s="65"/>
      <c r="H8" s="30"/>
      <c r="I8"/>
    </row>
    <row r="9" spans="1:12" x14ac:dyDescent="0.25">
      <c r="A9" s="35"/>
      <c r="B9" s="33"/>
      <c r="C9" s="36" t="s">
        <v>100</v>
      </c>
      <c r="D9" s="37"/>
      <c r="E9" s="65" t="s">
        <v>101</v>
      </c>
      <c r="F9" s="65"/>
      <c r="G9" s="65"/>
      <c r="H9" s="30"/>
      <c r="I9"/>
    </row>
    <row r="10" spans="1:12" x14ac:dyDescent="0.25">
      <c r="A10" s="38"/>
      <c r="B10" s="39"/>
      <c r="C10" s="63" t="s">
        <v>102</v>
      </c>
      <c r="D10" s="64"/>
      <c r="E10" s="65" t="s">
        <v>103</v>
      </c>
      <c r="F10" s="65"/>
      <c r="G10" s="65"/>
      <c r="H10" s="30"/>
      <c r="I10"/>
    </row>
    <row r="11" spans="1:12" x14ac:dyDescent="0.25">
      <c r="A11" s="31"/>
      <c r="B11" s="39"/>
      <c r="C11" s="63"/>
      <c r="D11" s="64"/>
      <c r="E11" s="65" t="s">
        <v>104</v>
      </c>
      <c r="F11" s="65"/>
      <c r="G11" s="65"/>
      <c r="H11" s="30"/>
      <c r="I11"/>
    </row>
    <row r="12" spans="1:12" x14ac:dyDescent="0.25">
      <c r="A12" s="40"/>
      <c r="B12" s="41"/>
      <c r="C12" s="42"/>
      <c r="D12" s="42"/>
      <c r="E12" s="43"/>
      <c r="F12" s="43"/>
      <c r="G12" s="43"/>
      <c r="H12" s="30"/>
      <c r="I12"/>
    </row>
    <row r="13" spans="1:12" customFormat="1" ht="15.75" x14ac:dyDescent="0.25">
      <c r="A13" s="44" t="s">
        <v>105</v>
      </c>
    </row>
    <row r="14" spans="1:12" s="46" customFormat="1" ht="30" x14ac:dyDescent="0.25">
      <c r="A14" s="45" t="s">
        <v>106</v>
      </c>
      <c r="B14" s="45" t="s">
        <v>107</v>
      </c>
      <c r="C14" s="45" t="s">
        <v>108</v>
      </c>
      <c r="D14" s="45" t="s">
        <v>109</v>
      </c>
      <c r="E14" s="45" t="s">
        <v>110</v>
      </c>
      <c r="F14" s="45" t="s">
        <v>111</v>
      </c>
      <c r="G14"/>
      <c r="H14"/>
      <c r="I14"/>
      <c r="J14"/>
      <c r="K14"/>
      <c r="L14"/>
    </row>
    <row r="15" spans="1:12" ht="15.75" x14ac:dyDescent="0.25">
      <c r="A15" s="47" t="s">
        <v>112</v>
      </c>
      <c r="B15" s="48">
        <v>0.42499999999999999</v>
      </c>
      <c r="C15" s="48">
        <v>0.46180555555555558</v>
      </c>
      <c r="D15" s="49">
        <f>(HOUR(C15)-HOUR(B15))*60+(MINUTE(C15)-MINUTE(B15))</f>
        <v>53</v>
      </c>
      <c r="E15" s="47">
        <f>QUOTIENT(D15,3)</f>
        <v>17</v>
      </c>
      <c r="F15" s="47">
        <f>MOD(D15,3)</f>
        <v>2</v>
      </c>
      <c r="G15"/>
      <c r="I15"/>
      <c r="J15"/>
      <c r="K15"/>
      <c r="L15"/>
    </row>
    <row r="16" spans="1:12" ht="15.75" x14ac:dyDescent="0.25">
      <c r="A16" s="47" t="s">
        <v>113</v>
      </c>
      <c r="B16" s="48">
        <v>0.34027777777777773</v>
      </c>
      <c r="C16" s="48">
        <v>0.38194444444444442</v>
      </c>
      <c r="D16" s="49">
        <f t="shared" ref="D16:D22" si="0">(HOUR(C16)-HOUR(B16))*60+(MINUTE(C16)-MINUTE(B16))</f>
        <v>60</v>
      </c>
      <c r="E16" s="47">
        <f t="shared" ref="E16:E22" si="1">QUOTIENT(D16,3)</f>
        <v>20</v>
      </c>
      <c r="F16" s="47">
        <f t="shared" ref="F16:F22" si="2">MOD(D16,3)</f>
        <v>0</v>
      </c>
      <c r="G16"/>
      <c r="I16"/>
      <c r="J16"/>
      <c r="K16"/>
      <c r="L16"/>
    </row>
    <row r="17" spans="1:13" ht="15.75" x14ac:dyDescent="0.25">
      <c r="A17" s="47" t="s">
        <v>114</v>
      </c>
      <c r="B17" s="48">
        <v>0.30208333333333331</v>
      </c>
      <c r="C17" s="48">
        <v>0.3888888888888889</v>
      </c>
      <c r="D17" s="49">
        <f t="shared" si="0"/>
        <v>125</v>
      </c>
      <c r="E17" s="47">
        <f t="shared" si="1"/>
        <v>41</v>
      </c>
      <c r="F17" s="47">
        <f t="shared" si="2"/>
        <v>2</v>
      </c>
      <c r="G17"/>
      <c r="I17"/>
      <c r="J17"/>
      <c r="K17"/>
      <c r="L17"/>
    </row>
    <row r="18" spans="1:13" ht="15.75" x14ac:dyDescent="0.25">
      <c r="A18" s="47" t="s">
        <v>115</v>
      </c>
      <c r="B18" s="48">
        <v>0.22222222222222221</v>
      </c>
      <c r="C18" s="48">
        <v>0.29166666666666669</v>
      </c>
      <c r="D18" s="49">
        <f t="shared" si="0"/>
        <v>100</v>
      </c>
      <c r="E18" s="47">
        <f t="shared" si="1"/>
        <v>33</v>
      </c>
      <c r="F18" s="47">
        <f t="shared" si="2"/>
        <v>1</v>
      </c>
      <c r="G18"/>
      <c r="I18"/>
      <c r="J18"/>
      <c r="K18"/>
      <c r="L18"/>
    </row>
    <row r="19" spans="1:13" ht="15.75" x14ac:dyDescent="0.25">
      <c r="A19" s="47" t="s">
        <v>116</v>
      </c>
      <c r="B19" s="48">
        <v>0.18055555555555555</v>
      </c>
      <c r="C19" s="48">
        <v>0.21180555555555555</v>
      </c>
      <c r="D19" s="49">
        <f t="shared" si="0"/>
        <v>45</v>
      </c>
      <c r="E19" s="47">
        <f t="shared" si="1"/>
        <v>15</v>
      </c>
      <c r="F19" s="47">
        <f t="shared" si="2"/>
        <v>0</v>
      </c>
      <c r="G19"/>
      <c r="I19"/>
      <c r="J19"/>
      <c r="K19"/>
      <c r="L19"/>
    </row>
    <row r="20" spans="1:13" ht="15.75" x14ac:dyDescent="0.25">
      <c r="A20" s="47" t="s">
        <v>117</v>
      </c>
      <c r="B20" s="48">
        <v>5.2083333333333336E-2</v>
      </c>
      <c r="C20" s="48">
        <v>9.0277777777777776E-2</v>
      </c>
      <c r="D20" s="49">
        <f t="shared" si="0"/>
        <v>55</v>
      </c>
      <c r="E20" s="47">
        <f t="shared" si="1"/>
        <v>18</v>
      </c>
      <c r="F20" s="47">
        <f t="shared" si="2"/>
        <v>1</v>
      </c>
      <c r="G20"/>
      <c r="I20"/>
      <c r="J20"/>
      <c r="K20"/>
      <c r="L20"/>
    </row>
    <row r="21" spans="1:13" ht="15.75" x14ac:dyDescent="0.25">
      <c r="A21" s="47" t="s">
        <v>118</v>
      </c>
      <c r="B21" s="48">
        <v>0.50208333333333333</v>
      </c>
      <c r="C21" s="48">
        <v>0.54861111111111105</v>
      </c>
      <c r="D21" s="49">
        <f t="shared" si="0"/>
        <v>67</v>
      </c>
      <c r="E21" s="47">
        <f t="shared" si="1"/>
        <v>22</v>
      </c>
      <c r="F21" s="47">
        <f t="shared" si="2"/>
        <v>1</v>
      </c>
      <c r="G21"/>
      <c r="I21"/>
      <c r="J21"/>
      <c r="K21"/>
      <c r="L21"/>
    </row>
    <row r="22" spans="1:13" ht="15.75" x14ac:dyDescent="0.25">
      <c r="A22" s="47" t="s">
        <v>119</v>
      </c>
      <c r="B22" s="48">
        <v>0.41666666666666669</v>
      </c>
      <c r="C22" s="48">
        <v>0.5</v>
      </c>
      <c r="D22" s="49">
        <f t="shared" si="0"/>
        <v>120</v>
      </c>
      <c r="E22" s="47">
        <f t="shared" si="1"/>
        <v>40</v>
      </c>
      <c r="F22" s="47">
        <f t="shared" si="2"/>
        <v>0</v>
      </c>
      <c r="G22"/>
      <c r="I22"/>
      <c r="J22"/>
      <c r="K22"/>
      <c r="L22"/>
    </row>
    <row r="23" spans="1:13" ht="15.75" x14ac:dyDescent="0.25">
      <c r="A23" s="50"/>
      <c r="B23" s="50"/>
      <c r="C23" s="50"/>
      <c r="D23"/>
      <c r="E23"/>
      <c r="I23"/>
      <c r="J23"/>
      <c r="K23"/>
      <c r="L23"/>
      <c r="M23"/>
    </row>
    <row r="24" spans="1:13" x14ac:dyDescent="0.25">
      <c r="A24"/>
      <c r="B24"/>
      <c r="C24"/>
      <c r="D24"/>
      <c r="E24"/>
      <c r="F24"/>
      <c r="G24"/>
      <c r="I24"/>
      <c r="J24"/>
      <c r="K24"/>
      <c r="L24"/>
      <c r="M24"/>
    </row>
    <row r="25" spans="1:13" x14ac:dyDescent="0.25">
      <c r="A25"/>
      <c r="B25"/>
      <c r="C25"/>
      <c r="D25"/>
      <c r="E25"/>
      <c r="F25"/>
      <c r="G25"/>
      <c r="I25"/>
      <c r="J25"/>
      <c r="K25"/>
      <c r="L25"/>
      <c r="M25"/>
    </row>
    <row r="26" spans="1:13" x14ac:dyDescent="0.25">
      <c r="A26"/>
      <c r="B26"/>
      <c r="C26"/>
      <c r="D26"/>
      <c r="E26"/>
      <c r="F26"/>
      <c r="G26"/>
      <c r="I26"/>
      <c r="J26"/>
      <c r="K26"/>
      <c r="L26"/>
      <c r="M26"/>
    </row>
    <row r="27" spans="1:13" x14ac:dyDescent="0.25">
      <c r="A27"/>
      <c r="B27"/>
      <c r="C27"/>
      <c r="D27"/>
      <c r="E27"/>
      <c r="F27"/>
      <c r="G27"/>
      <c r="I27"/>
      <c r="J27"/>
      <c r="K27"/>
      <c r="L27"/>
      <c r="M27"/>
    </row>
    <row r="28" spans="1:13" x14ac:dyDescent="0.25">
      <c r="A28"/>
      <c r="B28"/>
      <c r="C28"/>
      <c r="D28"/>
      <c r="E28"/>
      <c r="F28"/>
      <c r="G28"/>
      <c r="I28"/>
      <c r="J28"/>
      <c r="K28"/>
      <c r="L28"/>
      <c r="M28"/>
    </row>
    <row r="29" spans="1:13" x14ac:dyDescent="0.25">
      <c r="A29"/>
      <c r="B29"/>
      <c r="C29"/>
      <c r="D29"/>
      <c r="E29"/>
      <c r="F29"/>
      <c r="G29"/>
      <c r="I29"/>
      <c r="J29"/>
      <c r="K29"/>
      <c r="L29"/>
      <c r="M29"/>
    </row>
    <row r="30" spans="1:13" x14ac:dyDescent="0.25">
      <c r="A30"/>
      <c r="B30"/>
      <c r="C30"/>
      <c r="D30"/>
      <c r="E30"/>
      <c r="F30"/>
      <c r="G30"/>
      <c r="I30"/>
      <c r="J30"/>
      <c r="K30"/>
      <c r="L30"/>
      <c r="M30"/>
    </row>
    <row r="31" spans="1:13" x14ac:dyDescent="0.25">
      <c r="A31"/>
      <c r="B31"/>
      <c r="C31"/>
      <c r="D31"/>
      <c r="E31"/>
      <c r="F31"/>
      <c r="G31"/>
      <c r="I31"/>
      <c r="J31"/>
      <c r="K31"/>
      <c r="L31"/>
      <c r="M31"/>
    </row>
    <row r="32" spans="1:13" x14ac:dyDescent="0.25">
      <c r="A32"/>
      <c r="B32"/>
      <c r="C32"/>
      <c r="D32"/>
      <c r="E32"/>
      <c r="F32"/>
      <c r="G32"/>
      <c r="I32"/>
      <c r="J32"/>
      <c r="K32"/>
      <c r="L32"/>
      <c r="M32"/>
    </row>
    <row r="33" spans="1:13" x14ac:dyDescent="0.25">
      <c r="A33"/>
      <c r="B33"/>
      <c r="C33"/>
      <c r="D33"/>
      <c r="E33"/>
      <c r="F33"/>
      <c r="G33"/>
      <c r="I33"/>
      <c r="J33"/>
      <c r="K33"/>
      <c r="L33"/>
      <c r="M33"/>
    </row>
    <row r="34" spans="1:13" x14ac:dyDescent="0.25">
      <c r="A34"/>
      <c r="B34"/>
      <c r="C34"/>
      <c r="D34"/>
      <c r="E34"/>
      <c r="F34"/>
      <c r="G34"/>
      <c r="I34"/>
      <c r="J34"/>
      <c r="K34"/>
      <c r="L34"/>
      <c r="M34"/>
    </row>
    <row r="35" spans="1:13" x14ac:dyDescent="0.25">
      <c r="A35"/>
      <c r="B35"/>
      <c r="C35"/>
      <c r="D35"/>
      <c r="E35"/>
      <c r="F35"/>
      <c r="G35"/>
    </row>
    <row r="36" spans="1:13" x14ac:dyDescent="0.25">
      <c r="A36"/>
      <c r="B36"/>
      <c r="C36"/>
      <c r="D36"/>
      <c r="E36"/>
      <c r="F36"/>
      <c r="G36"/>
    </row>
    <row r="37" spans="1:13" x14ac:dyDescent="0.25">
      <c r="A37"/>
      <c r="B37"/>
      <c r="C37"/>
      <c r="D37"/>
      <c r="E37"/>
      <c r="F37"/>
      <c r="G37"/>
    </row>
  </sheetData>
  <mergeCells count="20">
    <mergeCell ref="C11:D11"/>
    <mergeCell ref="E11:G11"/>
    <mergeCell ref="C7:D7"/>
    <mergeCell ref="E7:G7"/>
    <mergeCell ref="E8:G8"/>
    <mergeCell ref="E9:G9"/>
    <mergeCell ref="C10:D10"/>
    <mergeCell ref="E10:G10"/>
    <mergeCell ref="C4:D4"/>
    <mergeCell ref="E4:G4"/>
    <mergeCell ref="C5:D5"/>
    <mergeCell ref="E5:G5"/>
    <mergeCell ref="C6:D6"/>
    <mergeCell ref="E6:G6"/>
    <mergeCell ref="A1:G1"/>
    <mergeCell ref="A2:B2"/>
    <mergeCell ref="C2:D2"/>
    <mergeCell ref="E2:G2"/>
    <mergeCell ref="C3:D3"/>
    <mergeCell ref="E3:G3"/>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
  <sheetViews>
    <sheetView workbookViewId="0">
      <selection activeCell="I2" sqref="I2"/>
    </sheetView>
  </sheetViews>
  <sheetFormatPr defaultRowHeight="15" x14ac:dyDescent="0.25"/>
  <sheetData>
    <row r="1" spans="1:7" ht="23.25" x14ac:dyDescent="0.35">
      <c r="A1" s="67" t="s">
        <v>121</v>
      </c>
      <c r="B1" s="67"/>
      <c r="C1" s="67"/>
      <c r="D1" s="67"/>
      <c r="E1" s="67"/>
      <c r="F1" s="67"/>
      <c r="G1" s="67"/>
    </row>
    <row r="2" spans="1:7" ht="51" x14ac:dyDescent="0.25">
      <c r="A2" s="54" t="s">
        <v>122</v>
      </c>
      <c r="B2" s="54" t="s">
        <v>123</v>
      </c>
      <c r="C2" s="54" t="s">
        <v>124</v>
      </c>
      <c r="D2" s="55" t="s">
        <v>125</v>
      </c>
      <c r="E2" s="55" t="s">
        <v>126</v>
      </c>
      <c r="F2" s="55" t="s">
        <v>127</v>
      </c>
      <c r="G2" s="54" t="s">
        <v>128</v>
      </c>
    </row>
    <row r="3" spans="1:7" x14ac:dyDescent="0.25">
      <c r="A3" s="56">
        <v>1</v>
      </c>
      <c r="B3" s="57" t="s">
        <v>129</v>
      </c>
      <c r="C3" s="70" t="str">
        <f>LEFT(B3,1)</f>
        <v>N</v>
      </c>
      <c r="D3" s="71" t="str">
        <f>MID(B3,2,LEN(B3)-LEN(B3)+1)</f>
        <v>2</v>
      </c>
      <c r="E3" s="69">
        <f>MID(B3,3,LEN(B3)-2)*1</f>
        <v>1250</v>
      </c>
      <c r="F3" s="72">
        <f>QUOTIENT(E3,20)</f>
        <v>62</v>
      </c>
      <c r="G3" s="72">
        <f>MOD(E3,20)</f>
        <v>10</v>
      </c>
    </row>
    <row r="4" spans="1:7" x14ac:dyDescent="0.25">
      <c r="A4" s="56">
        <v>2</v>
      </c>
      <c r="B4" s="58" t="s">
        <v>130</v>
      </c>
      <c r="C4" s="70" t="str">
        <f t="shared" ref="C4:C9" si="0">LEFT(B4,1)</f>
        <v>C</v>
      </c>
      <c r="D4" s="71" t="str">
        <f t="shared" ref="D4:D9" si="1">MID(B4,2,LEN(B4)-LEN(B4)+1)</f>
        <v>1</v>
      </c>
      <c r="E4" s="69">
        <f t="shared" ref="E4:E9" si="2">MID(B4,3,LEN(B4)-2)*1</f>
        <v>810</v>
      </c>
      <c r="F4" s="72">
        <f t="shared" ref="F4:F9" si="3">QUOTIENT(E4,20)</f>
        <v>40</v>
      </c>
      <c r="G4" s="72">
        <f t="shared" ref="G4:G9" si="4">MOD(E4,20)</f>
        <v>10</v>
      </c>
    </row>
    <row r="5" spans="1:7" x14ac:dyDescent="0.25">
      <c r="A5" s="56">
        <v>3</v>
      </c>
      <c r="B5" s="58" t="s">
        <v>131</v>
      </c>
      <c r="C5" s="70" t="str">
        <f t="shared" si="0"/>
        <v>M</v>
      </c>
      <c r="D5" s="71" t="str">
        <f t="shared" si="1"/>
        <v>1</v>
      </c>
      <c r="E5" s="69">
        <f t="shared" si="2"/>
        <v>1680</v>
      </c>
      <c r="F5" s="72">
        <f t="shared" si="3"/>
        <v>84</v>
      </c>
      <c r="G5" s="72">
        <f t="shared" si="4"/>
        <v>0</v>
      </c>
    </row>
    <row r="6" spans="1:7" x14ac:dyDescent="0.25">
      <c r="A6" s="56">
        <v>4</v>
      </c>
      <c r="B6" s="58" t="s">
        <v>132</v>
      </c>
      <c r="C6" s="70" t="str">
        <f t="shared" si="0"/>
        <v>N</v>
      </c>
      <c r="D6" s="71" t="str">
        <f t="shared" si="1"/>
        <v>1</v>
      </c>
      <c r="E6" s="69">
        <f t="shared" si="2"/>
        <v>1500</v>
      </c>
      <c r="F6" s="72">
        <f t="shared" si="3"/>
        <v>75</v>
      </c>
      <c r="G6" s="72">
        <f t="shared" si="4"/>
        <v>0</v>
      </c>
    </row>
    <row r="7" spans="1:7" x14ac:dyDescent="0.25">
      <c r="A7" s="56">
        <v>5</v>
      </c>
      <c r="B7" s="58" t="s">
        <v>133</v>
      </c>
      <c r="C7" s="70" t="str">
        <f t="shared" si="0"/>
        <v>C</v>
      </c>
      <c r="D7" s="71" t="str">
        <f t="shared" si="1"/>
        <v>2</v>
      </c>
      <c r="E7" s="69">
        <f t="shared" si="2"/>
        <v>8000</v>
      </c>
      <c r="F7" s="72">
        <f t="shared" si="3"/>
        <v>400</v>
      </c>
      <c r="G7" s="72">
        <f t="shared" si="4"/>
        <v>0</v>
      </c>
    </row>
    <row r="8" spans="1:7" x14ac:dyDescent="0.25">
      <c r="A8" s="56">
        <v>6</v>
      </c>
      <c r="B8" s="58" t="s">
        <v>134</v>
      </c>
      <c r="C8" s="70" t="str">
        <f t="shared" si="0"/>
        <v>M</v>
      </c>
      <c r="D8" s="71" t="str">
        <f t="shared" si="1"/>
        <v>2</v>
      </c>
      <c r="E8" s="69">
        <f t="shared" si="2"/>
        <v>7585</v>
      </c>
      <c r="F8" s="72">
        <f t="shared" si="3"/>
        <v>379</v>
      </c>
      <c r="G8" s="72">
        <f t="shared" si="4"/>
        <v>5</v>
      </c>
    </row>
    <row r="9" spans="1:7" x14ac:dyDescent="0.25">
      <c r="A9" s="56">
        <v>7</v>
      </c>
      <c r="B9" s="58" t="s">
        <v>135</v>
      </c>
      <c r="C9" s="70" t="str">
        <f t="shared" si="0"/>
        <v>C</v>
      </c>
      <c r="D9" s="71" t="str">
        <f t="shared" si="1"/>
        <v>5</v>
      </c>
      <c r="E9" s="69">
        <f t="shared" si="2"/>
        <v>895</v>
      </c>
      <c r="F9" s="72">
        <f t="shared" si="3"/>
        <v>44</v>
      </c>
      <c r="G9" s="72">
        <f t="shared" si="4"/>
        <v>15</v>
      </c>
    </row>
  </sheetData>
  <mergeCells count="1">
    <mergeCell ref="A1:G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ySplit="9" topLeftCell="A10" activePane="bottomLeft" state="frozen"/>
      <selection activeCell="B18" sqref="B18"/>
      <selection pane="bottomLeft" activeCell="G12" sqref="G12"/>
    </sheetView>
  </sheetViews>
  <sheetFormatPr defaultRowHeight="20.25" x14ac:dyDescent="0.3"/>
  <cols>
    <col min="1" max="1" width="9.140625" style="2"/>
    <col min="2" max="2" width="24.42578125" style="2" customWidth="1"/>
    <col min="3" max="3" width="13.28515625" style="2" customWidth="1"/>
    <col min="4" max="4" width="14.28515625" style="2" customWidth="1"/>
    <col min="5" max="5" width="20.28515625" style="2" bestFit="1" customWidth="1"/>
    <col min="6" max="6" width="14.5703125" style="2" customWidth="1"/>
    <col min="7" max="7" width="17.7109375" style="2" customWidth="1"/>
    <col min="8" max="257" width="9.140625" style="2"/>
    <col min="258" max="258" width="24.42578125" style="2" customWidth="1"/>
    <col min="259" max="259" width="13.28515625" style="2" customWidth="1"/>
    <col min="260" max="260" width="14.28515625" style="2" customWidth="1"/>
    <col min="261" max="261" width="16" style="2" customWidth="1"/>
    <col min="262" max="262" width="14.5703125" style="2" customWidth="1"/>
    <col min="263" max="513" width="9.140625" style="2"/>
    <col min="514" max="514" width="24.42578125" style="2" customWidth="1"/>
    <col min="515" max="515" width="13.28515625" style="2" customWidth="1"/>
    <col min="516" max="516" width="14.28515625" style="2" customWidth="1"/>
    <col min="517" max="517" width="16" style="2" customWidth="1"/>
    <col min="518" max="518" width="14.5703125" style="2" customWidth="1"/>
    <col min="519" max="769" width="9.140625" style="2"/>
    <col min="770" max="770" width="24.42578125" style="2" customWidth="1"/>
    <col min="771" max="771" width="13.28515625" style="2" customWidth="1"/>
    <col min="772" max="772" width="14.28515625" style="2" customWidth="1"/>
    <col min="773" max="773" width="16" style="2" customWidth="1"/>
    <col min="774" max="774" width="14.5703125" style="2" customWidth="1"/>
    <col min="775" max="1025" width="9.140625" style="2"/>
    <col min="1026" max="1026" width="24.42578125" style="2" customWidth="1"/>
    <col min="1027" max="1027" width="13.28515625" style="2" customWidth="1"/>
    <col min="1028" max="1028" width="14.28515625" style="2" customWidth="1"/>
    <col min="1029" max="1029" width="16" style="2" customWidth="1"/>
    <col min="1030" max="1030" width="14.5703125" style="2" customWidth="1"/>
    <col min="1031" max="1281" width="9.140625" style="2"/>
    <col min="1282" max="1282" width="24.42578125" style="2" customWidth="1"/>
    <col min="1283" max="1283" width="13.28515625" style="2" customWidth="1"/>
    <col min="1284" max="1284" width="14.28515625" style="2" customWidth="1"/>
    <col min="1285" max="1285" width="16" style="2" customWidth="1"/>
    <col min="1286" max="1286" width="14.5703125" style="2" customWidth="1"/>
    <col min="1287" max="1537" width="9.140625" style="2"/>
    <col min="1538" max="1538" width="24.42578125" style="2" customWidth="1"/>
    <col min="1539" max="1539" width="13.28515625" style="2" customWidth="1"/>
    <col min="1540" max="1540" width="14.28515625" style="2" customWidth="1"/>
    <col min="1541" max="1541" width="16" style="2" customWidth="1"/>
    <col min="1542" max="1542" width="14.5703125" style="2" customWidth="1"/>
    <col min="1543" max="1793" width="9.140625" style="2"/>
    <col min="1794" max="1794" width="24.42578125" style="2" customWidth="1"/>
    <col min="1795" max="1795" width="13.28515625" style="2" customWidth="1"/>
    <col min="1796" max="1796" width="14.28515625" style="2" customWidth="1"/>
    <col min="1797" max="1797" width="16" style="2" customWidth="1"/>
    <col min="1798" max="1798" width="14.5703125" style="2" customWidth="1"/>
    <col min="1799" max="2049" width="9.140625" style="2"/>
    <col min="2050" max="2050" width="24.42578125" style="2" customWidth="1"/>
    <col min="2051" max="2051" width="13.28515625" style="2" customWidth="1"/>
    <col min="2052" max="2052" width="14.28515625" style="2" customWidth="1"/>
    <col min="2053" max="2053" width="16" style="2" customWidth="1"/>
    <col min="2054" max="2054" width="14.5703125" style="2" customWidth="1"/>
    <col min="2055" max="2305" width="9.140625" style="2"/>
    <col min="2306" max="2306" width="24.42578125" style="2" customWidth="1"/>
    <col min="2307" max="2307" width="13.28515625" style="2" customWidth="1"/>
    <col min="2308" max="2308" width="14.28515625" style="2" customWidth="1"/>
    <col min="2309" max="2309" width="16" style="2" customWidth="1"/>
    <col min="2310" max="2310" width="14.5703125" style="2" customWidth="1"/>
    <col min="2311" max="2561" width="9.140625" style="2"/>
    <col min="2562" max="2562" width="24.42578125" style="2" customWidth="1"/>
    <col min="2563" max="2563" width="13.28515625" style="2" customWidth="1"/>
    <col min="2564" max="2564" width="14.28515625" style="2" customWidth="1"/>
    <col min="2565" max="2565" width="16" style="2" customWidth="1"/>
    <col min="2566" max="2566" width="14.5703125" style="2" customWidth="1"/>
    <col min="2567" max="2817" width="9.140625" style="2"/>
    <col min="2818" max="2818" width="24.42578125" style="2" customWidth="1"/>
    <col min="2819" max="2819" width="13.28515625" style="2" customWidth="1"/>
    <col min="2820" max="2820" width="14.28515625" style="2" customWidth="1"/>
    <col min="2821" max="2821" width="16" style="2" customWidth="1"/>
    <col min="2822" max="2822" width="14.5703125" style="2" customWidth="1"/>
    <col min="2823" max="3073" width="9.140625" style="2"/>
    <col min="3074" max="3074" width="24.42578125" style="2" customWidth="1"/>
    <col min="3075" max="3075" width="13.28515625" style="2" customWidth="1"/>
    <col min="3076" max="3076" width="14.28515625" style="2" customWidth="1"/>
    <col min="3077" max="3077" width="16" style="2" customWidth="1"/>
    <col min="3078" max="3078" width="14.5703125" style="2" customWidth="1"/>
    <col min="3079" max="3329" width="9.140625" style="2"/>
    <col min="3330" max="3330" width="24.42578125" style="2" customWidth="1"/>
    <col min="3331" max="3331" width="13.28515625" style="2" customWidth="1"/>
    <col min="3332" max="3332" width="14.28515625" style="2" customWidth="1"/>
    <col min="3333" max="3333" width="16" style="2" customWidth="1"/>
    <col min="3334" max="3334" width="14.5703125" style="2" customWidth="1"/>
    <col min="3335" max="3585" width="9.140625" style="2"/>
    <col min="3586" max="3586" width="24.42578125" style="2" customWidth="1"/>
    <col min="3587" max="3587" width="13.28515625" style="2" customWidth="1"/>
    <col min="3588" max="3588" width="14.28515625" style="2" customWidth="1"/>
    <col min="3589" max="3589" width="16" style="2" customWidth="1"/>
    <col min="3590" max="3590" width="14.5703125" style="2" customWidth="1"/>
    <col min="3591" max="3841" width="9.140625" style="2"/>
    <col min="3842" max="3842" width="24.42578125" style="2" customWidth="1"/>
    <col min="3843" max="3843" width="13.28515625" style="2" customWidth="1"/>
    <col min="3844" max="3844" width="14.28515625" style="2" customWidth="1"/>
    <col min="3845" max="3845" width="16" style="2" customWidth="1"/>
    <col min="3846" max="3846" width="14.5703125" style="2" customWidth="1"/>
    <col min="3847" max="4097" width="9.140625" style="2"/>
    <col min="4098" max="4098" width="24.42578125" style="2" customWidth="1"/>
    <col min="4099" max="4099" width="13.28515625" style="2" customWidth="1"/>
    <col min="4100" max="4100" width="14.28515625" style="2" customWidth="1"/>
    <col min="4101" max="4101" width="16" style="2" customWidth="1"/>
    <col min="4102" max="4102" width="14.5703125" style="2" customWidth="1"/>
    <col min="4103" max="4353" width="9.140625" style="2"/>
    <col min="4354" max="4354" width="24.42578125" style="2" customWidth="1"/>
    <col min="4355" max="4355" width="13.28515625" style="2" customWidth="1"/>
    <col min="4356" max="4356" width="14.28515625" style="2" customWidth="1"/>
    <col min="4357" max="4357" width="16" style="2" customWidth="1"/>
    <col min="4358" max="4358" width="14.5703125" style="2" customWidth="1"/>
    <col min="4359" max="4609" width="9.140625" style="2"/>
    <col min="4610" max="4610" width="24.42578125" style="2" customWidth="1"/>
    <col min="4611" max="4611" width="13.28515625" style="2" customWidth="1"/>
    <col min="4612" max="4612" width="14.28515625" style="2" customWidth="1"/>
    <col min="4613" max="4613" width="16" style="2" customWidth="1"/>
    <col min="4614" max="4614" width="14.5703125" style="2" customWidth="1"/>
    <col min="4615" max="4865" width="9.140625" style="2"/>
    <col min="4866" max="4866" width="24.42578125" style="2" customWidth="1"/>
    <col min="4867" max="4867" width="13.28515625" style="2" customWidth="1"/>
    <col min="4868" max="4868" width="14.28515625" style="2" customWidth="1"/>
    <col min="4869" max="4869" width="16" style="2" customWidth="1"/>
    <col min="4870" max="4870" width="14.5703125" style="2" customWidth="1"/>
    <col min="4871" max="5121" width="9.140625" style="2"/>
    <col min="5122" max="5122" width="24.42578125" style="2" customWidth="1"/>
    <col min="5123" max="5123" width="13.28515625" style="2" customWidth="1"/>
    <col min="5124" max="5124" width="14.28515625" style="2" customWidth="1"/>
    <col min="5125" max="5125" width="16" style="2" customWidth="1"/>
    <col min="5126" max="5126" width="14.5703125" style="2" customWidth="1"/>
    <col min="5127" max="5377" width="9.140625" style="2"/>
    <col min="5378" max="5378" width="24.42578125" style="2" customWidth="1"/>
    <col min="5379" max="5379" width="13.28515625" style="2" customWidth="1"/>
    <col min="5380" max="5380" width="14.28515625" style="2" customWidth="1"/>
    <col min="5381" max="5381" width="16" style="2" customWidth="1"/>
    <col min="5382" max="5382" width="14.5703125" style="2" customWidth="1"/>
    <col min="5383" max="5633" width="9.140625" style="2"/>
    <col min="5634" max="5634" width="24.42578125" style="2" customWidth="1"/>
    <col min="5635" max="5635" width="13.28515625" style="2" customWidth="1"/>
    <col min="5636" max="5636" width="14.28515625" style="2" customWidth="1"/>
    <col min="5637" max="5637" width="16" style="2" customWidth="1"/>
    <col min="5638" max="5638" width="14.5703125" style="2" customWidth="1"/>
    <col min="5639" max="5889" width="9.140625" style="2"/>
    <col min="5890" max="5890" width="24.42578125" style="2" customWidth="1"/>
    <col min="5891" max="5891" width="13.28515625" style="2" customWidth="1"/>
    <col min="5892" max="5892" width="14.28515625" style="2" customWidth="1"/>
    <col min="5893" max="5893" width="16" style="2" customWidth="1"/>
    <col min="5894" max="5894" width="14.5703125" style="2" customWidth="1"/>
    <col min="5895" max="6145" width="9.140625" style="2"/>
    <col min="6146" max="6146" width="24.42578125" style="2" customWidth="1"/>
    <col min="6147" max="6147" width="13.28515625" style="2" customWidth="1"/>
    <col min="6148" max="6148" width="14.28515625" style="2" customWidth="1"/>
    <col min="6149" max="6149" width="16" style="2" customWidth="1"/>
    <col min="6150" max="6150" width="14.5703125" style="2" customWidth="1"/>
    <col min="6151" max="6401" width="9.140625" style="2"/>
    <col min="6402" max="6402" width="24.42578125" style="2" customWidth="1"/>
    <col min="6403" max="6403" width="13.28515625" style="2" customWidth="1"/>
    <col min="6404" max="6404" width="14.28515625" style="2" customWidth="1"/>
    <col min="6405" max="6405" width="16" style="2" customWidth="1"/>
    <col min="6406" max="6406" width="14.5703125" style="2" customWidth="1"/>
    <col min="6407" max="6657" width="9.140625" style="2"/>
    <col min="6658" max="6658" width="24.42578125" style="2" customWidth="1"/>
    <col min="6659" max="6659" width="13.28515625" style="2" customWidth="1"/>
    <col min="6660" max="6660" width="14.28515625" style="2" customWidth="1"/>
    <col min="6661" max="6661" width="16" style="2" customWidth="1"/>
    <col min="6662" max="6662" width="14.5703125" style="2" customWidth="1"/>
    <col min="6663" max="6913" width="9.140625" style="2"/>
    <col min="6914" max="6914" width="24.42578125" style="2" customWidth="1"/>
    <col min="6915" max="6915" width="13.28515625" style="2" customWidth="1"/>
    <col min="6916" max="6916" width="14.28515625" style="2" customWidth="1"/>
    <col min="6917" max="6917" width="16" style="2" customWidth="1"/>
    <col min="6918" max="6918" width="14.5703125" style="2" customWidth="1"/>
    <col min="6919" max="7169" width="9.140625" style="2"/>
    <col min="7170" max="7170" width="24.42578125" style="2" customWidth="1"/>
    <col min="7171" max="7171" width="13.28515625" style="2" customWidth="1"/>
    <col min="7172" max="7172" width="14.28515625" style="2" customWidth="1"/>
    <col min="7173" max="7173" width="16" style="2" customWidth="1"/>
    <col min="7174" max="7174" width="14.5703125" style="2" customWidth="1"/>
    <col min="7175" max="7425" width="9.140625" style="2"/>
    <col min="7426" max="7426" width="24.42578125" style="2" customWidth="1"/>
    <col min="7427" max="7427" width="13.28515625" style="2" customWidth="1"/>
    <col min="7428" max="7428" width="14.28515625" style="2" customWidth="1"/>
    <col min="7429" max="7429" width="16" style="2" customWidth="1"/>
    <col min="7430" max="7430" width="14.5703125" style="2" customWidth="1"/>
    <col min="7431" max="7681" width="9.140625" style="2"/>
    <col min="7682" max="7682" width="24.42578125" style="2" customWidth="1"/>
    <col min="7683" max="7683" width="13.28515625" style="2" customWidth="1"/>
    <col min="7684" max="7684" width="14.28515625" style="2" customWidth="1"/>
    <col min="7685" max="7685" width="16" style="2" customWidth="1"/>
    <col min="7686" max="7686" width="14.5703125" style="2" customWidth="1"/>
    <col min="7687" max="7937" width="9.140625" style="2"/>
    <col min="7938" max="7938" width="24.42578125" style="2" customWidth="1"/>
    <col min="7939" max="7939" width="13.28515625" style="2" customWidth="1"/>
    <col min="7940" max="7940" width="14.28515625" style="2" customWidth="1"/>
    <col min="7941" max="7941" width="16" style="2" customWidth="1"/>
    <col min="7942" max="7942" width="14.5703125" style="2" customWidth="1"/>
    <col min="7943" max="8193" width="9.140625" style="2"/>
    <col min="8194" max="8194" width="24.42578125" style="2" customWidth="1"/>
    <col min="8195" max="8195" width="13.28515625" style="2" customWidth="1"/>
    <col min="8196" max="8196" width="14.28515625" style="2" customWidth="1"/>
    <col min="8197" max="8197" width="16" style="2" customWidth="1"/>
    <col min="8198" max="8198" width="14.5703125" style="2" customWidth="1"/>
    <col min="8199" max="8449" width="9.140625" style="2"/>
    <col min="8450" max="8450" width="24.42578125" style="2" customWidth="1"/>
    <col min="8451" max="8451" width="13.28515625" style="2" customWidth="1"/>
    <col min="8452" max="8452" width="14.28515625" style="2" customWidth="1"/>
    <col min="8453" max="8453" width="16" style="2" customWidth="1"/>
    <col min="8454" max="8454" width="14.5703125" style="2" customWidth="1"/>
    <col min="8455" max="8705" width="9.140625" style="2"/>
    <col min="8706" max="8706" width="24.42578125" style="2" customWidth="1"/>
    <col min="8707" max="8707" width="13.28515625" style="2" customWidth="1"/>
    <col min="8708" max="8708" width="14.28515625" style="2" customWidth="1"/>
    <col min="8709" max="8709" width="16" style="2" customWidth="1"/>
    <col min="8710" max="8710" width="14.5703125" style="2" customWidth="1"/>
    <col min="8711" max="8961" width="9.140625" style="2"/>
    <col min="8962" max="8962" width="24.42578125" style="2" customWidth="1"/>
    <col min="8963" max="8963" width="13.28515625" style="2" customWidth="1"/>
    <col min="8964" max="8964" width="14.28515625" style="2" customWidth="1"/>
    <col min="8965" max="8965" width="16" style="2" customWidth="1"/>
    <col min="8966" max="8966" width="14.5703125" style="2" customWidth="1"/>
    <col min="8967" max="9217" width="9.140625" style="2"/>
    <col min="9218" max="9218" width="24.42578125" style="2" customWidth="1"/>
    <col min="9219" max="9219" width="13.28515625" style="2" customWidth="1"/>
    <col min="9220" max="9220" width="14.28515625" style="2" customWidth="1"/>
    <col min="9221" max="9221" width="16" style="2" customWidth="1"/>
    <col min="9222" max="9222" width="14.5703125" style="2" customWidth="1"/>
    <col min="9223" max="9473" width="9.140625" style="2"/>
    <col min="9474" max="9474" width="24.42578125" style="2" customWidth="1"/>
    <col min="9475" max="9475" width="13.28515625" style="2" customWidth="1"/>
    <col min="9476" max="9476" width="14.28515625" style="2" customWidth="1"/>
    <col min="9477" max="9477" width="16" style="2" customWidth="1"/>
    <col min="9478" max="9478" width="14.5703125" style="2" customWidth="1"/>
    <col min="9479" max="9729" width="9.140625" style="2"/>
    <col min="9730" max="9730" width="24.42578125" style="2" customWidth="1"/>
    <col min="9731" max="9731" width="13.28515625" style="2" customWidth="1"/>
    <col min="9732" max="9732" width="14.28515625" style="2" customWidth="1"/>
    <col min="9733" max="9733" width="16" style="2" customWidth="1"/>
    <col min="9734" max="9734" width="14.5703125" style="2" customWidth="1"/>
    <col min="9735" max="9985" width="9.140625" style="2"/>
    <col min="9986" max="9986" width="24.42578125" style="2" customWidth="1"/>
    <col min="9987" max="9987" width="13.28515625" style="2" customWidth="1"/>
    <col min="9988" max="9988" width="14.28515625" style="2" customWidth="1"/>
    <col min="9989" max="9989" width="16" style="2" customWidth="1"/>
    <col min="9990" max="9990" width="14.5703125" style="2" customWidth="1"/>
    <col min="9991" max="10241" width="9.140625" style="2"/>
    <col min="10242" max="10242" width="24.42578125" style="2" customWidth="1"/>
    <col min="10243" max="10243" width="13.28515625" style="2" customWidth="1"/>
    <col min="10244" max="10244" width="14.28515625" style="2" customWidth="1"/>
    <col min="10245" max="10245" width="16" style="2" customWidth="1"/>
    <col min="10246" max="10246" width="14.5703125" style="2" customWidth="1"/>
    <col min="10247" max="10497" width="9.140625" style="2"/>
    <col min="10498" max="10498" width="24.42578125" style="2" customWidth="1"/>
    <col min="10499" max="10499" width="13.28515625" style="2" customWidth="1"/>
    <col min="10500" max="10500" width="14.28515625" style="2" customWidth="1"/>
    <col min="10501" max="10501" width="16" style="2" customWidth="1"/>
    <col min="10502" max="10502" width="14.5703125" style="2" customWidth="1"/>
    <col min="10503" max="10753" width="9.140625" style="2"/>
    <col min="10754" max="10754" width="24.42578125" style="2" customWidth="1"/>
    <col min="10755" max="10755" width="13.28515625" style="2" customWidth="1"/>
    <col min="10756" max="10756" width="14.28515625" style="2" customWidth="1"/>
    <col min="10757" max="10757" width="16" style="2" customWidth="1"/>
    <col min="10758" max="10758" width="14.5703125" style="2" customWidth="1"/>
    <col min="10759" max="11009" width="9.140625" style="2"/>
    <col min="11010" max="11010" width="24.42578125" style="2" customWidth="1"/>
    <col min="11011" max="11011" width="13.28515625" style="2" customWidth="1"/>
    <col min="11012" max="11012" width="14.28515625" style="2" customWidth="1"/>
    <col min="11013" max="11013" width="16" style="2" customWidth="1"/>
    <col min="11014" max="11014" width="14.5703125" style="2" customWidth="1"/>
    <col min="11015" max="11265" width="9.140625" style="2"/>
    <col min="11266" max="11266" width="24.42578125" style="2" customWidth="1"/>
    <col min="11267" max="11267" width="13.28515625" style="2" customWidth="1"/>
    <col min="11268" max="11268" width="14.28515625" style="2" customWidth="1"/>
    <col min="11269" max="11269" width="16" style="2" customWidth="1"/>
    <col min="11270" max="11270" width="14.5703125" style="2" customWidth="1"/>
    <col min="11271" max="11521" width="9.140625" style="2"/>
    <col min="11522" max="11522" width="24.42578125" style="2" customWidth="1"/>
    <col min="11523" max="11523" width="13.28515625" style="2" customWidth="1"/>
    <col min="11524" max="11524" width="14.28515625" style="2" customWidth="1"/>
    <col min="11525" max="11525" width="16" style="2" customWidth="1"/>
    <col min="11526" max="11526" width="14.5703125" style="2" customWidth="1"/>
    <col min="11527" max="11777" width="9.140625" style="2"/>
    <col min="11778" max="11778" width="24.42578125" style="2" customWidth="1"/>
    <col min="11779" max="11779" width="13.28515625" style="2" customWidth="1"/>
    <col min="11780" max="11780" width="14.28515625" style="2" customWidth="1"/>
    <col min="11781" max="11781" width="16" style="2" customWidth="1"/>
    <col min="11782" max="11782" width="14.5703125" style="2" customWidth="1"/>
    <col min="11783" max="12033" width="9.140625" style="2"/>
    <col min="12034" max="12034" width="24.42578125" style="2" customWidth="1"/>
    <col min="12035" max="12035" width="13.28515625" style="2" customWidth="1"/>
    <col min="12036" max="12036" width="14.28515625" style="2" customWidth="1"/>
    <col min="12037" max="12037" width="16" style="2" customWidth="1"/>
    <col min="12038" max="12038" width="14.5703125" style="2" customWidth="1"/>
    <col min="12039" max="12289" width="9.140625" style="2"/>
    <col min="12290" max="12290" width="24.42578125" style="2" customWidth="1"/>
    <col min="12291" max="12291" width="13.28515625" style="2" customWidth="1"/>
    <col min="12292" max="12292" width="14.28515625" style="2" customWidth="1"/>
    <col min="12293" max="12293" width="16" style="2" customWidth="1"/>
    <col min="12294" max="12294" width="14.5703125" style="2" customWidth="1"/>
    <col min="12295" max="12545" width="9.140625" style="2"/>
    <col min="12546" max="12546" width="24.42578125" style="2" customWidth="1"/>
    <col min="12547" max="12547" width="13.28515625" style="2" customWidth="1"/>
    <col min="12548" max="12548" width="14.28515625" style="2" customWidth="1"/>
    <col min="12549" max="12549" width="16" style="2" customWidth="1"/>
    <col min="12550" max="12550" width="14.5703125" style="2" customWidth="1"/>
    <col min="12551" max="12801" width="9.140625" style="2"/>
    <col min="12802" max="12802" width="24.42578125" style="2" customWidth="1"/>
    <col min="12803" max="12803" width="13.28515625" style="2" customWidth="1"/>
    <col min="12804" max="12804" width="14.28515625" style="2" customWidth="1"/>
    <col min="12805" max="12805" width="16" style="2" customWidth="1"/>
    <col min="12806" max="12806" width="14.5703125" style="2" customWidth="1"/>
    <col min="12807" max="13057" width="9.140625" style="2"/>
    <col min="13058" max="13058" width="24.42578125" style="2" customWidth="1"/>
    <col min="13059" max="13059" width="13.28515625" style="2" customWidth="1"/>
    <col min="13060" max="13060" width="14.28515625" style="2" customWidth="1"/>
    <col min="13061" max="13061" width="16" style="2" customWidth="1"/>
    <col min="13062" max="13062" width="14.5703125" style="2" customWidth="1"/>
    <col min="13063" max="13313" width="9.140625" style="2"/>
    <col min="13314" max="13314" width="24.42578125" style="2" customWidth="1"/>
    <col min="13315" max="13315" width="13.28515625" style="2" customWidth="1"/>
    <col min="13316" max="13316" width="14.28515625" style="2" customWidth="1"/>
    <col min="13317" max="13317" width="16" style="2" customWidth="1"/>
    <col min="13318" max="13318" width="14.5703125" style="2" customWidth="1"/>
    <col min="13319" max="13569" width="9.140625" style="2"/>
    <col min="13570" max="13570" width="24.42578125" style="2" customWidth="1"/>
    <col min="13571" max="13571" width="13.28515625" style="2" customWidth="1"/>
    <col min="13572" max="13572" width="14.28515625" style="2" customWidth="1"/>
    <col min="13573" max="13573" width="16" style="2" customWidth="1"/>
    <col min="13574" max="13574" width="14.5703125" style="2" customWidth="1"/>
    <col min="13575" max="13825" width="9.140625" style="2"/>
    <col min="13826" max="13826" width="24.42578125" style="2" customWidth="1"/>
    <col min="13827" max="13827" width="13.28515625" style="2" customWidth="1"/>
    <col min="13828" max="13828" width="14.28515625" style="2" customWidth="1"/>
    <col min="13829" max="13829" width="16" style="2" customWidth="1"/>
    <col min="13830" max="13830" width="14.5703125" style="2" customWidth="1"/>
    <col min="13831" max="14081" width="9.140625" style="2"/>
    <col min="14082" max="14082" width="24.42578125" style="2" customWidth="1"/>
    <col min="14083" max="14083" width="13.28515625" style="2" customWidth="1"/>
    <col min="14084" max="14084" width="14.28515625" style="2" customWidth="1"/>
    <col min="14085" max="14085" width="16" style="2" customWidth="1"/>
    <col min="14086" max="14086" width="14.5703125" style="2" customWidth="1"/>
    <col min="14087" max="14337" width="9.140625" style="2"/>
    <col min="14338" max="14338" width="24.42578125" style="2" customWidth="1"/>
    <col min="14339" max="14339" width="13.28515625" style="2" customWidth="1"/>
    <col min="14340" max="14340" width="14.28515625" style="2" customWidth="1"/>
    <col min="14341" max="14341" width="16" style="2" customWidth="1"/>
    <col min="14342" max="14342" width="14.5703125" style="2" customWidth="1"/>
    <col min="14343" max="14593" width="9.140625" style="2"/>
    <col min="14594" max="14594" width="24.42578125" style="2" customWidth="1"/>
    <col min="14595" max="14595" width="13.28515625" style="2" customWidth="1"/>
    <col min="14596" max="14596" width="14.28515625" style="2" customWidth="1"/>
    <col min="14597" max="14597" width="16" style="2" customWidth="1"/>
    <col min="14598" max="14598" width="14.5703125" style="2" customWidth="1"/>
    <col min="14599" max="14849" width="9.140625" style="2"/>
    <col min="14850" max="14850" width="24.42578125" style="2" customWidth="1"/>
    <col min="14851" max="14851" width="13.28515625" style="2" customWidth="1"/>
    <col min="14852" max="14852" width="14.28515625" style="2" customWidth="1"/>
    <col min="14853" max="14853" width="16" style="2" customWidth="1"/>
    <col min="14854" max="14854" width="14.5703125" style="2" customWidth="1"/>
    <col min="14855" max="15105" width="9.140625" style="2"/>
    <col min="15106" max="15106" width="24.42578125" style="2" customWidth="1"/>
    <col min="15107" max="15107" width="13.28515625" style="2" customWidth="1"/>
    <col min="15108" max="15108" width="14.28515625" style="2" customWidth="1"/>
    <col min="15109" max="15109" width="16" style="2" customWidth="1"/>
    <col min="15110" max="15110" width="14.5703125" style="2" customWidth="1"/>
    <col min="15111" max="15361" width="9.140625" style="2"/>
    <col min="15362" max="15362" width="24.42578125" style="2" customWidth="1"/>
    <col min="15363" max="15363" width="13.28515625" style="2" customWidth="1"/>
    <col min="15364" max="15364" width="14.28515625" style="2" customWidth="1"/>
    <col min="15365" max="15365" width="16" style="2" customWidth="1"/>
    <col min="15366" max="15366" width="14.5703125" style="2" customWidth="1"/>
    <col min="15367" max="15617" width="9.140625" style="2"/>
    <col min="15618" max="15618" width="24.42578125" style="2" customWidth="1"/>
    <col min="15619" max="15619" width="13.28515625" style="2" customWidth="1"/>
    <col min="15620" max="15620" width="14.28515625" style="2" customWidth="1"/>
    <col min="15621" max="15621" width="16" style="2" customWidth="1"/>
    <col min="15622" max="15622" width="14.5703125" style="2" customWidth="1"/>
    <col min="15623" max="15873" width="9.140625" style="2"/>
    <col min="15874" max="15874" width="24.42578125" style="2" customWidth="1"/>
    <col min="15875" max="15875" width="13.28515625" style="2" customWidth="1"/>
    <col min="15876" max="15876" width="14.28515625" style="2" customWidth="1"/>
    <col min="15877" max="15877" width="16" style="2" customWidth="1"/>
    <col min="15878" max="15878" width="14.5703125" style="2" customWidth="1"/>
    <col min="15879" max="16129" width="9.140625" style="2"/>
    <col min="16130" max="16130" width="24.42578125" style="2" customWidth="1"/>
    <col min="16131" max="16131" width="13.28515625" style="2" customWidth="1"/>
    <col min="16132" max="16132" width="14.28515625" style="2" customWidth="1"/>
    <col min="16133" max="16133" width="16" style="2" customWidth="1"/>
    <col min="16134" max="16134" width="14.5703125" style="2" customWidth="1"/>
    <col min="16135" max="16384" width="9.140625" style="2"/>
  </cols>
  <sheetData>
    <row r="1" spans="1:7" ht="25.5" x14ac:dyDescent="0.35">
      <c r="A1" s="1" t="s">
        <v>0</v>
      </c>
      <c r="B1" s="1" t="s">
        <v>1</v>
      </c>
      <c r="C1" s="1" t="s">
        <v>2</v>
      </c>
      <c r="D1" s="1" t="s">
        <v>3</v>
      </c>
      <c r="E1" s="1" t="s">
        <v>4</v>
      </c>
      <c r="F1" s="1" t="s">
        <v>5</v>
      </c>
      <c r="G1" s="1" t="s">
        <v>43</v>
      </c>
    </row>
    <row r="2" spans="1:7" x14ac:dyDescent="0.3">
      <c r="A2" s="3">
        <v>1</v>
      </c>
      <c r="B2" s="4" t="s">
        <v>6</v>
      </c>
      <c r="C2" s="3">
        <v>8.6</v>
      </c>
      <c r="D2" s="5" t="str">
        <f>IF(C2&gt;=5,"Đậu","Rớt")</f>
        <v>Đậu</v>
      </c>
      <c r="E2" s="5">
        <f>IF(C2&gt;=8,"100000"*1,"Không thưởng")</f>
        <v>100000</v>
      </c>
      <c r="F2" s="5" t="str">
        <f>IF(C2&gt;=9,"X","")</f>
        <v/>
      </c>
      <c r="G2" s="4">
        <f>RANK(C2,$C$2:$C$9,0)</f>
        <v>2</v>
      </c>
    </row>
    <row r="3" spans="1:7" x14ac:dyDescent="0.3">
      <c r="A3" s="3">
        <v>2</v>
      </c>
      <c r="B3" s="4" t="s">
        <v>7</v>
      </c>
      <c r="C3" s="3">
        <v>8.6</v>
      </c>
      <c r="D3" s="5" t="str">
        <f t="shared" ref="D3:D9" si="0">IF(C3&gt;=5,"Đậu","Rớt")</f>
        <v>Đậu</v>
      </c>
      <c r="E3" s="5">
        <f t="shared" ref="E3:E9" si="1">IF(C3&gt;=8,"100000"*1,"Không thưởng")</f>
        <v>100000</v>
      </c>
      <c r="F3" s="5" t="str">
        <f t="shared" ref="F3:F9" si="2">IF(C3&gt;=9,"X","")</f>
        <v/>
      </c>
      <c r="G3" s="4">
        <f t="shared" ref="G3:G9" si="3">RANK(C3,$C$2:$C$9,0)</f>
        <v>2</v>
      </c>
    </row>
    <row r="4" spans="1:7" x14ac:dyDescent="0.3">
      <c r="A4" s="3">
        <v>3</v>
      </c>
      <c r="B4" s="4" t="s">
        <v>8</v>
      </c>
      <c r="C4" s="3">
        <v>2.8</v>
      </c>
      <c r="D4" s="5" t="str">
        <f t="shared" si="0"/>
        <v>Rớt</v>
      </c>
      <c r="E4" s="5" t="str">
        <f t="shared" si="1"/>
        <v>Không thưởng</v>
      </c>
      <c r="F4" s="5" t="str">
        <f t="shared" si="2"/>
        <v/>
      </c>
      <c r="G4" s="4">
        <f t="shared" si="3"/>
        <v>8</v>
      </c>
    </row>
    <row r="5" spans="1:7" x14ac:dyDescent="0.3">
      <c r="A5" s="3">
        <v>4</v>
      </c>
      <c r="B5" s="4" t="s">
        <v>9</v>
      </c>
      <c r="C5" s="3">
        <v>6.2</v>
      </c>
      <c r="D5" s="5" t="str">
        <f t="shared" si="0"/>
        <v>Đậu</v>
      </c>
      <c r="E5" s="5" t="str">
        <f t="shared" si="1"/>
        <v>Không thưởng</v>
      </c>
      <c r="F5" s="5" t="str">
        <f t="shared" si="2"/>
        <v/>
      </c>
      <c r="G5" s="4">
        <f t="shared" si="3"/>
        <v>7</v>
      </c>
    </row>
    <row r="6" spans="1:7" x14ac:dyDescent="0.3">
      <c r="A6" s="3">
        <v>5</v>
      </c>
      <c r="B6" s="4" t="s">
        <v>10</v>
      </c>
      <c r="C6" s="3">
        <v>6.4</v>
      </c>
      <c r="D6" s="5" t="str">
        <f t="shared" si="0"/>
        <v>Đậu</v>
      </c>
      <c r="E6" s="5" t="str">
        <f t="shared" si="1"/>
        <v>Không thưởng</v>
      </c>
      <c r="F6" s="5" t="str">
        <f t="shared" si="2"/>
        <v/>
      </c>
      <c r="G6" s="4">
        <f t="shared" si="3"/>
        <v>6</v>
      </c>
    </row>
    <row r="7" spans="1:7" x14ac:dyDescent="0.3">
      <c r="A7" s="3">
        <v>6</v>
      </c>
      <c r="B7" s="4" t="s">
        <v>11</v>
      </c>
      <c r="C7" s="3">
        <v>7.6</v>
      </c>
      <c r="D7" s="5" t="str">
        <f t="shared" si="0"/>
        <v>Đậu</v>
      </c>
      <c r="E7" s="5" t="str">
        <f t="shared" si="1"/>
        <v>Không thưởng</v>
      </c>
      <c r="F7" s="5" t="str">
        <f t="shared" si="2"/>
        <v/>
      </c>
      <c r="G7" s="4">
        <f t="shared" si="3"/>
        <v>4</v>
      </c>
    </row>
    <row r="8" spans="1:7" x14ac:dyDescent="0.3">
      <c r="A8" s="3">
        <v>7</v>
      </c>
      <c r="B8" s="4" t="s">
        <v>12</v>
      </c>
      <c r="C8" s="3">
        <v>9</v>
      </c>
      <c r="D8" s="5" t="str">
        <f t="shared" si="0"/>
        <v>Đậu</v>
      </c>
      <c r="E8" s="5">
        <f t="shared" si="1"/>
        <v>100000</v>
      </c>
      <c r="F8" s="5" t="str">
        <f t="shared" si="2"/>
        <v>X</v>
      </c>
      <c r="G8" s="4">
        <f t="shared" si="3"/>
        <v>1</v>
      </c>
    </row>
    <row r="9" spans="1:7" x14ac:dyDescent="0.3">
      <c r="A9" s="3">
        <v>8</v>
      </c>
      <c r="B9" s="4" t="s">
        <v>13</v>
      </c>
      <c r="C9" s="3">
        <v>7.4</v>
      </c>
      <c r="D9" s="5" t="str">
        <f t="shared" si="0"/>
        <v>Đậu</v>
      </c>
      <c r="E9" s="5" t="str">
        <f t="shared" si="1"/>
        <v>Không thưởng</v>
      </c>
      <c r="F9" s="5" t="str">
        <f t="shared" si="2"/>
        <v/>
      </c>
      <c r="G9" s="4">
        <f t="shared" si="3"/>
        <v>5</v>
      </c>
    </row>
    <row r="10" spans="1:7" s="51" customFormat="1" ht="19.5" x14ac:dyDescent="0.3"/>
    <row r="11" spans="1:7" s="51" customFormat="1" ht="27" customHeight="1" x14ac:dyDescent="0.3">
      <c r="A11" s="52" t="s">
        <v>120</v>
      </c>
    </row>
    <row r="12" spans="1:7" s="51" customFormat="1" ht="19.5" x14ac:dyDescent="0.3">
      <c r="B12" s="53" t="s">
        <v>14</v>
      </c>
    </row>
    <row r="13" spans="1:7" s="51" customFormat="1" ht="23.25" customHeight="1" x14ac:dyDescent="0.3">
      <c r="B13" s="53" t="s">
        <v>15</v>
      </c>
    </row>
    <row r="14" spans="1:7" s="51" customFormat="1" ht="19.5" x14ac:dyDescent="0.3">
      <c r="B14" s="53" t="s">
        <v>16</v>
      </c>
    </row>
    <row r="15" spans="1:7" s="51" customFormat="1" ht="19.5" x14ac:dyDescent="0.3">
      <c r="B15" s="53" t="s">
        <v>17</v>
      </c>
    </row>
    <row r="16" spans="1:7" s="51" customFormat="1" ht="19.5" x14ac:dyDescent="0.3">
      <c r="B16" s="53" t="s">
        <v>18</v>
      </c>
    </row>
    <row r="17" spans="2:2" s="51" customFormat="1" ht="19.5" x14ac:dyDescent="0.3">
      <c r="B17" s="53" t="s">
        <v>19</v>
      </c>
    </row>
    <row r="18" spans="2:2" s="51" customFormat="1" ht="19.5" x14ac:dyDescent="0.3">
      <c r="B18" s="53" t="s">
        <v>44</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2" sqref="D2:D6"/>
    </sheetView>
  </sheetViews>
  <sheetFormatPr defaultRowHeight="15.75" x14ac:dyDescent="0.25"/>
  <cols>
    <col min="1" max="1" width="9.140625" style="8"/>
    <col min="2" max="2" width="17.5703125" style="8" customWidth="1"/>
    <col min="3" max="3" width="20" style="8" customWidth="1"/>
    <col min="4" max="4" width="17.85546875" style="8" customWidth="1"/>
    <col min="5" max="8" width="9.140625" style="8"/>
    <col min="9" max="9" width="15.85546875" style="8" customWidth="1"/>
    <col min="10" max="10" width="21" style="8" customWidth="1"/>
    <col min="11" max="258" width="9.140625" style="8"/>
    <col min="259" max="259" width="20" style="8" customWidth="1"/>
    <col min="260" max="260" width="17.85546875" style="8" customWidth="1"/>
    <col min="261" max="264" width="9.140625" style="8"/>
    <col min="265" max="265" width="15.85546875" style="8" customWidth="1"/>
    <col min="266" max="266" width="21" style="8" customWidth="1"/>
    <col min="267" max="514" width="9.140625" style="8"/>
    <col min="515" max="515" width="20" style="8" customWidth="1"/>
    <col min="516" max="516" width="17.85546875" style="8" customWidth="1"/>
    <col min="517" max="520" width="9.140625" style="8"/>
    <col min="521" max="521" width="15.85546875" style="8" customWidth="1"/>
    <col min="522" max="522" width="21" style="8" customWidth="1"/>
    <col min="523" max="770" width="9.140625" style="8"/>
    <col min="771" max="771" width="20" style="8" customWidth="1"/>
    <col min="772" max="772" width="17.85546875" style="8" customWidth="1"/>
    <col min="773" max="776" width="9.140625" style="8"/>
    <col min="777" max="777" width="15.85546875" style="8" customWidth="1"/>
    <col min="778" max="778" width="21" style="8" customWidth="1"/>
    <col min="779" max="1026" width="9.140625" style="8"/>
    <col min="1027" max="1027" width="20" style="8" customWidth="1"/>
    <col min="1028" max="1028" width="17.85546875" style="8" customWidth="1"/>
    <col min="1029" max="1032" width="9.140625" style="8"/>
    <col min="1033" max="1033" width="15.85546875" style="8" customWidth="1"/>
    <col min="1034" max="1034" width="21" style="8" customWidth="1"/>
    <col min="1035" max="1282" width="9.140625" style="8"/>
    <col min="1283" max="1283" width="20" style="8" customWidth="1"/>
    <col min="1284" max="1284" width="17.85546875" style="8" customWidth="1"/>
    <col min="1285" max="1288" width="9.140625" style="8"/>
    <col min="1289" max="1289" width="15.85546875" style="8" customWidth="1"/>
    <col min="1290" max="1290" width="21" style="8" customWidth="1"/>
    <col min="1291" max="1538" width="9.140625" style="8"/>
    <col min="1539" max="1539" width="20" style="8" customWidth="1"/>
    <col min="1540" max="1540" width="17.85546875" style="8" customWidth="1"/>
    <col min="1541" max="1544" width="9.140625" style="8"/>
    <col min="1545" max="1545" width="15.85546875" style="8" customWidth="1"/>
    <col min="1546" max="1546" width="21" style="8" customWidth="1"/>
    <col min="1547" max="1794" width="9.140625" style="8"/>
    <col min="1795" max="1795" width="20" style="8" customWidth="1"/>
    <col min="1796" max="1796" width="17.85546875" style="8" customWidth="1"/>
    <col min="1797" max="1800" width="9.140625" style="8"/>
    <col min="1801" max="1801" width="15.85546875" style="8" customWidth="1"/>
    <col min="1802" max="1802" width="21" style="8" customWidth="1"/>
    <col min="1803" max="2050" width="9.140625" style="8"/>
    <col min="2051" max="2051" width="20" style="8" customWidth="1"/>
    <col min="2052" max="2052" width="17.85546875" style="8" customWidth="1"/>
    <col min="2053" max="2056" width="9.140625" style="8"/>
    <col min="2057" max="2057" width="15.85546875" style="8" customWidth="1"/>
    <col min="2058" max="2058" width="21" style="8" customWidth="1"/>
    <col min="2059" max="2306" width="9.140625" style="8"/>
    <col min="2307" max="2307" width="20" style="8" customWidth="1"/>
    <col min="2308" max="2308" width="17.85546875" style="8" customWidth="1"/>
    <col min="2309" max="2312" width="9.140625" style="8"/>
    <col min="2313" max="2313" width="15.85546875" style="8" customWidth="1"/>
    <col min="2314" max="2314" width="21" style="8" customWidth="1"/>
    <col min="2315" max="2562" width="9.140625" style="8"/>
    <col min="2563" max="2563" width="20" style="8" customWidth="1"/>
    <col min="2564" max="2564" width="17.85546875" style="8" customWidth="1"/>
    <col min="2565" max="2568" width="9.140625" style="8"/>
    <col min="2569" max="2569" width="15.85546875" style="8" customWidth="1"/>
    <col min="2570" max="2570" width="21" style="8" customWidth="1"/>
    <col min="2571" max="2818" width="9.140625" style="8"/>
    <col min="2819" max="2819" width="20" style="8" customWidth="1"/>
    <col min="2820" max="2820" width="17.85546875" style="8" customWidth="1"/>
    <col min="2821" max="2824" width="9.140625" style="8"/>
    <col min="2825" max="2825" width="15.85546875" style="8" customWidth="1"/>
    <col min="2826" max="2826" width="21" style="8" customWidth="1"/>
    <col min="2827" max="3074" width="9.140625" style="8"/>
    <col min="3075" max="3075" width="20" style="8" customWidth="1"/>
    <col min="3076" max="3076" width="17.85546875" style="8" customWidth="1"/>
    <col min="3077" max="3080" width="9.140625" style="8"/>
    <col min="3081" max="3081" width="15.85546875" style="8" customWidth="1"/>
    <col min="3082" max="3082" width="21" style="8" customWidth="1"/>
    <col min="3083" max="3330" width="9.140625" style="8"/>
    <col min="3331" max="3331" width="20" style="8" customWidth="1"/>
    <col min="3332" max="3332" width="17.85546875" style="8" customWidth="1"/>
    <col min="3333" max="3336" width="9.140625" style="8"/>
    <col min="3337" max="3337" width="15.85546875" style="8" customWidth="1"/>
    <col min="3338" max="3338" width="21" style="8" customWidth="1"/>
    <col min="3339" max="3586" width="9.140625" style="8"/>
    <col min="3587" max="3587" width="20" style="8" customWidth="1"/>
    <col min="3588" max="3588" width="17.85546875" style="8" customWidth="1"/>
    <col min="3589" max="3592" width="9.140625" style="8"/>
    <col min="3593" max="3593" width="15.85546875" style="8" customWidth="1"/>
    <col min="3594" max="3594" width="21" style="8" customWidth="1"/>
    <col min="3595" max="3842" width="9.140625" style="8"/>
    <col min="3843" max="3843" width="20" style="8" customWidth="1"/>
    <col min="3844" max="3844" width="17.85546875" style="8" customWidth="1"/>
    <col min="3845" max="3848" width="9.140625" style="8"/>
    <col min="3849" max="3849" width="15.85546875" style="8" customWidth="1"/>
    <col min="3850" max="3850" width="21" style="8" customWidth="1"/>
    <col min="3851" max="4098" width="9.140625" style="8"/>
    <col min="4099" max="4099" width="20" style="8" customWidth="1"/>
    <col min="4100" max="4100" width="17.85546875" style="8" customWidth="1"/>
    <col min="4101" max="4104" width="9.140625" style="8"/>
    <col min="4105" max="4105" width="15.85546875" style="8" customWidth="1"/>
    <col min="4106" max="4106" width="21" style="8" customWidth="1"/>
    <col min="4107" max="4354" width="9.140625" style="8"/>
    <col min="4355" max="4355" width="20" style="8" customWidth="1"/>
    <col min="4356" max="4356" width="17.85546875" style="8" customWidth="1"/>
    <col min="4357" max="4360" width="9.140625" style="8"/>
    <col min="4361" max="4361" width="15.85546875" style="8" customWidth="1"/>
    <col min="4362" max="4362" width="21" style="8" customWidth="1"/>
    <col min="4363" max="4610" width="9.140625" style="8"/>
    <col min="4611" max="4611" width="20" style="8" customWidth="1"/>
    <col min="4612" max="4612" width="17.85546875" style="8" customWidth="1"/>
    <col min="4613" max="4616" width="9.140625" style="8"/>
    <col min="4617" max="4617" width="15.85546875" style="8" customWidth="1"/>
    <col min="4618" max="4618" width="21" style="8" customWidth="1"/>
    <col min="4619" max="4866" width="9.140625" style="8"/>
    <col min="4867" max="4867" width="20" style="8" customWidth="1"/>
    <col min="4868" max="4868" width="17.85546875" style="8" customWidth="1"/>
    <col min="4869" max="4872" width="9.140625" style="8"/>
    <col min="4873" max="4873" width="15.85546875" style="8" customWidth="1"/>
    <col min="4874" max="4874" width="21" style="8" customWidth="1"/>
    <col min="4875" max="5122" width="9.140625" style="8"/>
    <col min="5123" max="5123" width="20" style="8" customWidth="1"/>
    <col min="5124" max="5124" width="17.85546875" style="8" customWidth="1"/>
    <col min="5125" max="5128" width="9.140625" style="8"/>
    <col min="5129" max="5129" width="15.85546875" style="8" customWidth="1"/>
    <col min="5130" max="5130" width="21" style="8" customWidth="1"/>
    <col min="5131" max="5378" width="9.140625" style="8"/>
    <col min="5379" max="5379" width="20" style="8" customWidth="1"/>
    <col min="5380" max="5380" width="17.85546875" style="8" customWidth="1"/>
    <col min="5381" max="5384" width="9.140625" style="8"/>
    <col min="5385" max="5385" width="15.85546875" style="8" customWidth="1"/>
    <col min="5386" max="5386" width="21" style="8" customWidth="1"/>
    <col min="5387" max="5634" width="9.140625" style="8"/>
    <col min="5635" max="5635" width="20" style="8" customWidth="1"/>
    <col min="5636" max="5636" width="17.85546875" style="8" customWidth="1"/>
    <col min="5637" max="5640" width="9.140625" style="8"/>
    <col min="5641" max="5641" width="15.85546875" style="8" customWidth="1"/>
    <col min="5642" max="5642" width="21" style="8" customWidth="1"/>
    <col min="5643" max="5890" width="9.140625" style="8"/>
    <col min="5891" max="5891" width="20" style="8" customWidth="1"/>
    <col min="5892" max="5892" width="17.85546875" style="8" customWidth="1"/>
    <col min="5893" max="5896" width="9.140625" style="8"/>
    <col min="5897" max="5897" width="15.85546875" style="8" customWidth="1"/>
    <col min="5898" max="5898" width="21" style="8" customWidth="1"/>
    <col min="5899" max="6146" width="9.140625" style="8"/>
    <col min="6147" max="6147" width="20" style="8" customWidth="1"/>
    <col min="6148" max="6148" width="17.85546875" style="8" customWidth="1"/>
    <col min="6149" max="6152" width="9.140625" style="8"/>
    <col min="6153" max="6153" width="15.85546875" style="8" customWidth="1"/>
    <col min="6154" max="6154" width="21" style="8" customWidth="1"/>
    <col min="6155" max="6402" width="9.140625" style="8"/>
    <col min="6403" max="6403" width="20" style="8" customWidth="1"/>
    <col min="6404" max="6404" width="17.85546875" style="8" customWidth="1"/>
    <col min="6405" max="6408" width="9.140625" style="8"/>
    <col min="6409" max="6409" width="15.85546875" style="8" customWidth="1"/>
    <col min="6410" max="6410" width="21" style="8" customWidth="1"/>
    <col min="6411" max="6658" width="9.140625" style="8"/>
    <col min="6659" max="6659" width="20" style="8" customWidth="1"/>
    <col min="6660" max="6660" width="17.85546875" style="8" customWidth="1"/>
    <col min="6661" max="6664" width="9.140625" style="8"/>
    <col min="6665" max="6665" width="15.85546875" style="8" customWidth="1"/>
    <col min="6666" max="6666" width="21" style="8" customWidth="1"/>
    <col min="6667" max="6914" width="9.140625" style="8"/>
    <col min="6915" max="6915" width="20" style="8" customWidth="1"/>
    <col min="6916" max="6916" width="17.85546875" style="8" customWidth="1"/>
    <col min="6917" max="6920" width="9.140625" style="8"/>
    <col min="6921" max="6921" width="15.85546875" style="8" customWidth="1"/>
    <col min="6922" max="6922" width="21" style="8" customWidth="1"/>
    <col min="6923" max="7170" width="9.140625" style="8"/>
    <col min="7171" max="7171" width="20" style="8" customWidth="1"/>
    <col min="7172" max="7172" width="17.85546875" style="8" customWidth="1"/>
    <col min="7173" max="7176" width="9.140625" style="8"/>
    <col min="7177" max="7177" width="15.85546875" style="8" customWidth="1"/>
    <col min="7178" max="7178" width="21" style="8" customWidth="1"/>
    <col min="7179" max="7426" width="9.140625" style="8"/>
    <col min="7427" max="7427" width="20" style="8" customWidth="1"/>
    <col min="7428" max="7428" width="17.85546875" style="8" customWidth="1"/>
    <col min="7429" max="7432" width="9.140625" style="8"/>
    <col min="7433" max="7433" width="15.85546875" style="8" customWidth="1"/>
    <col min="7434" max="7434" width="21" style="8" customWidth="1"/>
    <col min="7435" max="7682" width="9.140625" style="8"/>
    <col min="7683" max="7683" width="20" style="8" customWidth="1"/>
    <col min="7684" max="7684" width="17.85546875" style="8" customWidth="1"/>
    <col min="7685" max="7688" width="9.140625" style="8"/>
    <col min="7689" max="7689" width="15.85546875" style="8" customWidth="1"/>
    <col min="7690" max="7690" width="21" style="8" customWidth="1"/>
    <col min="7691" max="7938" width="9.140625" style="8"/>
    <col min="7939" max="7939" width="20" style="8" customWidth="1"/>
    <col min="7940" max="7940" width="17.85546875" style="8" customWidth="1"/>
    <col min="7941" max="7944" width="9.140625" style="8"/>
    <col min="7945" max="7945" width="15.85546875" style="8" customWidth="1"/>
    <col min="7946" max="7946" width="21" style="8" customWidth="1"/>
    <col min="7947" max="8194" width="9.140625" style="8"/>
    <col min="8195" max="8195" width="20" style="8" customWidth="1"/>
    <col min="8196" max="8196" width="17.85546875" style="8" customWidth="1"/>
    <col min="8197" max="8200" width="9.140625" style="8"/>
    <col min="8201" max="8201" width="15.85546875" style="8" customWidth="1"/>
    <col min="8202" max="8202" width="21" style="8" customWidth="1"/>
    <col min="8203" max="8450" width="9.140625" style="8"/>
    <col min="8451" max="8451" width="20" style="8" customWidth="1"/>
    <col min="8452" max="8452" width="17.85546875" style="8" customWidth="1"/>
    <col min="8453" max="8456" width="9.140625" style="8"/>
    <col min="8457" max="8457" width="15.85546875" style="8" customWidth="1"/>
    <col min="8458" max="8458" width="21" style="8" customWidth="1"/>
    <col min="8459" max="8706" width="9.140625" style="8"/>
    <col min="8707" max="8707" width="20" style="8" customWidth="1"/>
    <col min="8708" max="8708" width="17.85546875" style="8" customWidth="1"/>
    <col min="8709" max="8712" width="9.140625" style="8"/>
    <col min="8713" max="8713" width="15.85546875" style="8" customWidth="1"/>
    <col min="8714" max="8714" width="21" style="8" customWidth="1"/>
    <col min="8715" max="8962" width="9.140625" style="8"/>
    <col min="8963" max="8963" width="20" style="8" customWidth="1"/>
    <col min="8964" max="8964" width="17.85546875" style="8" customWidth="1"/>
    <col min="8965" max="8968" width="9.140625" style="8"/>
    <col min="8969" max="8969" width="15.85546875" style="8" customWidth="1"/>
    <col min="8970" max="8970" width="21" style="8" customWidth="1"/>
    <col min="8971" max="9218" width="9.140625" style="8"/>
    <col min="9219" max="9219" width="20" style="8" customWidth="1"/>
    <col min="9220" max="9220" width="17.85546875" style="8" customWidth="1"/>
    <col min="9221" max="9224" width="9.140625" style="8"/>
    <col min="9225" max="9225" width="15.85546875" style="8" customWidth="1"/>
    <col min="9226" max="9226" width="21" style="8" customWidth="1"/>
    <col min="9227" max="9474" width="9.140625" style="8"/>
    <col min="9475" max="9475" width="20" style="8" customWidth="1"/>
    <col min="9476" max="9476" width="17.85546875" style="8" customWidth="1"/>
    <col min="9477" max="9480" width="9.140625" style="8"/>
    <col min="9481" max="9481" width="15.85546875" style="8" customWidth="1"/>
    <col min="9482" max="9482" width="21" style="8" customWidth="1"/>
    <col min="9483" max="9730" width="9.140625" style="8"/>
    <col min="9731" max="9731" width="20" style="8" customWidth="1"/>
    <col min="9732" max="9732" width="17.85546875" style="8" customWidth="1"/>
    <col min="9733" max="9736" width="9.140625" style="8"/>
    <col min="9737" max="9737" width="15.85546875" style="8" customWidth="1"/>
    <col min="9738" max="9738" width="21" style="8" customWidth="1"/>
    <col min="9739" max="9986" width="9.140625" style="8"/>
    <col min="9987" max="9987" width="20" style="8" customWidth="1"/>
    <col min="9988" max="9988" width="17.85546875" style="8" customWidth="1"/>
    <col min="9989" max="9992" width="9.140625" style="8"/>
    <col min="9993" max="9993" width="15.85546875" style="8" customWidth="1"/>
    <col min="9994" max="9994" width="21" style="8" customWidth="1"/>
    <col min="9995" max="10242" width="9.140625" style="8"/>
    <col min="10243" max="10243" width="20" style="8" customWidth="1"/>
    <col min="10244" max="10244" width="17.85546875" style="8" customWidth="1"/>
    <col min="10245" max="10248" width="9.140625" style="8"/>
    <col min="10249" max="10249" width="15.85546875" style="8" customWidth="1"/>
    <col min="10250" max="10250" width="21" style="8" customWidth="1"/>
    <col min="10251" max="10498" width="9.140625" style="8"/>
    <col min="10499" max="10499" width="20" style="8" customWidth="1"/>
    <col min="10500" max="10500" width="17.85546875" style="8" customWidth="1"/>
    <col min="10501" max="10504" width="9.140625" style="8"/>
    <col min="10505" max="10505" width="15.85546875" style="8" customWidth="1"/>
    <col min="10506" max="10506" width="21" style="8" customWidth="1"/>
    <col min="10507" max="10754" width="9.140625" style="8"/>
    <col min="10755" max="10755" width="20" style="8" customWidth="1"/>
    <col min="10756" max="10756" width="17.85546875" style="8" customWidth="1"/>
    <col min="10757" max="10760" width="9.140625" style="8"/>
    <col min="10761" max="10761" width="15.85546875" style="8" customWidth="1"/>
    <col min="10762" max="10762" width="21" style="8" customWidth="1"/>
    <col min="10763" max="11010" width="9.140625" style="8"/>
    <col min="11011" max="11011" width="20" style="8" customWidth="1"/>
    <col min="11012" max="11012" width="17.85546875" style="8" customWidth="1"/>
    <col min="11013" max="11016" width="9.140625" style="8"/>
    <col min="11017" max="11017" width="15.85546875" style="8" customWidth="1"/>
    <col min="11018" max="11018" width="21" style="8" customWidth="1"/>
    <col min="11019" max="11266" width="9.140625" style="8"/>
    <col min="11267" max="11267" width="20" style="8" customWidth="1"/>
    <col min="11268" max="11268" width="17.85546875" style="8" customWidth="1"/>
    <col min="11269" max="11272" width="9.140625" style="8"/>
    <col min="11273" max="11273" width="15.85546875" style="8" customWidth="1"/>
    <col min="11274" max="11274" width="21" style="8" customWidth="1"/>
    <col min="11275" max="11522" width="9.140625" style="8"/>
    <col min="11523" max="11523" width="20" style="8" customWidth="1"/>
    <col min="11524" max="11524" width="17.85546875" style="8" customWidth="1"/>
    <col min="11525" max="11528" width="9.140625" style="8"/>
    <col min="11529" max="11529" width="15.85546875" style="8" customWidth="1"/>
    <col min="11530" max="11530" width="21" style="8" customWidth="1"/>
    <col min="11531" max="11778" width="9.140625" style="8"/>
    <col min="11779" max="11779" width="20" style="8" customWidth="1"/>
    <col min="11780" max="11780" width="17.85546875" style="8" customWidth="1"/>
    <col min="11781" max="11784" width="9.140625" style="8"/>
    <col min="11785" max="11785" width="15.85546875" style="8" customWidth="1"/>
    <col min="11786" max="11786" width="21" style="8" customWidth="1"/>
    <col min="11787" max="12034" width="9.140625" style="8"/>
    <col min="12035" max="12035" width="20" style="8" customWidth="1"/>
    <col min="12036" max="12036" width="17.85546875" style="8" customWidth="1"/>
    <col min="12037" max="12040" width="9.140625" style="8"/>
    <col min="12041" max="12041" width="15.85546875" style="8" customWidth="1"/>
    <col min="12042" max="12042" width="21" style="8" customWidth="1"/>
    <col min="12043" max="12290" width="9.140625" style="8"/>
    <col min="12291" max="12291" width="20" style="8" customWidth="1"/>
    <col min="12292" max="12292" width="17.85546875" style="8" customWidth="1"/>
    <col min="12293" max="12296" width="9.140625" style="8"/>
    <col min="12297" max="12297" width="15.85546875" style="8" customWidth="1"/>
    <col min="12298" max="12298" width="21" style="8" customWidth="1"/>
    <col min="12299" max="12546" width="9.140625" style="8"/>
    <col min="12547" max="12547" width="20" style="8" customWidth="1"/>
    <col min="12548" max="12548" width="17.85546875" style="8" customWidth="1"/>
    <col min="12549" max="12552" width="9.140625" style="8"/>
    <col min="12553" max="12553" width="15.85546875" style="8" customWidth="1"/>
    <col min="12554" max="12554" width="21" style="8" customWidth="1"/>
    <col min="12555" max="12802" width="9.140625" style="8"/>
    <col min="12803" max="12803" width="20" style="8" customWidth="1"/>
    <col min="12804" max="12804" width="17.85546875" style="8" customWidth="1"/>
    <col min="12805" max="12808" width="9.140625" style="8"/>
    <col min="12809" max="12809" width="15.85546875" style="8" customWidth="1"/>
    <col min="12810" max="12810" width="21" style="8" customWidth="1"/>
    <col min="12811" max="13058" width="9.140625" style="8"/>
    <col min="13059" max="13059" width="20" style="8" customWidth="1"/>
    <col min="13060" max="13060" width="17.85546875" style="8" customWidth="1"/>
    <col min="13061" max="13064" width="9.140625" style="8"/>
    <col min="13065" max="13065" width="15.85546875" style="8" customWidth="1"/>
    <col min="13066" max="13066" width="21" style="8" customWidth="1"/>
    <col min="13067" max="13314" width="9.140625" style="8"/>
    <col min="13315" max="13315" width="20" style="8" customWidth="1"/>
    <col min="13316" max="13316" width="17.85546875" style="8" customWidth="1"/>
    <col min="13317" max="13320" width="9.140625" style="8"/>
    <col min="13321" max="13321" width="15.85546875" style="8" customWidth="1"/>
    <col min="13322" max="13322" width="21" style="8" customWidth="1"/>
    <col min="13323" max="13570" width="9.140625" style="8"/>
    <col min="13571" max="13571" width="20" style="8" customWidth="1"/>
    <col min="13572" max="13572" width="17.85546875" style="8" customWidth="1"/>
    <col min="13573" max="13576" width="9.140625" style="8"/>
    <col min="13577" max="13577" width="15.85546875" style="8" customWidth="1"/>
    <col min="13578" max="13578" width="21" style="8" customWidth="1"/>
    <col min="13579" max="13826" width="9.140625" style="8"/>
    <col min="13827" max="13827" width="20" style="8" customWidth="1"/>
    <col min="13828" max="13828" width="17.85546875" style="8" customWidth="1"/>
    <col min="13829" max="13832" width="9.140625" style="8"/>
    <col min="13833" max="13833" width="15.85546875" style="8" customWidth="1"/>
    <col min="13834" max="13834" width="21" style="8" customWidth="1"/>
    <col min="13835" max="14082" width="9.140625" style="8"/>
    <col min="14083" max="14083" width="20" style="8" customWidth="1"/>
    <col min="14084" max="14084" width="17.85546875" style="8" customWidth="1"/>
    <col min="14085" max="14088" width="9.140625" style="8"/>
    <col min="14089" max="14089" width="15.85546875" style="8" customWidth="1"/>
    <col min="14090" max="14090" width="21" style="8" customWidth="1"/>
    <col min="14091" max="14338" width="9.140625" style="8"/>
    <col min="14339" max="14339" width="20" style="8" customWidth="1"/>
    <col min="14340" max="14340" width="17.85546875" style="8" customWidth="1"/>
    <col min="14341" max="14344" width="9.140625" style="8"/>
    <col min="14345" max="14345" width="15.85546875" style="8" customWidth="1"/>
    <col min="14346" max="14346" width="21" style="8" customWidth="1"/>
    <col min="14347" max="14594" width="9.140625" style="8"/>
    <col min="14595" max="14595" width="20" style="8" customWidth="1"/>
    <col min="14596" max="14596" width="17.85546875" style="8" customWidth="1"/>
    <col min="14597" max="14600" width="9.140625" style="8"/>
    <col min="14601" max="14601" width="15.85546875" style="8" customWidth="1"/>
    <col min="14602" max="14602" width="21" style="8" customWidth="1"/>
    <col min="14603" max="14850" width="9.140625" style="8"/>
    <col min="14851" max="14851" width="20" style="8" customWidth="1"/>
    <col min="14852" max="14852" width="17.85546875" style="8" customWidth="1"/>
    <col min="14853" max="14856" width="9.140625" style="8"/>
    <col min="14857" max="14857" width="15.85546875" style="8" customWidth="1"/>
    <col min="14858" max="14858" width="21" style="8" customWidth="1"/>
    <col min="14859" max="15106" width="9.140625" style="8"/>
    <col min="15107" max="15107" width="20" style="8" customWidth="1"/>
    <col min="15108" max="15108" width="17.85546875" style="8" customWidth="1"/>
    <col min="15109" max="15112" width="9.140625" style="8"/>
    <col min="15113" max="15113" width="15.85546875" style="8" customWidth="1"/>
    <col min="15114" max="15114" width="21" style="8" customWidth="1"/>
    <col min="15115" max="15362" width="9.140625" style="8"/>
    <col min="15363" max="15363" width="20" style="8" customWidth="1"/>
    <col min="15364" max="15364" width="17.85546875" style="8" customWidth="1"/>
    <col min="15365" max="15368" width="9.140625" style="8"/>
    <col min="15369" max="15369" width="15.85546875" style="8" customWidth="1"/>
    <col min="15370" max="15370" width="21" style="8" customWidth="1"/>
    <col min="15371" max="15618" width="9.140625" style="8"/>
    <col min="15619" max="15619" width="20" style="8" customWidth="1"/>
    <col min="15620" max="15620" width="17.85546875" style="8" customWidth="1"/>
    <col min="15621" max="15624" width="9.140625" style="8"/>
    <col min="15625" max="15625" width="15.85546875" style="8" customWidth="1"/>
    <col min="15626" max="15626" width="21" style="8" customWidth="1"/>
    <col min="15627" max="15874" width="9.140625" style="8"/>
    <col min="15875" max="15875" width="20" style="8" customWidth="1"/>
    <col min="15876" max="15876" width="17.85546875" style="8" customWidth="1"/>
    <col min="15877" max="15880" width="9.140625" style="8"/>
    <col min="15881" max="15881" width="15.85546875" style="8" customWidth="1"/>
    <col min="15882" max="15882" width="21" style="8" customWidth="1"/>
    <col min="15883" max="16130" width="9.140625" style="8"/>
    <col min="16131" max="16131" width="20" style="8" customWidth="1"/>
    <col min="16132" max="16132" width="17.85546875" style="8" customWidth="1"/>
    <col min="16133" max="16136" width="9.140625" style="8"/>
    <col min="16137" max="16137" width="15.85546875" style="8" customWidth="1"/>
    <col min="16138" max="16138" width="21" style="8" customWidth="1"/>
    <col min="16139" max="16384" width="9.140625" style="8"/>
  </cols>
  <sheetData>
    <row r="1" spans="1:6" ht="22.5" x14ac:dyDescent="0.3">
      <c r="A1" s="7" t="s">
        <v>20</v>
      </c>
      <c r="B1" s="7" t="s">
        <v>21</v>
      </c>
      <c r="C1" s="7" t="s">
        <v>22</v>
      </c>
      <c r="D1" s="7" t="s">
        <v>23</v>
      </c>
    </row>
    <row r="2" spans="1:6" ht="23.25" x14ac:dyDescent="0.35">
      <c r="A2" s="9" t="s">
        <v>24</v>
      </c>
      <c r="B2" s="10" t="str">
        <f>IF(A2="VL","Vật lý",IF(A2="SU","Sử","Anh Văn"))</f>
        <v>Vật lý</v>
      </c>
      <c r="C2" s="10">
        <f>IF(A2="SU",50*1,IF(A2="VL",100*1,80*1))</f>
        <v>100</v>
      </c>
      <c r="D2" s="10">
        <f>IF(A2="AV",8000*1,IF(A2="SU",4000*1,5000*1))</f>
        <v>5000</v>
      </c>
    </row>
    <row r="3" spans="1:6" ht="23.25" x14ac:dyDescent="0.35">
      <c r="A3" s="9" t="s">
        <v>25</v>
      </c>
      <c r="B3" s="10" t="str">
        <f t="shared" ref="B3:B6" si="0">IF(A3="VL","Vật lý",IF(A3="SU","Sử","Anh Văn"))</f>
        <v>Sử</v>
      </c>
      <c r="C3" s="10">
        <f t="shared" ref="C3:C6" si="1">IF(A3="SU",50*1,IF(A3="VL",100*1,80*1))</f>
        <v>50</v>
      </c>
      <c r="D3" s="10">
        <f t="shared" ref="D3:D6" si="2">IF(A3="AV",8000*1,IF(A3="SU",4000*1,5000*1))</f>
        <v>4000</v>
      </c>
      <c r="F3" s="11"/>
    </row>
    <row r="4" spans="1:6" ht="23.25" x14ac:dyDescent="0.35">
      <c r="A4" s="9" t="s">
        <v>26</v>
      </c>
      <c r="B4" s="10" t="str">
        <f t="shared" si="0"/>
        <v>Anh Văn</v>
      </c>
      <c r="C4" s="10">
        <f t="shared" si="1"/>
        <v>80</v>
      </c>
      <c r="D4" s="10">
        <f t="shared" si="2"/>
        <v>8000</v>
      </c>
      <c r="F4" s="11"/>
    </row>
    <row r="5" spans="1:6" ht="23.25" x14ac:dyDescent="0.35">
      <c r="A5" s="9" t="s">
        <v>25</v>
      </c>
      <c r="B5" s="10" t="str">
        <f t="shared" si="0"/>
        <v>Sử</v>
      </c>
      <c r="C5" s="10">
        <f t="shared" si="1"/>
        <v>50</v>
      </c>
      <c r="D5" s="10">
        <f t="shared" si="2"/>
        <v>4000</v>
      </c>
    </row>
    <row r="6" spans="1:6" ht="23.25" x14ac:dyDescent="0.35">
      <c r="A6" s="9" t="s">
        <v>24</v>
      </c>
      <c r="B6" s="10" t="str">
        <f t="shared" si="0"/>
        <v>Vật lý</v>
      </c>
      <c r="C6" s="10">
        <f t="shared" si="1"/>
        <v>100</v>
      </c>
      <c r="D6" s="10">
        <f t="shared" si="2"/>
        <v>5000</v>
      </c>
    </row>
    <row r="8" spans="1:6" ht="30.75" x14ac:dyDescent="0.45">
      <c r="A8" s="12" t="s">
        <v>27</v>
      </c>
      <c r="B8" s="12"/>
      <c r="C8" s="12"/>
    </row>
    <row r="9" spans="1:6" ht="30.75" x14ac:dyDescent="0.45">
      <c r="A9" s="12" t="s">
        <v>28</v>
      </c>
      <c r="B9" s="12"/>
      <c r="C9" s="12"/>
    </row>
    <row r="10" spans="1:6" ht="30.75" x14ac:dyDescent="0.45">
      <c r="A10" s="12" t="s">
        <v>29</v>
      </c>
      <c r="B10" s="12"/>
      <c r="C10" s="12"/>
    </row>
    <row r="11" spans="1:6" ht="30.75" x14ac:dyDescent="0.45">
      <c r="A11" s="12" t="s">
        <v>30</v>
      </c>
      <c r="B11" s="12"/>
      <c r="C11" s="12"/>
    </row>
    <row r="12" spans="1:6" ht="30.75" x14ac:dyDescent="0.45">
      <c r="A12" s="12" t="s">
        <v>31</v>
      </c>
      <c r="B12" s="12"/>
      <c r="C12" s="12"/>
    </row>
    <row r="13" spans="1:6" ht="30.75" x14ac:dyDescent="0.45">
      <c r="A13" s="12" t="s">
        <v>32</v>
      </c>
      <c r="B13" s="12"/>
      <c r="C13" s="12"/>
    </row>
    <row r="14" spans="1:6" ht="30.75" x14ac:dyDescent="0.45">
      <c r="A14" s="12" t="s">
        <v>33</v>
      </c>
      <c r="B14" s="12"/>
      <c r="C14" s="12"/>
    </row>
    <row r="15" spans="1:6" ht="30.75" x14ac:dyDescent="0.45">
      <c r="A15" s="12" t="s">
        <v>34</v>
      </c>
      <c r="B15" s="12"/>
      <c r="C15" s="12"/>
    </row>
    <row r="16" spans="1:6" ht="30.75" x14ac:dyDescent="0.45">
      <c r="A16" s="12" t="s">
        <v>35</v>
      </c>
      <c r="B16" s="12"/>
      <c r="C16"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E4" sqref="E4"/>
    </sheetView>
  </sheetViews>
  <sheetFormatPr defaultRowHeight="15.75" x14ac:dyDescent="0.25"/>
  <cols>
    <col min="1" max="1" width="19.85546875" style="8" customWidth="1"/>
    <col min="2" max="2" width="15.85546875" style="8" customWidth="1"/>
    <col min="3" max="3" width="21.28515625" style="8" customWidth="1"/>
    <col min="4" max="4" width="14" style="8" customWidth="1"/>
    <col min="5" max="5" width="15.140625" style="8" customWidth="1"/>
    <col min="6" max="256" width="9.140625" style="8"/>
    <col min="257" max="257" width="19.85546875" style="8" customWidth="1"/>
    <col min="258" max="258" width="12.28515625" style="8" customWidth="1"/>
    <col min="259" max="259" width="14.7109375" style="8" customWidth="1"/>
    <col min="260" max="260" width="14" style="8" customWidth="1"/>
    <col min="261" max="261" width="15.140625" style="8" customWidth="1"/>
    <col min="262" max="512" width="9.140625" style="8"/>
    <col min="513" max="513" width="19.85546875" style="8" customWidth="1"/>
    <col min="514" max="514" width="12.28515625" style="8" customWidth="1"/>
    <col min="515" max="515" width="14.7109375" style="8" customWidth="1"/>
    <col min="516" max="516" width="14" style="8" customWidth="1"/>
    <col min="517" max="517" width="15.140625" style="8" customWidth="1"/>
    <col min="518" max="768" width="9.140625" style="8"/>
    <col min="769" max="769" width="19.85546875" style="8" customWidth="1"/>
    <col min="770" max="770" width="12.28515625" style="8" customWidth="1"/>
    <col min="771" max="771" width="14.7109375" style="8" customWidth="1"/>
    <col min="772" max="772" width="14" style="8" customWidth="1"/>
    <col min="773" max="773" width="15.140625" style="8" customWidth="1"/>
    <col min="774" max="1024" width="9.140625" style="8"/>
    <col min="1025" max="1025" width="19.85546875" style="8" customWidth="1"/>
    <col min="1026" max="1026" width="12.28515625" style="8" customWidth="1"/>
    <col min="1027" max="1027" width="14.7109375" style="8" customWidth="1"/>
    <col min="1028" max="1028" width="14" style="8" customWidth="1"/>
    <col min="1029" max="1029" width="15.140625" style="8" customWidth="1"/>
    <col min="1030" max="1280" width="9.140625" style="8"/>
    <col min="1281" max="1281" width="19.85546875" style="8" customWidth="1"/>
    <col min="1282" max="1282" width="12.28515625" style="8" customWidth="1"/>
    <col min="1283" max="1283" width="14.7109375" style="8" customWidth="1"/>
    <col min="1284" max="1284" width="14" style="8" customWidth="1"/>
    <col min="1285" max="1285" width="15.140625" style="8" customWidth="1"/>
    <col min="1286" max="1536" width="9.140625" style="8"/>
    <col min="1537" max="1537" width="19.85546875" style="8" customWidth="1"/>
    <col min="1538" max="1538" width="12.28515625" style="8" customWidth="1"/>
    <col min="1539" max="1539" width="14.7109375" style="8" customWidth="1"/>
    <col min="1540" max="1540" width="14" style="8" customWidth="1"/>
    <col min="1541" max="1541" width="15.140625" style="8" customWidth="1"/>
    <col min="1542" max="1792" width="9.140625" style="8"/>
    <col min="1793" max="1793" width="19.85546875" style="8" customWidth="1"/>
    <col min="1794" max="1794" width="12.28515625" style="8" customWidth="1"/>
    <col min="1795" max="1795" width="14.7109375" style="8" customWidth="1"/>
    <col min="1796" max="1796" width="14" style="8" customWidth="1"/>
    <col min="1797" max="1797" width="15.140625" style="8" customWidth="1"/>
    <col min="1798" max="2048" width="9.140625" style="8"/>
    <col min="2049" max="2049" width="19.85546875" style="8" customWidth="1"/>
    <col min="2050" max="2050" width="12.28515625" style="8" customWidth="1"/>
    <col min="2051" max="2051" width="14.7109375" style="8" customWidth="1"/>
    <col min="2052" max="2052" width="14" style="8" customWidth="1"/>
    <col min="2053" max="2053" width="15.140625" style="8" customWidth="1"/>
    <col min="2054" max="2304" width="9.140625" style="8"/>
    <col min="2305" max="2305" width="19.85546875" style="8" customWidth="1"/>
    <col min="2306" max="2306" width="12.28515625" style="8" customWidth="1"/>
    <col min="2307" max="2307" width="14.7109375" style="8" customWidth="1"/>
    <col min="2308" max="2308" width="14" style="8" customWidth="1"/>
    <col min="2309" max="2309" width="15.140625" style="8" customWidth="1"/>
    <col min="2310" max="2560" width="9.140625" style="8"/>
    <col min="2561" max="2561" width="19.85546875" style="8" customWidth="1"/>
    <col min="2562" max="2562" width="12.28515625" style="8" customWidth="1"/>
    <col min="2563" max="2563" width="14.7109375" style="8" customWidth="1"/>
    <col min="2564" max="2564" width="14" style="8" customWidth="1"/>
    <col min="2565" max="2565" width="15.140625" style="8" customWidth="1"/>
    <col min="2566" max="2816" width="9.140625" style="8"/>
    <col min="2817" max="2817" width="19.85546875" style="8" customWidth="1"/>
    <col min="2818" max="2818" width="12.28515625" style="8" customWidth="1"/>
    <col min="2819" max="2819" width="14.7109375" style="8" customWidth="1"/>
    <col min="2820" max="2820" width="14" style="8" customWidth="1"/>
    <col min="2821" max="2821" width="15.140625" style="8" customWidth="1"/>
    <col min="2822" max="3072" width="9.140625" style="8"/>
    <col min="3073" max="3073" width="19.85546875" style="8" customWidth="1"/>
    <col min="3074" max="3074" width="12.28515625" style="8" customWidth="1"/>
    <col min="3075" max="3075" width="14.7109375" style="8" customWidth="1"/>
    <col min="3076" max="3076" width="14" style="8" customWidth="1"/>
    <col min="3077" max="3077" width="15.140625" style="8" customWidth="1"/>
    <col min="3078" max="3328" width="9.140625" style="8"/>
    <col min="3329" max="3329" width="19.85546875" style="8" customWidth="1"/>
    <col min="3330" max="3330" width="12.28515625" style="8" customWidth="1"/>
    <col min="3331" max="3331" width="14.7109375" style="8" customWidth="1"/>
    <col min="3332" max="3332" width="14" style="8" customWidth="1"/>
    <col min="3333" max="3333" width="15.140625" style="8" customWidth="1"/>
    <col min="3334" max="3584" width="9.140625" style="8"/>
    <col min="3585" max="3585" width="19.85546875" style="8" customWidth="1"/>
    <col min="3586" max="3586" width="12.28515625" style="8" customWidth="1"/>
    <col min="3587" max="3587" width="14.7109375" style="8" customWidth="1"/>
    <col min="3588" max="3588" width="14" style="8" customWidth="1"/>
    <col min="3589" max="3589" width="15.140625" style="8" customWidth="1"/>
    <col min="3590" max="3840" width="9.140625" style="8"/>
    <col min="3841" max="3841" width="19.85546875" style="8" customWidth="1"/>
    <col min="3842" max="3842" width="12.28515625" style="8" customWidth="1"/>
    <col min="3843" max="3843" width="14.7109375" style="8" customWidth="1"/>
    <col min="3844" max="3844" width="14" style="8" customWidth="1"/>
    <col min="3845" max="3845" width="15.140625" style="8" customWidth="1"/>
    <col min="3846" max="4096" width="9.140625" style="8"/>
    <col min="4097" max="4097" width="19.85546875" style="8" customWidth="1"/>
    <col min="4098" max="4098" width="12.28515625" style="8" customWidth="1"/>
    <col min="4099" max="4099" width="14.7109375" style="8" customWidth="1"/>
    <col min="4100" max="4100" width="14" style="8" customWidth="1"/>
    <col min="4101" max="4101" width="15.140625" style="8" customWidth="1"/>
    <col min="4102" max="4352" width="9.140625" style="8"/>
    <col min="4353" max="4353" width="19.85546875" style="8" customWidth="1"/>
    <col min="4354" max="4354" width="12.28515625" style="8" customWidth="1"/>
    <col min="4355" max="4355" width="14.7109375" style="8" customWidth="1"/>
    <col min="4356" max="4356" width="14" style="8" customWidth="1"/>
    <col min="4357" max="4357" width="15.140625" style="8" customWidth="1"/>
    <col min="4358" max="4608" width="9.140625" style="8"/>
    <col min="4609" max="4609" width="19.85546875" style="8" customWidth="1"/>
    <col min="4610" max="4610" width="12.28515625" style="8" customWidth="1"/>
    <col min="4611" max="4611" width="14.7109375" style="8" customWidth="1"/>
    <col min="4612" max="4612" width="14" style="8" customWidth="1"/>
    <col min="4613" max="4613" width="15.140625" style="8" customWidth="1"/>
    <col min="4614" max="4864" width="9.140625" style="8"/>
    <col min="4865" max="4865" width="19.85546875" style="8" customWidth="1"/>
    <col min="4866" max="4866" width="12.28515625" style="8" customWidth="1"/>
    <col min="4867" max="4867" width="14.7109375" style="8" customWidth="1"/>
    <col min="4868" max="4868" width="14" style="8" customWidth="1"/>
    <col min="4869" max="4869" width="15.140625" style="8" customWidth="1"/>
    <col min="4870" max="5120" width="9.140625" style="8"/>
    <col min="5121" max="5121" width="19.85546875" style="8" customWidth="1"/>
    <col min="5122" max="5122" width="12.28515625" style="8" customWidth="1"/>
    <col min="5123" max="5123" width="14.7109375" style="8" customWidth="1"/>
    <col min="5124" max="5124" width="14" style="8" customWidth="1"/>
    <col min="5125" max="5125" width="15.140625" style="8" customWidth="1"/>
    <col min="5126" max="5376" width="9.140625" style="8"/>
    <col min="5377" max="5377" width="19.85546875" style="8" customWidth="1"/>
    <col min="5378" max="5378" width="12.28515625" style="8" customWidth="1"/>
    <col min="5379" max="5379" width="14.7109375" style="8" customWidth="1"/>
    <col min="5380" max="5380" width="14" style="8" customWidth="1"/>
    <col min="5381" max="5381" width="15.140625" style="8" customWidth="1"/>
    <col min="5382" max="5632" width="9.140625" style="8"/>
    <col min="5633" max="5633" width="19.85546875" style="8" customWidth="1"/>
    <col min="5634" max="5634" width="12.28515625" style="8" customWidth="1"/>
    <col min="5635" max="5635" width="14.7109375" style="8" customWidth="1"/>
    <col min="5636" max="5636" width="14" style="8" customWidth="1"/>
    <col min="5637" max="5637" width="15.140625" style="8" customWidth="1"/>
    <col min="5638" max="5888" width="9.140625" style="8"/>
    <col min="5889" max="5889" width="19.85546875" style="8" customWidth="1"/>
    <col min="5890" max="5890" width="12.28515625" style="8" customWidth="1"/>
    <col min="5891" max="5891" width="14.7109375" style="8" customWidth="1"/>
    <col min="5892" max="5892" width="14" style="8" customWidth="1"/>
    <col min="5893" max="5893" width="15.140625" style="8" customWidth="1"/>
    <col min="5894" max="6144" width="9.140625" style="8"/>
    <col min="6145" max="6145" width="19.85546875" style="8" customWidth="1"/>
    <col min="6146" max="6146" width="12.28515625" style="8" customWidth="1"/>
    <col min="6147" max="6147" width="14.7109375" style="8" customWidth="1"/>
    <col min="6148" max="6148" width="14" style="8" customWidth="1"/>
    <col min="6149" max="6149" width="15.140625" style="8" customWidth="1"/>
    <col min="6150" max="6400" width="9.140625" style="8"/>
    <col min="6401" max="6401" width="19.85546875" style="8" customWidth="1"/>
    <col min="6402" max="6402" width="12.28515625" style="8" customWidth="1"/>
    <col min="6403" max="6403" width="14.7109375" style="8" customWidth="1"/>
    <col min="6404" max="6404" width="14" style="8" customWidth="1"/>
    <col min="6405" max="6405" width="15.140625" style="8" customWidth="1"/>
    <col min="6406" max="6656" width="9.140625" style="8"/>
    <col min="6657" max="6657" width="19.85546875" style="8" customWidth="1"/>
    <col min="6658" max="6658" width="12.28515625" style="8" customWidth="1"/>
    <col min="6659" max="6659" width="14.7109375" style="8" customWidth="1"/>
    <col min="6660" max="6660" width="14" style="8" customWidth="1"/>
    <col min="6661" max="6661" width="15.140625" style="8" customWidth="1"/>
    <col min="6662" max="6912" width="9.140625" style="8"/>
    <col min="6913" max="6913" width="19.85546875" style="8" customWidth="1"/>
    <col min="6914" max="6914" width="12.28515625" style="8" customWidth="1"/>
    <col min="6915" max="6915" width="14.7109375" style="8" customWidth="1"/>
    <col min="6916" max="6916" width="14" style="8" customWidth="1"/>
    <col min="6917" max="6917" width="15.140625" style="8" customWidth="1"/>
    <col min="6918" max="7168" width="9.140625" style="8"/>
    <col min="7169" max="7169" width="19.85546875" style="8" customWidth="1"/>
    <col min="7170" max="7170" width="12.28515625" style="8" customWidth="1"/>
    <col min="7171" max="7171" width="14.7109375" style="8" customWidth="1"/>
    <col min="7172" max="7172" width="14" style="8" customWidth="1"/>
    <col min="7173" max="7173" width="15.140625" style="8" customWidth="1"/>
    <col min="7174" max="7424" width="9.140625" style="8"/>
    <col min="7425" max="7425" width="19.85546875" style="8" customWidth="1"/>
    <col min="7426" max="7426" width="12.28515625" style="8" customWidth="1"/>
    <col min="7427" max="7427" width="14.7109375" style="8" customWidth="1"/>
    <col min="7428" max="7428" width="14" style="8" customWidth="1"/>
    <col min="7429" max="7429" width="15.140625" style="8" customWidth="1"/>
    <col min="7430" max="7680" width="9.140625" style="8"/>
    <col min="7681" max="7681" width="19.85546875" style="8" customWidth="1"/>
    <col min="7682" max="7682" width="12.28515625" style="8" customWidth="1"/>
    <col min="7683" max="7683" width="14.7109375" style="8" customWidth="1"/>
    <col min="7684" max="7684" width="14" style="8" customWidth="1"/>
    <col min="7685" max="7685" width="15.140625" style="8" customWidth="1"/>
    <col min="7686" max="7936" width="9.140625" style="8"/>
    <col min="7937" max="7937" width="19.85546875" style="8" customWidth="1"/>
    <col min="7938" max="7938" width="12.28515625" style="8" customWidth="1"/>
    <col min="7939" max="7939" width="14.7109375" style="8" customWidth="1"/>
    <col min="7940" max="7940" width="14" style="8" customWidth="1"/>
    <col min="7941" max="7941" width="15.140625" style="8" customWidth="1"/>
    <col min="7942" max="8192" width="9.140625" style="8"/>
    <col min="8193" max="8193" width="19.85546875" style="8" customWidth="1"/>
    <col min="8194" max="8194" width="12.28515625" style="8" customWidth="1"/>
    <col min="8195" max="8195" width="14.7109375" style="8" customWidth="1"/>
    <col min="8196" max="8196" width="14" style="8" customWidth="1"/>
    <col min="8197" max="8197" width="15.140625" style="8" customWidth="1"/>
    <col min="8198" max="8448" width="9.140625" style="8"/>
    <col min="8449" max="8449" width="19.85546875" style="8" customWidth="1"/>
    <col min="8450" max="8450" width="12.28515625" style="8" customWidth="1"/>
    <col min="8451" max="8451" width="14.7109375" style="8" customWidth="1"/>
    <col min="8452" max="8452" width="14" style="8" customWidth="1"/>
    <col min="8453" max="8453" width="15.140625" style="8" customWidth="1"/>
    <col min="8454" max="8704" width="9.140625" style="8"/>
    <col min="8705" max="8705" width="19.85546875" style="8" customWidth="1"/>
    <col min="8706" max="8706" width="12.28515625" style="8" customWidth="1"/>
    <col min="8707" max="8707" width="14.7109375" style="8" customWidth="1"/>
    <col min="8708" max="8708" width="14" style="8" customWidth="1"/>
    <col min="8709" max="8709" width="15.140625" style="8" customWidth="1"/>
    <col min="8710" max="8960" width="9.140625" style="8"/>
    <col min="8961" max="8961" width="19.85546875" style="8" customWidth="1"/>
    <col min="8962" max="8962" width="12.28515625" style="8" customWidth="1"/>
    <col min="8963" max="8963" width="14.7109375" style="8" customWidth="1"/>
    <col min="8964" max="8964" width="14" style="8" customWidth="1"/>
    <col min="8965" max="8965" width="15.140625" style="8" customWidth="1"/>
    <col min="8966" max="9216" width="9.140625" style="8"/>
    <col min="9217" max="9217" width="19.85546875" style="8" customWidth="1"/>
    <col min="9218" max="9218" width="12.28515625" style="8" customWidth="1"/>
    <col min="9219" max="9219" width="14.7109375" style="8" customWidth="1"/>
    <col min="9220" max="9220" width="14" style="8" customWidth="1"/>
    <col min="9221" max="9221" width="15.140625" style="8" customWidth="1"/>
    <col min="9222" max="9472" width="9.140625" style="8"/>
    <col min="9473" max="9473" width="19.85546875" style="8" customWidth="1"/>
    <col min="9474" max="9474" width="12.28515625" style="8" customWidth="1"/>
    <col min="9475" max="9475" width="14.7109375" style="8" customWidth="1"/>
    <col min="9476" max="9476" width="14" style="8" customWidth="1"/>
    <col min="9477" max="9477" width="15.140625" style="8" customWidth="1"/>
    <col min="9478" max="9728" width="9.140625" style="8"/>
    <col min="9729" max="9729" width="19.85546875" style="8" customWidth="1"/>
    <col min="9730" max="9730" width="12.28515625" style="8" customWidth="1"/>
    <col min="9731" max="9731" width="14.7109375" style="8" customWidth="1"/>
    <col min="9732" max="9732" width="14" style="8" customWidth="1"/>
    <col min="9733" max="9733" width="15.140625" style="8" customWidth="1"/>
    <col min="9734" max="9984" width="9.140625" style="8"/>
    <col min="9985" max="9985" width="19.85546875" style="8" customWidth="1"/>
    <col min="9986" max="9986" width="12.28515625" style="8" customWidth="1"/>
    <col min="9987" max="9987" width="14.7109375" style="8" customWidth="1"/>
    <col min="9988" max="9988" width="14" style="8" customWidth="1"/>
    <col min="9989" max="9989" width="15.140625" style="8" customWidth="1"/>
    <col min="9990" max="10240" width="9.140625" style="8"/>
    <col min="10241" max="10241" width="19.85546875" style="8" customWidth="1"/>
    <col min="10242" max="10242" width="12.28515625" style="8" customWidth="1"/>
    <col min="10243" max="10243" width="14.7109375" style="8" customWidth="1"/>
    <col min="10244" max="10244" width="14" style="8" customWidth="1"/>
    <col min="10245" max="10245" width="15.140625" style="8" customWidth="1"/>
    <col min="10246" max="10496" width="9.140625" style="8"/>
    <col min="10497" max="10497" width="19.85546875" style="8" customWidth="1"/>
    <col min="10498" max="10498" width="12.28515625" style="8" customWidth="1"/>
    <col min="10499" max="10499" width="14.7109375" style="8" customWidth="1"/>
    <col min="10500" max="10500" width="14" style="8" customWidth="1"/>
    <col min="10501" max="10501" width="15.140625" style="8" customWidth="1"/>
    <col min="10502" max="10752" width="9.140625" style="8"/>
    <col min="10753" max="10753" width="19.85546875" style="8" customWidth="1"/>
    <col min="10754" max="10754" width="12.28515625" style="8" customWidth="1"/>
    <col min="10755" max="10755" width="14.7109375" style="8" customWidth="1"/>
    <col min="10756" max="10756" width="14" style="8" customWidth="1"/>
    <col min="10757" max="10757" width="15.140625" style="8" customWidth="1"/>
    <col min="10758" max="11008" width="9.140625" style="8"/>
    <col min="11009" max="11009" width="19.85546875" style="8" customWidth="1"/>
    <col min="11010" max="11010" width="12.28515625" style="8" customWidth="1"/>
    <col min="11011" max="11011" width="14.7109375" style="8" customWidth="1"/>
    <col min="11012" max="11012" width="14" style="8" customWidth="1"/>
    <col min="11013" max="11013" width="15.140625" style="8" customWidth="1"/>
    <col min="11014" max="11264" width="9.140625" style="8"/>
    <col min="11265" max="11265" width="19.85546875" style="8" customWidth="1"/>
    <col min="11266" max="11266" width="12.28515625" style="8" customWidth="1"/>
    <col min="11267" max="11267" width="14.7109375" style="8" customWidth="1"/>
    <col min="11268" max="11268" width="14" style="8" customWidth="1"/>
    <col min="11269" max="11269" width="15.140625" style="8" customWidth="1"/>
    <col min="11270" max="11520" width="9.140625" style="8"/>
    <col min="11521" max="11521" width="19.85546875" style="8" customWidth="1"/>
    <col min="11522" max="11522" width="12.28515625" style="8" customWidth="1"/>
    <col min="11523" max="11523" width="14.7109375" style="8" customWidth="1"/>
    <col min="11524" max="11524" width="14" style="8" customWidth="1"/>
    <col min="11525" max="11525" width="15.140625" style="8" customWidth="1"/>
    <col min="11526" max="11776" width="9.140625" style="8"/>
    <col min="11777" max="11777" width="19.85546875" style="8" customWidth="1"/>
    <col min="11778" max="11778" width="12.28515625" style="8" customWidth="1"/>
    <col min="11779" max="11779" width="14.7109375" style="8" customWidth="1"/>
    <col min="11780" max="11780" width="14" style="8" customWidth="1"/>
    <col min="11781" max="11781" width="15.140625" style="8" customWidth="1"/>
    <col min="11782" max="12032" width="9.140625" style="8"/>
    <col min="12033" max="12033" width="19.85546875" style="8" customWidth="1"/>
    <col min="12034" max="12034" width="12.28515625" style="8" customWidth="1"/>
    <col min="12035" max="12035" width="14.7109375" style="8" customWidth="1"/>
    <col min="12036" max="12036" width="14" style="8" customWidth="1"/>
    <col min="12037" max="12037" width="15.140625" style="8" customWidth="1"/>
    <col min="12038" max="12288" width="9.140625" style="8"/>
    <col min="12289" max="12289" width="19.85546875" style="8" customWidth="1"/>
    <col min="12290" max="12290" width="12.28515625" style="8" customWidth="1"/>
    <col min="12291" max="12291" width="14.7109375" style="8" customWidth="1"/>
    <col min="12292" max="12292" width="14" style="8" customWidth="1"/>
    <col min="12293" max="12293" width="15.140625" style="8" customWidth="1"/>
    <col min="12294" max="12544" width="9.140625" style="8"/>
    <col min="12545" max="12545" width="19.85546875" style="8" customWidth="1"/>
    <col min="12546" max="12546" width="12.28515625" style="8" customWidth="1"/>
    <col min="12547" max="12547" width="14.7109375" style="8" customWidth="1"/>
    <col min="12548" max="12548" width="14" style="8" customWidth="1"/>
    <col min="12549" max="12549" width="15.140625" style="8" customWidth="1"/>
    <col min="12550" max="12800" width="9.140625" style="8"/>
    <col min="12801" max="12801" width="19.85546875" style="8" customWidth="1"/>
    <col min="12802" max="12802" width="12.28515625" style="8" customWidth="1"/>
    <col min="12803" max="12803" width="14.7109375" style="8" customWidth="1"/>
    <col min="12804" max="12804" width="14" style="8" customWidth="1"/>
    <col min="12805" max="12805" width="15.140625" style="8" customWidth="1"/>
    <col min="12806" max="13056" width="9.140625" style="8"/>
    <col min="13057" max="13057" width="19.85546875" style="8" customWidth="1"/>
    <col min="13058" max="13058" width="12.28515625" style="8" customWidth="1"/>
    <col min="13059" max="13059" width="14.7109375" style="8" customWidth="1"/>
    <col min="13060" max="13060" width="14" style="8" customWidth="1"/>
    <col min="13061" max="13061" width="15.140625" style="8" customWidth="1"/>
    <col min="13062" max="13312" width="9.140625" style="8"/>
    <col min="13313" max="13313" width="19.85546875" style="8" customWidth="1"/>
    <col min="13314" max="13314" width="12.28515625" style="8" customWidth="1"/>
    <col min="13315" max="13315" width="14.7109375" style="8" customWidth="1"/>
    <col min="13316" max="13316" width="14" style="8" customWidth="1"/>
    <col min="13317" max="13317" width="15.140625" style="8" customWidth="1"/>
    <col min="13318" max="13568" width="9.140625" style="8"/>
    <col min="13569" max="13569" width="19.85546875" style="8" customWidth="1"/>
    <col min="13570" max="13570" width="12.28515625" style="8" customWidth="1"/>
    <col min="13571" max="13571" width="14.7109375" style="8" customWidth="1"/>
    <col min="13572" max="13572" width="14" style="8" customWidth="1"/>
    <col min="13573" max="13573" width="15.140625" style="8" customWidth="1"/>
    <col min="13574" max="13824" width="9.140625" style="8"/>
    <col min="13825" max="13825" width="19.85546875" style="8" customWidth="1"/>
    <col min="13826" max="13826" width="12.28515625" style="8" customWidth="1"/>
    <col min="13827" max="13827" width="14.7109375" style="8" customWidth="1"/>
    <col min="13828" max="13828" width="14" style="8" customWidth="1"/>
    <col min="13829" max="13829" width="15.140625" style="8" customWidth="1"/>
    <col min="13830" max="14080" width="9.140625" style="8"/>
    <col min="14081" max="14081" width="19.85546875" style="8" customWidth="1"/>
    <col min="14082" max="14082" width="12.28515625" style="8" customWidth="1"/>
    <col min="14083" max="14083" width="14.7109375" style="8" customWidth="1"/>
    <col min="14084" max="14084" width="14" style="8" customWidth="1"/>
    <col min="14085" max="14085" width="15.140625" style="8" customWidth="1"/>
    <col min="14086" max="14336" width="9.140625" style="8"/>
    <col min="14337" max="14337" width="19.85546875" style="8" customWidth="1"/>
    <col min="14338" max="14338" width="12.28515625" style="8" customWidth="1"/>
    <col min="14339" max="14339" width="14.7109375" style="8" customWidth="1"/>
    <col min="14340" max="14340" width="14" style="8" customWidth="1"/>
    <col min="14341" max="14341" width="15.140625" style="8" customWidth="1"/>
    <col min="14342" max="14592" width="9.140625" style="8"/>
    <col min="14593" max="14593" width="19.85546875" style="8" customWidth="1"/>
    <col min="14594" max="14594" width="12.28515625" style="8" customWidth="1"/>
    <col min="14595" max="14595" width="14.7109375" style="8" customWidth="1"/>
    <col min="14596" max="14596" width="14" style="8" customWidth="1"/>
    <col min="14597" max="14597" width="15.140625" style="8" customWidth="1"/>
    <col min="14598" max="14848" width="9.140625" style="8"/>
    <col min="14849" max="14849" width="19.85546875" style="8" customWidth="1"/>
    <col min="14850" max="14850" width="12.28515625" style="8" customWidth="1"/>
    <col min="14851" max="14851" width="14.7109375" style="8" customWidth="1"/>
    <col min="14852" max="14852" width="14" style="8" customWidth="1"/>
    <col min="14853" max="14853" width="15.140625" style="8" customWidth="1"/>
    <col min="14854" max="15104" width="9.140625" style="8"/>
    <col min="15105" max="15105" width="19.85546875" style="8" customWidth="1"/>
    <col min="15106" max="15106" width="12.28515625" style="8" customWidth="1"/>
    <col min="15107" max="15107" width="14.7109375" style="8" customWidth="1"/>
    <col min="15108" max="15108" width="14" style="8" customWidth="1"/>
    <col min="15109" max="15109" width="15.140625" style="8" customWidth="1"/>
    <col min="15110" max="15360" width="9.140625" style="8"/>
    <col min="15361" max="15361" width="19.85546875" style="8" customWidth="1"/>
    <col min="15362" max="15362" width="12.28515625" style="8" customWidth="1"/>
    <col min="15363" max="15363" width="14.7109375" style="8" customWidth="1"/>
    <col min="15364" max="15364" width="14" style="8" customWidth="1"/>
    <col min="15365" max="15365" width="15.140625" style="8" customWidth="1"/>
    <col min="15366" max="15616" width="9.140625" style="8"/>
    <col min="15617" max="15617" width="19.85546875" style="8" customWidth="1"/>
    <col min="15618" max="15618" width="12.28515625" style="8" customWidth="1"/>
    <col min="15619" max="15619" width="14.7109375" style="8" customWidth="1"/>
    <col min="15620" max="15620" width="14" style="8" customWidth="1"/>
    <col min="15621" max="15621" width="15.140625" style="8" customWidth="1"/>
    <col min="15622" max="15872" width="9.140625" style="8"/>
    <col min="15873" max="15873" width="19.85546875" style="8" customWidth="1"/>
    <col min="15874" max="15874" width="12.28515625" style="8" customWidth="1"/>
    <col min="15875" max="15875" width="14.7109375" style="8" customWidth="1"/>
    <col min="15876" max="15876" width="14" style="8" customWidth="1"/>
    <col min="15877" max="15877" width="15.140625" style="8" customWidth="1"/>
    <col min="15878" max="16128" width="9.140625" style="8"/>
    <col min="16129" max="16129" width="19.85546875" style="8" customWidth="1"/>
    <col min="16130" max="16130" width="12.28515625" style="8" customWidth="1"/>
    <col min="16131" max="16131" width="14.7109375" style="8" customWidth="1"/>
    <col min="16132" max="16132" width="14" style="8" customWidth="1"/>
    <col min="16133" max="16133" width="15.140625" style="8" customWidth="1"/>
    <col min="16134" max="16384" width="9.140625" style="8"/>
  </cols>
  <sheetData>
    <row r="1" spans="1:5" ht="25.5" x14ac:dyDescent="0.35">
      <c r="A1" s="13" t="s">
        <v>36</v>
      </c>
      <c r="B1" s="13" t="s">
        <v>37</v>
      </c>
      <c r="C1" s="13" t="s">
        <v>2</v>
      </c>
      <c r="D1" s="13" t="s">
        <v>3</v>
      </c>
      <c r="E1" s="13" t="s">
        <v>4</v>
      </c>
    </row>
    <row r="2" spans="1:5" ht="26.25" x14ac:dyDescent="0.4">
      <c r="A2" s="14">
        <v>8</v>
      </c>
      <c r="B2" s="14">
        <v>10</v>
      </c>
      <c r="C2" s="14">
        <f>ROUND((A2+B2*2)/3,1)</f>
        <v>9.3000000000000007</v>
      </c>
      <c r="D2" s="15" t="str">
        <f>IF(AND(C2&gt;=9,B2&gt;=8,A2&gt;=8),"GIỎI",IF(AND(C2&gt;=8,B2&gt;=7,A2&gt;=7),"KHÁ",IF(AND(C2&gt;=5,B2&gt;=5,A2&gt;=5),"T.BÌNH","YẾU")))</f>
        <v>GIỎI</v>
      </c>
      <c r="E2" s="15">
        <f>IF(AND(C2&gt;=8,A2&gt;=8),100000,IF(AND(C2&gt;=7,A2&gt;=7),80000,"Không thưởng"))</f>
        <v>100000</v>
      </c>
    </row>
    <row r="3" spans="1:5" ht="26.25" x14ac:dyDescent="0.4">
      <c r="A3" s="14">
        <v>3</v>
      </c>
      <c r="B3" s="14">
        <v>2</v>
      </c>
      <c r="C3" s="14">
        <f t="shared" ref="C3:C7" si="0">ROUND((A3+B3*2)/3,1)</f>
        <v>2.2999999999999998</v>
      </c>
      <c r="D3" s="15" t="str">
        <f t="shared" ref="D3:D7" si="1">IF(AND(C3&gt;=9,B3&gt;=8,A3&gt;=8),"GIỎI",IF(AND(C3&gt;=8,B3&gt;=7,A3&gt;=7),"KHÁ",IF(AND(C3&gt;=5,B3&gt;=5,A3&gt;=5),"T.BÌNH","YẾU")))</f>
        <v>YẾU</v>
      </c>
      <c r="E3" s="15" t="str">
        <f t="shared" ref="E3:E7" si="2">IF(AND(C3&gt;=8,A3&gt;=8),100000,IF(AND(C3&gt;=7,A3&gt;=7),80000,"Không thưởng"))</f>
        <v>Không thưởng</v>
      </c>
    </row>
    <row r="4" spans="1:5" ht="26.25" x14ac:dyDescent="0.4">
      <c r="A4" s="14">
        <v>7</v>
      </c>
      <c r="B4" s="14">
        <v>6</v>
      </c>
      <c r="C4" s="14">
        <f t="shared" si="0"/>
        <v>6.3</v>
      </c>
      <c r="D4" s="15" t="str">
        <f t="shared" si="1"/>
        <v>T.BÌNH</v>
      </c>
      <c r="E4" s="15" t="str">
        <f t="shared" si="2"/>
        <v>Không thưởng</v>
      </c>
    </row>
    <row r="5" spans="1:5" ht="26.25" x14ac:dyDescent="0.4">
      <c r="A5" s="14">
        <v>5</v>
      </c>
      <c r="B5" s="14">
        <v>7</v>
      </c>
      <c r="C5" s="14">
        <f t="shared" si="0"/>
        <v>6.3</v>
      </c>
      <c r="D5" s="15" t="str">
        <f t="shared" si="1"/>
        <v>T.BÌNH</v>
      </c>
      <c r="E5" s="15" t="str">
        <f t="shared" si="2"/>
        <v>Không thưởng</v>
      </c>
    </row>
    <row r="6" spans="1:5" ht="26.25" x14ac:dyDescent="0.4">
      <c r="A6" s="14">
        <v>5</v>
      </c>
      <c r="B6" s="14">
        <v>6</v>
      </c>
      <c r="C6" s="14">
        <f t="shared" si="0"/>
        <v>5.7</v>
      </c>
      <c r="D6" s="15" t="str">
        <f t="shared" si="1"/>
        <v>T.BÌNH</v>
      </c>
      <c r="E6" s="15" t="str">
        <f t="shared" si="2"/>
        <v>Không thưởng</v>
      </c>
    </row>
    <row r="7" spans="1:5" ht="26.25" x14ac:dyDescent="0.4">
      <c r="A7" s="14">
        <v>2</v>
      </c>
      <c r="B7" s="14">
        <v>4</v>
      </c>
      <c r="C7" s="14">
        <f t="shared" si="0"/>
        <v>3.3</v>
      </c>
      <c r="D7" s="15" t="str">
        <f t="shared" si="1"/>
        <v>YẾU</v>
      </c>
      <c r="E7" s="15" t="str">
        <f t="shared" si="2"/>
        <v>Không thưởng</v>
      </c>
    </row>
    <row r="9" spans="1:5" ht="45.75" customHeight="1" x14ac:dyDescent="0.25">
      <c r="A9" s="24" t="s">
        <v>62</v>
      </c>
    </row>
    <row r="10" spans="1:5" ht="30.75" x14ac:dyDescent="0.45">
      <c r="A10" s="6" t="s">
        <v>60</v>
      </c>
      <c r="B10" s="12"/>
      <c r="C10" s="12"/>
      <c r="D10" s="12"/>
      <c r="E10" s="12"/>
    </row>
    <row r="11" spans="1:5" ht="30.75" x14ac:dyDescent="0.45">
      <c r="A11" s="12" t="s">
        <v>38</v>
      </c>
      <c r="B11" s="12"/>
      <c r="C11" s="12"/>
      <c r="D11" s="12"/>
      <c r="E11" s="12"/>
    </row>
    <row r="12" spans="1:5" ht="30.75" x14ac:dyDescent="0.45">
      <c r="A12" s="12" t="s">
        <v>39</v>
      </c>
      <c r="B12" s="12"/>
      <c r="C12" s="12"/>
      <c r="D12" s="12"/>
      <c r="E12" s="12"/>
    </row>
    <row r="13" spans="1:5" ht="30.75" x14ac:dyDescent="0.45">
      <c r="A13" s="12" t="s">
        <v>40</v>
      </c>
      <c r="B13" s="12"/>
      <c r="C13" s="12"/>
      <c r="D13" s="12"/>
      <c r="E13" s="12"/>
    </row>
    <row r="14" spans="1:5" ht="30.75" x14ac:dyDescent="0.45">
      <c r="A14" s="6" t="s">
        <v>61</v>
      </c>
      <c r="B14" s="12"/>
      <c r="C14" s="12"/>
      <c r="D14" s="12"/>
      <c r="E14" s="12"/>
    </row>
    <row r="15" spans="1:5" ht="30.75" x14ac:dyDescent="0.45">
      <c r="A15" s="12" t="s">
        <v>41</v>
      </c>
      <c r="B15" s="12"/>
      <c r="C15" s="12"/>
      <c r="D15" s="12"/>
      <c r="E15" s="12"/>
    </row>
    <row r="16" spans="1:5" ht="30.75" x14ac:dyDescent="0.45">
      <c r="A16" s="12" t="s">
        <v>42</v>
      </c>
      <c r="B16" s="12"/>
      <c r="C16" s="12"/>
      <c r="D16" s="12"/>
      <c r="E16" s="12"/>
    </row>
    <row r="17" spans="1:4" ht="30.75" x14ac:dyDescent="0.45">
      <c r="A17" s="12"/>
    </row>
    <row r="19" spans="1:4" ht="30.75" x14ac:dyDescent="0.45">
      <c r="A19" s="12"/>
      <c r="B19" s="16"/>
      <c r="C19" s="16"/>
      <c r="D19" s="16"/>
    </row>
    <row r="21" spans="1:4" ht="30.75" x14ac:dyDescent="0.45">
      <c r="A21" s="12"/>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6"/>
  <sheetViews>
    <sheetView workbookViewId="0">
      <selection activeCell="I3" sqref="I3:I11"/>
    </sheetView>
  </sheetViews>
  <sheetFormatPr defaultRowHeight="14.25" x14ac:dyDescent="0.2"/>
  <cols>
    <col min="1" max="1" width="4.7109375" style="17" bestFit="1" customWidth="1"/>
    <col min="2" max="2" width="7.7109375" style="17" bestFit="1" customWidth="1"/>
    <col min="3" max="3" width="7.42578125" style="17" bestFit="1" customWidth="1"/>
    <col min="4" max="4" width="12.140625" style="17" customWidth="1"/>
    <col min="5" max="5" width="9.42578125" style="17" customWidth="1"/>
    <col min="6" max="6" width="15.42578125" style="17" bestFit="1" customWidth="1"/>
    <col min="7" max="7" width="11.7109375" style="17" customWidth="1"/>
    <col min="8" max="8" width="15.42578125" style="17" bestFit="1" customWidth="1"/>
    <col min="9" max="9" width="16.85546875" style="17" customWidth="1"/>
    <col min="10" max="16384" width="9.140625" style="17"/>
  </cols>
  <sheetData>
    <row r="1" spans="1:10" ht="18" x14ac:dyDescent="0.25">
      <c r="A1" s="68" t="s">
        <v>59</v>
      </c>
      <c r="B1" s="68"/>
      <c r="C1" s="68"/>
      <c r="D1" s="68"/>
      <c r="E1" s="68"/>
      <c r="F1" s="68"/>
      <c r="G1" s="68"/>
      <c r="H1" s="68"/>
      <c r="I1" s="68"/>
      <c r="J1" s="23"/>
    </row>
    <row r="2" spans="1:10" ht="26.25" customHeight="1" x14ac:dyDescent="0.2">
      <c r="A2" s="22" t="s">
        <v>0</v>
      </c>
      <c r="B2" s="22" t="s">
        <v>58</v>
      </c>
      <c r="C2" s="22" t="s">
        <v>57</v>
      </c>
      <c r="D2" s="22" t="s">
        <v>56</v>
      </c>
      <c r="E2" s="22" t="s">
        <v>55</v>
      </c>
      <c r="F2" s="22" t="s">
        <v>54</v>
      </c>
      <c r="G2" s="22" t="s">
        <v>53</v>
      </c>
      <c r="H2" s="22" t="s">
        <v>4</v>
      </c>
      <c r="I2" s="22" t="s">
        <v>52</v>
      </c>
    </row>
    <row r="3" spans="1:10" x14ac:dyDescent="0.2">
      <c r="A3" s="29">
        <v>1</v>
      </c>
      <c r="B3" s="18" t="s">
        <v>51</v>
      </c>
      <c r="C3" s="18" t="s">
        <v>47</v>
      </c>
      <c r="D3" s="18">
        <v>25</v>
      </c>
      <c r="E3" s="18">
        <v>1</v>
      </c>
      <c r="F3" s="21">
        <f t="shared" ref="F3:F10" si="0">IF(OR(B3="TP",B3="PP"),200000,IF(B3="NV1",100000,0))</f>
        <v>200000</v>
      </c>
      <c r="G3" s="18">
        <v>250</v>
      </c>
      <c r="H3" s="18">
        <f>IF(C3="A",300000,IF(C3="B",200000,100000))</f>
        <v>300000</v>
      </c>
      <c r="I3" s="18" t="str">
        <f>IF(B3="TP","Trường phòng",IF(B3="PP","Phó phòng",IF(B3="NV1","Nhân viên 1","Nhân viên 2")))</f>
        <v>Trường phòng</v>
      </c>
    </row>
    <row r="4" spans="1:10" x14ac:dyDescent="0.2">
      <c r="A4" s="29">
        <v>2</v>
      </c>
      <c r="B4" s="18" t="s">
        <v>46</v>
      </c>
      <c r="C4" s="18" t="s">
        <v>49</v>
      </c>
      <c r="D4" s="18">
        <v>26</v>
      </c>
      <c r="E4" s="18">
        <v>0</v>
      </c>
      <c r="F4" s="21">
        <f t="shared" si="0"/>
        <v>100000</v>
      </c>
      <c r="G4" s="18">
        <v>200</v>
      </c>
      <c r="H4" s="18">
        <f t="shared" ref="H4:H11" si="1">IF(C4="A",300000,IF(C4="B",200000,100000))</f>
        <v>200000</v>
      </c>
      <c r="I4" s="18" t="str">
        <f t="shared" ref="I4:I11" si="2">IF(B4="TP","Trường phòng",IF(B4="PP","Phó phòng",IF(B4="NV1","Nhân viên 1","Nhân viên 2")))</f>
        <v>Nhân viên 1</v>
      </c>
    </row>
    <row r="5" spans="1:10" x14ac:dyDescent="0.2">
      <c r="A5" s="29">
        <v>3</v>
      </c>
      <c r="B5" s="18" t="s">
        <v>48</v>
      </c>
      <c r="C5" s="18" t="s">
        <v>47</v>
      </c>
      <c r="D5" s="18">
        <v>20</v>
      </c>
      <c r="E5" s="18">
        <v>2</v>
      </c>
      <c r="F5" s="21">
        <f t="shared" si="0"/>
        <v>0</v>
      </c>
      <c r="G5" s="18">
        <v>180</v>
      </c>
      <c r="H5" s="18">
        <f t="shared" si="1"/>
        <v>300000</v>
      </c>
      <c r="I5" s="18" t="str">
        <f t="shared" si="2"/>
        <v>Nhân viên 2</v>
      </c>
    </row>
    <row r="6" spans="1:10" x14ac:dyDescent="0.2">
      <c r="A6" s="29">
        <v>4</v>
      </c>
      <c r="B6" s="18" t="s">
        <v>51</v>
      </c>
      <c r="C6" s="18" t="s">
        <v>47</v>
      </c>
      <c r="D6" s="18">
        <v>22</v>
      </c>
      <c r="E6" s="18">
        <v>1</v>
      </c>
      <c r="F6" s="21">
        <f t="shared" si="0"/>
        <v>200000</v>
      </c>
      <c r="G6" s="18">
        <v>220</v>
      </c>
      <c r="H6" s="18">
        <f t="shared" si="1"/>
        <v>300000</v>
      </c>
      <c r="I6" s="18" t="str">
        <f t="shared" si="2"/>
        <v>Trường phòng</v>
      </c>
    </row>
    <row r="7" spans="1:10" x14ac:dyDescent="0.2">
      <c r="A7" s="29">
        <v>5</v>
      </c>
      <c r="B7" s="18" t="s">
        <v>50</v>
      </c>
      <c r="C7" s="18" t="s">
        <v>45</v>
      </c>
      <c r="D7" s="18">
        <v>18</v>
      </c>
      <c r="E7" s="18">
        <v>3</v>
      </c>
      <c r="F7" s="21">
        <f t="shared" si="0"/>
        <v>200000</v>
      </c>
      <c r="G7" s="18">
        <v>190</v>
      </c>
      <c r="H7" s="18">
        <f t="shared" si="1"/>
        <v>100000</v>
      </c>
      <c r="I7" s="18" t="str">
        <f t="shared" si="2"/>
        <v>Phó phòng</v>
      </c>
    </row>
    <row r="8" spans="1:10" x14ac:dyDescent="0.2">
      <c r="A8" s="29">
        <v>6</v>
      </c>
      <c r="B8" s="18" t="s">
        <v>46</v>
      </c>
      <c r="C8" s="18" t="s">
        <v>49</v>
      </c>
      <c r="D8" s="18">
        <v>28</v>
      </c>
      <c r="E8" s="18">
        <v>2</v>
      </c>
      <c r="F8" s="21">
        <f t="shared" si="0"/>
        <v>100000</v>
      </c>
      <c r="G8" s="18">
        <v>230</v>
      </c>
      <c r="H8" s="18">
        <f t="shared" si="1"/>
        <v>200000</v>
      </c>
      <c r="I8" s="18" t="str">
        <f t="shared" si="2"/>
        <v>Nhân viên 1</v>
      </c>
    </row>
    <row r="9" spans="1:10" x14ac:dyDescent="0.2">
      <c r="A9" s="29">
        <v>7</v>
      </c>
      <c r="B9" s="18" t="s">
        <v>50</v>
      </c>
      <c r="C9" s="18" t="s">
        <v>49</v>
      </c>
      <c r="D9" s="18">
        <v>27</v>
      </c>
      <c r="E9" s="18">
        <v>4</v>
      </c>
      <c r="F9" s="21">
        <f t="shared" si="0"/>
        <v>200000</v>
      </c>
      <c r="G9" s="18">
        <v>190</v>
      </c>
      <c r="H9" s="18">
        <f t="shared" si="1"/>
        <v>200000</v>
      </c>
      <c r="I9" s="18" t="str">
        <f t="shared" si="2"/>
        <v>Phó phòng</v>
      </c>
    </row>
    <row r="10" spans="1:10" x14ac:dyDescent="0.2">
      <c r="A10" s="29">
        <v>8</v>
      </c>
      <c r="B10" s="18" t="s">
        <v>48</v>
      </c>
      <c r="C10" s="18" t="s">
        <v>47</v>
      </c>
      <c r="D10" s="18">
        <v>20</v>
      </c>
      <c r="E10" s="18">
        <v>0</v>
      </c>
      <c r="F10" s="21">
        <f t="shared" si="0"/>
        <v>0</v>
      </c>
      <c r="G10" s="18">
        <v>170</v>
      </c>
      <c r="H10" s="18">
        <f t="shared" si="1"/>
        <v>300000</v>
      </c>
      <c r="I10" s="18" t="str">
        <f t="shared" si="2"/>
        <v>Nhân viên 2</v>
      </c>
    </row>
    <row r="11" spans="1:10" x14ac:dyDescent="0.2">
      <c r="A11" s="29">
        <v>9</v>
      </c>
      <c r="B11" s="18" t="s">
        <v>46</v>
      </c>
      <c r="C11" s="18" t="s">
        <v>45</v>
      </c>
      <c r="D11" s="18">
        <v>19</v>
      </c>
      <c r="E11" s="18">
        <v>1</v>
      </c>
      <c r="F11" s="21">
        <f>IF(OR(B11="TP",B11="PP"),200000,IF(B11="NV1",100000,0))</f>
        <v>100000</v>
      </c>
      <c r="G11" s="18">
        <v>190</v>
      </c>
      <c r="H11" s="18">
        <f t="shared" si="1"/>
        <v>100000</v>
      </c>
      <c r="I11" s="18" t="str">
        <f t="shared" si="2"/>
        <v>Nhân viên 1</v>
      </c>
    </row>
    <row r="12" spans="1:10" x14ac:dyDescent="0.2">
      <c r="B12" s="20"/>
      <c r="F12" s="19"/>
      <c r="H12" s="19"/>
    </row>
    <row r="15" spans="1:10" ht="14.25" customHeight="1" x14ac:dyDescent="0.2"/>
    <row r="16" spans="1:10" ht="15.75" customHeight="1" x14ac:dyDescent="0.2"/>
  </sheetData>
  <mergeCells count="1">
    <mergeCell ref="A1:I1"/>
  </mergeCells>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
  <sheetViews>
    <sheetView tabSelected="1" workbookViewId="0">
      <selection activeCell="J4" sqref="J4"/>
    </sheetView>
  </sheetViews>
  <sheetFormatPr defaultRowHeight="15" x14ac:dyDescent="0.25"/>
  <cols>
    <col min="1" max="1" width="15.140625" customWidth="1"/>
    <col min="2" max="2" width="19.28515625" customWidth="1"/>
    <col min="3" max="3" width="22.28515625" bestFit="1" customWidth="1"/>
    <col min="4" max="4" width="10" customWidth="1"/>
    <col min="5" max="5" width="11" customWidth="1"/>
    <col min="6" max="6" width="13.7109375" customWidth="1"/>
    <col min="7" max="7" width="11.5703125" customWidth="1"/>
    <col min="8" max="8" width="0" hidden="1" customWidth="1"/>
  </cols>
  <sheetData>
    <row r="1" spans="1:8" ht="43.5" customHeight="1" x14ac:dyDescent="0.25">
      <c r="A1" s="25" t="s">
        <v>63</v>
      </c>
      <c r="B1" s="25" t="s">
        <v>64</v>
      </c>
      <c r="C1" s="25" t="s">
        <v>65</v>
      </c>
      <c r="D1" s="25" t="s">
        <v>66</v>
      </c>
      <c r="E1" s="25" t="s">
        <v>67</v>
      </c>
      <c r="F1" s="25" t="s">
        <v>68</v>
      </c>
      <c r="G1" s="25" t="s">
        <v>69</v>
      </c>
      <c r="H1" s="25" t="s">
        <v>70</v>
      </c>
    </row>
    <row r="2" spans="1:8" x14ac:dyDescent="0.25">
      <c r="A2" s="26" t="s">
        <v>71</v>
      </c>
      <c r="B2" s="27" t="s">
        <v>72</v>
      </c>
      <c r="C2" s="28" t="str">
        <f>IF(LEFT(B2,2)="TV","Tivi",IF(LEFT(B2,2)="DM","Đầu máy",IF(LEFT(B2,2)="LO","Loa")))&amp;" - "&amp;IF(A2="SO","Sony",IF(A2="SA","Samsung","Toshiba"))</f>
        <v>Tivi - Sony</v>
      </c>
      <c r="D2" s="28" t="str">
        <f>MID(B2,4,LEN(B2)-3)</f>
        <v>450</v>
      </c>
      <c r="E2" s="28" t="str">
        <f>IF(OR(A2="TO",A2="SA"),150000*1,"")</f>
        <v/>
      </c>
      <c r="F2" s="28" t="str">
        <f>IF(AND(A2="SA",D2&gt;=100),200000*1,"")</f>
        <v/>
      </c>
      <c r="G2" s="28">
        <f>IF(AND(OR(LEFT(B2,2)="TV",LEFT(B2,2)="DM"),A2="SO"),250000*1,"")</f>
        <v>250000</v>
      </c>
      <c r="H2" s="28"/>
    </row>
    <row r="3" spans="1:8" x14ac:dyDescent="0.25">
      <c r="A3" s="26" t="s">
        <v>73</v>
      </c>
      <c r="B3" s="27" t="s">
        <v>74</v>
      </c>
      <c r="C3" s="28" t="str">
        <f t="shared" ref="C3:C11" si="0">IF(LEFT(B3,2)="TV","Tivi",IF(LEFT(B3,2)="DM","Đầu máy",IF(LEFT(B3,2)="LO","Loa")))&amp;" - "&amp;IF(A3="SO","Sony",IF(A3="SA","Samsung","Toshiba"))</f>
        <v>Tivi - Samsung</v>
      </c>
      <c r="D3" s="28" t="str">
        <f t="shared" ref="D3:D11" si="1">MID(B3,4,LEN(B3)-3)</f>
        <v>100</v>
      </c>
      <c r="E3" s="28">
        <f t="shared" ref="E3:E11" si="2">IF(OR(A3="TO",A3="SA"),150000*1,"")</f>
        <v>150000</v>
      </c>
      <c r="F3" s="28">
        <f t="shared" ref="F3:F11" si="3">IF(AND(A3="SA",D3&gt;=100),200000*1,"")</f>
        <v>200000</v>
      </c>
      <c r="G3" s="28" t="str">
        <f t="shared" ref="G3:G11" si="4">IF(AND(OR(LEFT(B3,2)="TV",LEFT(B3,2)="DM"),A3="SO"),250000*1,"")</f>
        <v/>
      </c>
      <c r="H3" s="28"/>
    </row>
    <row r="4" spans="1:8" x14ac:dyDescent="0.25">
      <c r="A4" s="26" t="s">
        <v>75</v>
      </c>
      <c r="B4" s="27" t="s">
        <v>76</v>
      </c>
      <c r="C4" s="28" t="str">
        <f t="shared" si="0"/>
        <v>Đầu máy - Toshiba</v>
      </c>
      <c r="D4" s="28" t="str">
        <f t="shared" si="1"/>
        <v>90</v>
      </c>
      <c r="E4" s="28">
        <f t="shared" si="2"/>
        <v>150000</v>
      </c>
      <c r="F4" s="28" t="str">
        <f t="shared" si="3"/>
        <v/>
      </c>
      <c r="G4" s="28" t="str">
        <f t="shared" si="4"/>
        <v/>
      </c>
      <c r="H4" s="28"/>
    </row>
    <row r="5" spans="1:8" x14ac:dyDescent="0.25">
      <c r="A5" s="26" t="s">
        <v>75</v>
      </c>
      <c r="B5" s="27" t="s">
        <v>77</v>
      </c>
      <c r="C5" s="28" t="str">
        <f t="shared" si="0"/>
        <v>Loa - Toshiba</v>
      </c>
      <c r="D5" s="28" t="str">
        <f t="shared" si="1"/>
        <v>250</v>
      </c>
      <c r="E5" s="28">
        <f t="shared" si="2"/>
        <v>150000</v>
      </c>
      <c r="F5" s="28" t="str">
        <f t="shared" si="3"/>
        <v/>
      </c>
      <c r="G5" s="28" t="str">
        <f t="shared" si="4"/>
        <v/>
      </c>
      <c r="H5" s="28"/>
    </row>
    <row r="6" spans="1:8" x14ac:dyDescent="0.25">
      <c r="A6" s="26" t="s">
        <v>71</v>
      </c>
      <c r="B6" s="27" t="s">
        <v>78</v>
      </c>
      <c r="C6" s="28" t="str">
        <f t="shared" si="0"/>
        <v>Đầu máy - Sony</v>
      </c>
      <c r="D6" s="28" t="str">
        <f t="shared" si="1"/>
        <v>70</v>
      </c>
      <c r="E6" s="28" t="str">
        <f t="shared" si="2"/>
        <v/>
      </c>
      <c r="F6" s="28" t="str">
        <f t="shared" si="3"/>
        <v/>
      </c>
      <c r="G6" s="28">
        <f t="shared" si="4"/>
        <v>250000</v>
      </c>
      <c r="H6" s="28"/>
    </row>
    <row r="7" spans="1:8" x14ac:dyDescent="0.25">
      <c r="A7" s="26" t="s">
        <v>75</v>
      </c>
      <c r="B7" s="27" t="s">
        <v>79</v>
      </c>
      <c r="C7" s="28" t="str">
        <f t="shared" si="0"/>
        <v>Tivi - Toshiba</v>
      </c>
      <c r="D7" s="28" t="str">
        <f t="shared" si="1"/>
        <v>60</v>
      </c>
      <c r="E7" s="28">
        <f t="shared" si="2"/>
        <v>150000</v>
      </c>
      <c r="F7" s="28" t="str">
        <f t="shared" si="3"/>
        <v/>
      </c>
      <c r="G7" s="28" t="str">
        <f t="shared" si="4"/>
        <v/>
      </c>
      <c r="H7" s="28"/>
    </row>
    <row r="8" spans="1:8" x14ac:dyDescent="0.25">
      <c r="A8" s="26" t="s">
        <v>73</v>
      </c>
      <c r="B8" s="27" t="s">
        <v>80</v>
      </c>
      <c r="C8" s="28" t="str">
        <f t="shared" si="0"/>
        <v>Loa - Samsung</v>
      </c>
      <c r="D8" s="28" t="str">
        <f t="shared" si="1"/>
        <v>60</v>
      </c>
      <c r="E8" s="28">
        <f t="shared" si="2"/>
        <v>150000</v>
      </c>
      <c r="F8" s="28">
        <f t="shared" si="3"/>
        <v>200000</v>
      </c>
      <c r="G8" s="28" t="str">
        <f t="shared" si="4"/>
        <v/>
      </c>
      <c r="H8" s="28"/>
    </row>
    <row r="9" spans="1:8" x14ac:dyDescent="0.25">
      <c r="A9" s="26" t="s">
        <v>75</v>
      </c>
      <c r="B9" s="27" t="s">
        <v>81</v>
      </c>
      <c r="C9" s="28" t="str">
        <f t="shared" si="0"/>
        <v>Tivi - Toshiba</v>
      </c>
      <c r="D9" s="28" t="str">
        <f t="shared" si="1"/>
        <v>170</v>
      </c>
      <c r="E9" s="28">
        <f t="shared" si="2"/>
        <v>150000</v>
      </c>
      <c r="F9" s="28" t="str">
        <f t="shared" si="3"/>
        <v/>
      </c>
      <c r="G9" s="28" t="str">
        <f t="shared" si="4"/>
        <v/>
      </c>
      <c r="H9" s="28"/>
    </row>
    <row r="10" spans="1:8" x14ac:dyDescent="0.25">
      <c r="A10" s="26" t="s">
        <v>73</v>
      </c>
      <c r="B10" s="27" t="s">
        <v>82</v>
      </c>
      <c r="C10" s="28" t="str">
        <f t="shared" si="0"/>
        <v>Đầu máy - Samsung</v>
      </c>
      <c r="D10" s="28" t="str">
        <f t="shared" si="1"/>
        <v>150</v>
      </c>
      <c r="E10" s="28">
        <f t="shared" si="2"/>
        <v>150000</v>
      </c>
      <c r="F10" s="28">
        <f t="shared" si="3"/>
        <v>200000</v>
      </c>
      <c r="G10" s="28" t="str">
        <f t="shared" si="4"/>
        <v/>
      </c>
      <c r="H10" s="28"/>
    </row>
    <row r="11" spans="1:8" x14ac:dyDescent="0.25">
      <c r="A11" s="26" t="s">
        <v>71</v>
      </c>
      <c r="B11" s="27" t="s">
        <v>83</v>
      </c>
      <c r="C11" s="28" t="str">
        <f t="shared" si="0"/>
        <v>Đầu máy - Sony</v>
      </c>
      <c r="D11" s="28" t="str">
        <f t="shared" si="1"/>
        <v>95</v>
      </c>
      <c r="E11" s="28" t="str">
        <f t="shared" si="2"/>
        <v/>
      </c>
      <c r="F11" s="28" t="str">
        <f t="shared" si="3"/>
        <v/>
      </c>
      <c r="G11" s="28">
        <f t="shared" si="4"/>
        <v>250000</v>
      </c>
      <c r="H11" s="2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HAM THOI GIAN</vt:lpstr>
      <vt:lpstr>BTAP</vt:lpstr>
      <vt:lpstr>IF 1</vt:lpstr>
      <vt:lpstr>IF  2</vt:lpstr>
      <vt:lpstr>AND</vt:lpstr>
      <vt:lpstr>IF OR</vt:lpstr>
      <vt:lpstr>TONG HOP</vt:lpstr>
    </vt:vector>
  </TitlesOfParts>
  <Company>Tel : 093.55.33.678</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DAK LAK</dc:creator>
  <cp:lastModifiedBy>sv</cp:lastModifiedBy>
  <dcterms:created xsi:type="dcterms:W3CDTF">2011-10-08T00:31:10Z</dcterms:created>
  <dcterms:modified xsi:type="dcterms:W3CDTF">2019-11-12T06:44:15Z</dcterms:modified>
</cp:coreProperties>
</file>