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tro\Desktop\College\"/>
    </mc:Choice>
  </mc:AlternateContent>
  <xr:revisionPtr revIDLastSave="0" documentId="13_ncr:1_{01FC8ABC-2526-43AB-B9CB-EB114FD2801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sboard" sheetId="4" r:id="rId1"/>
    <sheet name="Emp_Data" sheetId="1" r:id="rId2"/>
    <sheet name="Calculations" sheetId="2" r:id="rId3"/>
    <sheet name="LISTS" sheetId="3" r:id="rId4"/>
    <sheet name="Readme" sheetId="5" r:id="rId5"/>
  </sheets>
  <definedNames>
    <definedName name="_xlnm._FilterDatabase" localSheetId="1" hidden="1">Emp_Data!$A$1:$R$1</definedName>
    <definedName name="Department">LISTS!$D$2</definedName>
    <definedName name="Emp_Name">LISTS!$B$2</definedName>
    <definedName name="Gender">LISTS!$G$2</definedName>
    <definedName name="Month">LISTS!$H$2</definedName>
    <definedName name="Months">LISTS!$H$4:$H$9</definedName>
    <definedName name="Vintage">LISTS!$E$2</definedName>
    <definedName name="Year">LISTS!$F$2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53" i="1" l="1"/>
  <c r="N453" i="1"/>
  <c r="M453" i="1"/>
  <c r="C453" i="1"/>
  <c r="C452" i="1"/>
  <c r="M452" i="1"/>
  <c r="N452" i="1"/>
  <c r="T452" i="1"/>
  <c r="T451" i="1"/>
  <c r="N451" i="1"/>
  <c r="M451" i="1"/>
  <c r="C451" i="1"/>
  <c r="T447" i="1" l="1"/>
  <c r="N447" i="1"/>
  <c r="M447" i="1"/>
  <c r="C447" i="1"/>
  <c r="T445" i="1"/>
  <c r="N445" i="1"/>
  <c r="M445" i="1"/>
  <c r="C445" i="1"/>
  <c r="T381" i="1"/>
  <c r="N381" i="1"/>
  <c r="M381" i="1"/>
  <c r="C381" i="1"/>
  <c r="T449" i="1"/>
  <c r="N449" i="1"/>
  <c r="M449" i="1"/>
  <c r="C449" i="1"/>
  <c r="T433" i="1"/>
  <c r="N433" i="1"/>
  <c r="M433" i="1"/>
  <c r="C433" i="1"/>
  <c r="T373" i="1"/>
  <c r="N373" i="1"/>
  <c r="M373" i="1"/>
  <c r="C373" i="1"/>
  <c r="T335" i="1"/>
  <c r="N335" i="1"/>
  <c r="M335" i="1"/>
  <c r="C335" i="1"/>
  <c r="T337" i="1"/>
  <c r="N337" i="1"/>
  <c r="M337" i="1"/>
  <c r="C337" i="1"/>
  <c r="T296" i="1"/>
  <c r="N296" i="1"/>
  <c r="M296" i="1"/>
  <c r="C296" i="1"/>
  <c r="T264" i="1"/>
  <c r="N264" i="1"/>
  <c r="M264" i="1"/>
  <c r="C264" i="1"/>
  <c r="T277" i="1"/>
  <c r="N277" i="1"/>
  <c r="M277" i="1"/>
  <c r="C277" i="1"/>
  <c r="T259" i="1"/>
  <c r="N259" i="1"/>
  <c r="M259" i="1"/>
  <c r="C259" i="1"/>
  <c r="T291" i="1"/>
  <c r="N291" i="1"/>
  <c r="M291" i="1"/>
  <c r="C291" i="1"/>
  <c r="T269" i="1"/>
  <c r="N269" i="1"/>
  <c r="M269" i="1"/>
  <c r="C269" i="1"/>
  <c r="T266" i="1"/>
  <c r="N266" i="1"/>
  <c r="M266" i="1"/>
  <c r="C266" i="1"/>
  <c r="T204" i="1"/>
  <c r="N204" i="1"/>
  <c r="M204" i="1"/>
  <c r="C204" i="1"/>
  <c r="T194" i="1"/>
  <c r="N194" i="1"/>
  <c r="M194" i="1"/>
  <c r="C194" i="1"/>
  <c r="T177" i="1"/>
  <c r="N177" i="1"/>
  <c r="M177" i="1"/>
  <c r="C177" i="1"/>
  <c r="T214" i="1"/>
  <c r="N214" i="1"/>
  <c r="M214" i="1"/>
  <c r="C214" i="1"/>
  <c r="T187" i="1"/>
  <c r="N187" i="1"/>
  <c r="M187" i="1"/>
  <c r="C187" i="1"/>
  <c r="T92" i="1"/>
  <c r="N92" i="1"/>
  <c r="M92" i="1"/>
  <c r="C92" i="1"/>
  <c r="T19" i="1"/>
  <c r="C369" i="1" l="1"/>
  <c r="C370" i="1"/>
  <c r="C371" i="1"/>
  <c r="C372" i="1"/>
  <c r="C374" i="1"/>
  <c r="C375" i="1"/>
  <c r="C376" i="1"/>
  <c r="C377" i="1"/>
  <c r="C378" i="1"/>
  <c r="C379" i="1"/>
  <c r="C380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4" i="1"/>
  <c r="C435" i="1"/>
  <c r="C436" i="1"/>
  <c r="C437" i="1"/>
  <c r="C438" i="1"/>
  <c r="C439" i="1"/>
  <c r="C440" i="1"/>
  <c r="C441" i="1"/>
  <c r="C442" i="1"/>
  <c r="C443" i="1"/>
  <c r="C444" i="1"/>
  <c r="C446" i="1"/>
  <c r="C448" i="1"/>
  <c r="C450" i="1"/>
  <c r="M369" i="1"/>
  <c r="M370" i="1"/>
  <c r="M371" i="1"/>
  <c r="M372" i="1"/>
  <c r="M374" i="1"/>
  <c r="M375" i="1"/>
  <c r="M376" i="1"/>
  <c r="M377" i="1"/>
  <c r="M378" i="1"/>
  <c r="M379" i="1"/>
  <c r="M380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4" i="1"/>
  <c r="M435" i="1"/>
  <c r="M436" i="1"/>
  <c r="M437" i="1"/>
  <c r="M438" i="1"/>
  <c r="M439" i="1"/>
  <c r="M440" i="1"/>
  <c r="M441" i="1"/>
  <c r="M442" i="1"/>
  <c r="M443" i="1"/>
  <c r="M444" i="1"/>
  <c r="M446" i="1"/>
  <c r="M448" i="1"/>
  <c r="M450" i="1"/>
  <c r="N369" i="1"/>
  <c r="N370" i="1"/>
  <c r="N371" i="1"/>
  <c r="N372" i="1"/>
  <c r="N374" i="1"/>
  <c r="N375" i="1"/>
  <c r="N376" i="1"/>
  <c r="N377" i="1"/>
  <c r="N378" i="1"/>
  <c r="N379" i="1"/>
  <c r="N380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4" i="1"/>
  <c r="N435" i="1"/>
  <c r="N436" i="1"/>
  <c r="N437" i="1"/>
  <c r="N438" i="1"/>
  <c r="N439" i="1"/>
  <c r="N440" i="1"/>
  <c r="N441" i="1"/>
  <c r="N442" i="1"/>
  <c r="N443" i="1"/>
  <c r="N444" i="1"/>
  <c r="N446" i="1"/>
  <c r="N448" i="1"/>
  <c r="N450" i="1"/>
  <c r="T369" i="1"/>
  <c r="T370" i="1"/>
  <c r="T371" i="1"/>
  <c r="T372" i="1"/>
  <c r="T374" i="1"/>
  <c r="T375" i="1"/>
  <c r="T376" i="1"/>
  <c r="T377" i="1"/>
  <c r="T378" i="1"/>
  <c r="T379" i="1"/>
  <c r="T380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4" i="1"/>
  <c r="T435" i="1"/>
  <c r="T436" i="1"/>
  <c r="T437" i="1"/>
  <c r="T438" i="1"/>
  <c r="T439" i="1"/>
  <c r="T440" i="1"/>
  <c r="T441" i="1"/>
  <c r="T442" i="1"/>
  <c r="T443" i="1"/>
  <c r="T444" i="1"/>
  <c r="T446" i="1"/>
  <c r="T448" i="1"/>
  <c r="T450" i="1"/>
  <c r="W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C368" i="1" l="1"/>
  <c r="M368" i="1"/>
  <c r="N368" i="1"/>
  <c r="T368" i="1"/>
  <c r="C367" i="1"/>
  <c r="M367" i="1"/>
  <c r="N367" i="1"/>
  <c r="T367" i="1"/>
  <c r="H4" i="3" l="1" a="1"/>
  <c r="H4" i="3" s="1"/>
  <c r="H5" i="3" s="1" a="1"/>
  <c r="H5" i="3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8" i="1"/>
  <c r="N179" i="1"/>
  <c r="N180" i="1"/>
  <c r="N181" i="1"/>
  <c r="N182" i="1"/>
  <c r="N183" i="1"/>
  <c r="N184" i="1"/>
  <c r="N185" i="1"/>
  <c r="N186" i="1"/>
  <c r="N188" i="1"/>
  <c r="N189" i="1"/>
  <c r="N190" i="1"/>
  <c r="N191" i="1"/>
  <c r="N192" i="1"/>
  <c r="N193" i="1"/>
  <c r="N195" i="1"/>
  <c r="N196" i="1"/>
  <c r="N197" i="1"/>
  <c r="N198" i="1"/>
  <c r="N199" i="1"/>
  <c r="N200" i="1"/>
  <c r="N201" i="1"/>
  <c r="N202" i="1"/>
  <c r="N203" i="1"/>
  <c r="N205" i="1"/>
  <c r="N206" i="1"/>
  <c r="N207" i="1"/>
  <c r="N208" i="1"/>
  <c r="N209" i="1"/>
  <c r="N210" i="1"/>
  <c r="N211" i="1"/>
  <c r="N212" i="1"/>
  <c r="N213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60" i="1"/>
  <c r="N261" i="1"/>
  <c r="N262" i="1"/>
  <c r="N263" i="1"/>
  <c r="N265" i="1"/>
  <c r="N267" i="1"/>
  <c r="N268" i="1"/>
  <c r="N270" i="1"/>
  <c r="N271" i="1"/>
  <c r="N272" i="1"/>
  <c r="N273" i="1"/>
  <c r="N274" i="1"/>
  <c r="N275" i="1"/>
  <c r="N276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2" i="1"/>
  <c r="N293" i="1"/>
  <c r="N294" i="1"/>
  <c r="N295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6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8" i="1"/>
  <c r="M179" i="1"/>
  <c r="M180" i="1"/>
  <c r="M181" i="1"/>
  <c r="M182" i="1"/>
  <c r="M183" i="1"/>
  <c r="M184" i="1"/>
  <c r="M185" i="1"/>
  <c r="M186" i="1"/>
  <c r="M188" i="1"/>
  <c r="M189" i="1"/>
  <c r="M190" i="1"/>
  <c r="M191" i="1"/>
  <c r="M192" i="1"/>
  <c r="M193" i="1"/>
  <c r="M195" i="1"/>
  <c r="M196" i="1"/>
  <c r="M197" i="1"/>
  <c r="M198" i="1"/>
  <c r="M199" i="1"/>
  <c r="M200" i="1"/>
  <c r="M201" i="1"/>
  <c r="M202" i="1"/>
  <c r="M203" i="1"/>
  <c r="M205" i="1"/>
  <c r="M206" i="1"/>
  <c r="M207" i="1"/>
  <c r="M208" i="1"/>
  <c r="M209" i="1"/>
  <c r="M210" i="1"/>
  <c r="M211" i="1"/>
  <c r="M212" i="1"/>
  <c r="M213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60" i="1"/>
  <c r="M261" i="1"/>
  <c r="M262" i="1"/>
  <c r="M263" i="1"/>
  <c r="M265" i="1"/>
  <c r="M267" i="1"/>
  <c r="M268" i="1"/>
  <c r="M270" i="1"/>
  <c r="M271" i="1"/>
  <c r="M272" i="1"/>
  <c r="M273" i="1"/>
  <c r="M274" i="1"/>
  <c r="M275" i="1"/>
  <c r="M276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2" i="1"/>
  <c r="M293" i="1"/>
  <c r="M294" i="1"/>
  <c r="M295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6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H6" i="3" l="1" a="1"/>
  <c r="H6" i="3" s="1"/>
  <c r="H7" i="3" l="1" a="1"/>
  <c r="H7" i="3" s="1"/>
  <c r="H8" i="3" l="1" a="1"/>
  <c r="H8" i="3" s="1"/>
  <c r="H2" i="3" s="1"/>
  <c r="C46" i="2" s="1"/>
  <c r="D46" i="2" s="1"/>
  <c r="D43" i="2" s="1"/>
  <c r="H9" i="3" l="1" a="1"/>
  <c r="H9" i="3" s="1"/>
  <c r="H10" i="3" l="1" a="1"/>
  <c r="H10" i="3" s="1"/>
  <c r="H11" i="3" s="1" a="1"/>
  <c r="H11" i="3" s="1"/>
  <c r="H12" i="3" l="1" a="1"/>
  <c r="H12" i="3" s="1"/>
  <c r="H13" i="3" s="1" a="1"/>
  <c r="H13" i="3" s="1"/>
  <c r="G4" i="3" a="1"/>
  <c r="G4" i="3" s="1"/>
  <c r="G5" i="3" s="1" a="1"/>
  <c r="G5" i="3" s="1"/>
  <c r="G2" i="3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2" i="1"/>
  <c r="E4" i="3" a="1"/>
  <c r="E4" i="3" s="1"/>
  <c r="E5" i="3" s="1" a="1"/>
  <c r="E5" i="3" s="1"/>
  <c r="D4" i="3" a="1"/>
  <c r="D4" i="3" s="1"/>
  <c r="C4" i="3" a="1"/>
  <c r="C4" i="3" s="1"/>
  <c r="C5" i="3" s="1" a="1"/>
  <c r="C5" i="3" s="1"/>
  <c r="B4" i="3" a="1"/>
  <c r="B4" i="3" s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8" i="1"/>
  <c r="T179" i="1"/>
  <c r="T180" i="1"/>
  <c r="T181" i="1"/>
  <c r="T182" i="1"/>
  <c r="T183" i="1"/>
  <c r="T184" i="1"/>
  <c r="T185" i="1"/>
  <c r="T186" i="1"/>
  <c r="T188" i="1"/>
  <c r="T189" i="1"/>
  <c r="T190" i="1"/>
  <c r="T191" i="1"/>
  <c r="T192" i="1"/>
  <c r="T193" i="1"/>
  <c r="T195" i="1"/>
  <c r="T196" i="1"/>
  <c r="T197" i="1"/>
  <c r="T198" i="1"/>
  <c r="T199" i="1"/>
  <c r="T200" i="1"/>
  <c r="T201" i="1"/>
  <c r="T202" i="1"/>
  <c r="T203" i="1"/>
  <c r="T205" i="1"/>
  <c r="T206" i="1"/>
  <c r="T207" i="1"/>
  <c r="T208" i="1"/>
  <c r="T209" i="1"/>
  <c r="T210" i="1"/>
  <c r="T211" i="1"/>
  <c r="T212" i="1"/>
  <c r="T213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60" i="1"/>
  <c r="T261" i="1"/>
  <c r="T262" i="1"/>
  <c r="T263" i="1"/>
  <c r="T265" i="1"/>
  <c r="T267" i="1"/>
  <c r="T268" i="1"/>
  <c r="T270" i="1"/>
  <c r="T271" i="1"/>
  <c r="T272" i="1"/>
  <c r="T273" i="1"/>
  <c r="T274" i="1"/>
  <c r="T275" i="1"/>
  <c r="T276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2" i="1"/>
  <c r="T293" i="1"/>
  <c r="T294" i="1"/>
  <c r="T295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6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8" i="1"/>
  <c r="C179" i="1"/>
  <c r="C180" i="1"/>
  <c r="C181" i="1"/>
  <c r="C182" i="1"/>
  <c r="C183" i="1"/>
  <c r="C184" i="1"/>
  <c r="C185" i="1"/>
  <c r="C186" i="1"/>
  <c r="C188" i="1"/>
  <c r="C189" i="1"/>
  <c r="C190" i="1"/>
  <c r="C191" i="1"/>
  <c r="C192" i="1"/>
  <c r="C193" i="1"/>
  <c r="C195" i="1"/>
  <c r="C196" i="1"/>
  <c r="C197" i="1"/>
  <c r="C198" i="1"/>
  <c r="C199" i="1"/>
  <c r="C200" i="1"/>
  <c r="C201" i="1"/>
  <c r="C202" i="1"/>
  <c r="C203" i="1"/>
  <c r="C205" i="1"/>
  <c r="C206" i="1"/>
  <c r="C207" i="1"/>
  <c r="C208" i="1"/>
  <c r="C209" i="1"/>
  <c r="C210" i="1"/>
  <c r="C211" i="1"/>
  <c r="C212" i="1"/>
  <c r="C213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60" i="1"/>
  <c r="C261" i="1"/>
  <c r="C262" i="1"/>
  <c r="C263" i="1"/>
  <c r="C265" i="1"/>
  <c r="C267" i="1"/>
  <c r="C268" i="1"/>
  <c r="C270" i="1"/>
  <c r="C271" i="1"/>
  <c r="C272" i="1"/>
  <c r="C273" i="1"/>
  <c r="C274" i="1"/>
  <c r="C275" i="1"/>
  <c r="C276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2" i="1"/>
  <c r="C293" i="1"/>
  <c r="C294" i="1"/>
  <c r="C295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6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J45" i="2" l="1"/>
  <c r="J41" i="2"/>
  <c r="J37" i="2"/>
  <c r="J43" i="2"/>
  <c r="J39" i="2"/>
  <c r="J35" i="2"/>
  <c r="J38" i="2"/>
  <c r="J44" i="2"/>
  <c r="J40" i="2"/>
  <c r="J36" i="2"/>
  <c r="J42" i="2"/>
  <c r="J34" i="2"/>
  <c r="H14" i="3" a="1"/>
  <c r="H14" i="3" s="1"/>
  <c r="H15" i="3" s="1" a="1"/>
  <c r="H15" i="3" s="1"/>
  <c r="J29" i="2"/>
  <c r="J28" i="2"/>
  <c r="J27" i="2"/>
  <c r="J26" i="2"/>
  <c r="J25" i="2"/>
  <c r="J24" i="2"/>
  <c r="J23" i="2"/>
  <c r="J22" i="2"/>
  <c r="J21" i="2"/>
  <c r="J20" i="2"/>
  <c r="J19" i="2"/>
  <c r="J18" i="2"/>
  <c r="B6" i="2"/>
  <c r="B26" i="2"/>
  <c r="B22" i="2"/>
  <c r="B18" i="2"/>
  <c r="S11" i="2"/>
  <c r="S7" i="2"/>
  <c r="S3" i="2"/>
  <c r="J11" i="2"/>
  <c r="J7" i="2"/>
  <c r="J3" i="2"/>
  <c r="B27" i="2"/>
  <c r="B23" i="2"/>
  <c r="B19" i="2"/>
  <c r="S12" i="2"/>
  <c r="S8" i="2"/>
  <c r="S4" i="2"/>
  <c r="J12" i="2"/>
  <c r="J8" i="2"/>
  <c r="J4" i="2"/>
  <c r="B28" i="2"/>
  <c r="B24" i="2"/>
  <c r="B20" i="2"/>
  <c r="S13" i="2"/>
  <c r="S9" i="2"/>
  <c r="S5" i="2"/>
  <c r="J13" i="2"/>
  <c r="J9" i="2"/>
  <c r="J5" i="2"/>
  <c r="B29" i="2"/>
  <c r="B25" i="2"/>
  <c r="B21" i="2"/>
  <c r="S14" i="2"/>
  <c r="S10" i="2"/>
  <c r="S6" i="2"/>
  <c r="J14" i="2"/>
  <c r="J10" i="2"/>
  <c r="J6" i="2"/>
  <c r="B9" i="2"/>
  <c r="B5" i="2"/>
  <c r="F4" i="3" a="1"/>
  <c r="F4" i="3" s="1"/>
  <c r="F2" i="3" s="1"/>
  <c r="B13" i="2"/>
  <c r="B3" i="2"/>
  <c r="B11" i="2"/>
  <c r="B7" i="2"/>
  <c r="B5" i="3" a="1"/>
  <c r="B5" i="3" s="1"/>
  <c r="B6" i="3" s="1" a="1"/>
  <c r="B6" i="3" s="1"/>
  <c r="B7" i="3" s="1" a="1"/>
  <c r="B7" i="3" s="1"/>
  <c r="D5" i="3" a="1"/>
  <c r="D5" i="3" s="1"/>
  <c r="D2" i="3" s="1"/>
  <c r="B12" i="2"/>
  <c r="B8" i="2"/>
  <c r="B4" i="2"/>
  <c r="B14" i="2"/>
  <c r="B10" i="2"/>
  <c r="E6" i="3" a="1"/>
  <c r="E6" i="3" s="1"/>
  <c r="C6" i="3" a="1"/>
  <c r="C6" i="3" s="1"/>
  <c r="C7" i="3" s="1" a="1"/>
  <c r="C7" i="3" s="1"/>
  <c r="T13" i="2" l="1"/>
  <c r="T10" i="2"/>
  <c r="T14" i="2"/>
  <c r="T11" i="2"/>
  <c r="T12" i="2"/>
  <c r="O34" i="2"/>
  <c r="O38" i="2"/>
  <c r="O42" i="2"/>
  <c r="O40" i="2"/>
  <c r="O37" i="2"/>
  <c r="O45" i="2"/>
  <c r="O35" i="2"/>
  <c r="O39" i="2"/>
  <c r="O43" i="2"/>
  <c r="O36" i="2"/>
  <c r="O44" i="2"/>
  <c r="O41" i="2"/>
  <c r="K29" i="2"/>
  <c r="K28" i="2"/>
  <c r="K27" i="2"/>
  <c r="K26" i="2"/>
  <c r="K25" i="2"/>
  <c r="K24" i="2"/>
  <c r="K23" i="2"/>
  <c r="K22" i="2"/>
  <c r="K21" i="2"/>
  <c r="K20" i="2"/>
  <c r="K19" i="2"/>
  <c r="K18" i="2"/>
  <c r="S29" i="2"/>
  <c r="S28" i="2"/>
  <c r="S27" i="2"/>
  <c r="S26" i="2"/>
  <c r="S25" i="2"/>
  <c r="S24" i="2"/>
  <c r="S23" i="2"/>
  <c r="S22" i="2"/>
  <c r="S21" i="2"/>
  <c r="S20" i="2"/>
  <c r="S19" i="2"/>
  <c r="S18" i="2"/>
  <c r="H16" i="3" a="1"/>
  <c r="H16" i="3" s="1"/>
  <c r="H17" i="3" s="1" a="1"/>
  <c r="H17" i="3" s="1"/>
  <c r="F28" i="2"/>
  <c r="F26" i="2"/>
  <c r="F24" i="2"/>
  <c r="F22" i="2"/>
  <c r="F20" i="2"/>
  <c r="F18" i="2"/>
  <c r="N13" i="2"/>
  <c r="N11" i="2"/>
  <c r="N9" i="2"/>
  <c r="N7" i="2"/>
  <c r="N5" i="2"/>
  <c r="N3" i="2"/>
  <c r="F25" i="2"/>
  <c r="F27" i="2"/>
  <c r="F23" i="2"/>
  <c r="F21" i="2"/>
  <c r="F19" i="2"/>
  <c r="N14" i="2"/>
  <c r="N12" i="2"/>
  <c r="N10" i="2"/>
  <c r="N8" i="2"/>
  <c r="N6" i="2"/>
  <c r="N4" i="2"/>
  <c r="F29" i="2"/>
  <c r="H6" i="2"/>
  <c r="T9" i="2"/>
  <c r="T5" i="2"/>
  <c r="K13" i="2"/>
  <c r="K9" i="2"/>
  <c r="K5" i="2"/>
  <c r="C28" i="2"/>
  <c r="C24" i="2"/>
  <c r="C20" i="2"/>
  <c r="C13" i="2"/>
  <c r="C9" i="2"/>
  <c r="C5" i="2"/>
  <c r="T8" i="2"/>
  <c r="T4" i="2"/>
  <c r="K12" i="2"/>
  <c r="K8" i="2"/>
  <c r="K4" i="2"/>
  <c r="C27" i="2"/>
  <c r="C23" i="2"/>
  <c r="C19" i="2"/>
  <c r="C12" i="2"/>
  <c r="C8" i="2"/>
  <c r="C4" i="2"/>
  <c r="T7" i="2"/>
  <c r="T3" i="2"/>
  <c r="K11" i="2"/>
  <c r="K7" i="2"/>
  <c r="K3" i="2"/>
  <c r="C26" i="2"/>
  <c r="C22" i="2"/>
  <c r="C18" i="2"/>
  <c r="C11" i="2"/>
  <c r="C7" i="2"/>
  <c r="C3" i="2"/>
  <c r="T6" i="2"/>
  <c r="K14" i="2"/>
  <c r="K10" i="2"/>
  <c r="K6" i="2"/>
  <c r="C29" i="2"/>
  <c r="C25" i="2"/>
  <c r="C21" i="2"/>
  <c r="C14" i="2"/>
  <c r="C10" i="2"/>
  <c r="C6" i="2"/>
  <c r="H29" i="2"/>
  <c r="H28" i="2"/>
  <c r="H27" i="2"/>
  <c r="H26" i="2"/>
  <c r="H25" i="2"/>
  <c r="H24" i="2"/>
  <c r="H23" i="2"/>
  <c r="H22" i="2"/>
  <c r="H21" i="2"/>
  <c r="H20" i="2"/>
  <c r="H19" i="2"/>
  <c r="H18" i="2"/>
  <c r="X14" i="2"/>
  <c r="X13" i="2"/>
  <c r="X12" i="2"/>
  <c r="X11" i="2"/>
  <c r="X10" i="2"/>
  <c r="X9" i="2"/>
  <c r="X8" i="2"/>
  <c r="X7" i="2"/>
  <c r="X6" i="2"/>
  <c r="X5" i="2"/>
  <c r="X4" i="2"/>
  <c r="X3" i="2"/>
  <c r="P14" i="2"/>
  <c r="P13" i="2"/>
  <c r="P12" i="2"/>
  <c r="P11" i="2"/>
  <c r="P10" i="2"/>
  <c r="P9" i="2"/>
  <c r="P8" i="2"/>
  <c r="P7" i="2"/>
  <c r="P6" i="2"/>
  <c r="P5" i="2"/>
  <c r="P4" i="2"/>
  <c r="P3" i="2"/>
  <c r="F5" i="3" a="1"/>
  <c r="F5" i="3" s="1"/>
  <c r="H9" i="2"/>
  <c r="H10" i="2"/>
  <c r="H4" i="2"/>
  <c r="H7" i="2"/>
  <c r="H13" i="2"/>
  <c r="H14" i="2"/>
  <c r="H8" i="2"/>
  <c r="H11" i="2"/>
  <c r="H12" i="2"/>
  <c r="H3" i="2"/>
  <c r="H5" i="2"/>
  <c r="F6" i="2"/>
  <c r="F10" i="2"/>
  <c r="F14" i="2"/>
  <c r="F4" i="2"/>
  <c r="F8" i="2"/>
  <c r="F12" i="2"/>
  <c r="F7" i="2"/>
  <c r="F11" i="2"/>
  <c r="F3" i="2"/>
  <c r="F5" i="2"/>
  <c r="F9" i="2"/>
  <c r="F13" i="2"/>
  <c r="E7" i="3" a="1"/>
  <c r="E7" i="3" s="1"/>
  <c r="E8" i="3" s="1" a="1"/>
  <c r="E8" i="3" s="1"/>
  <c r="E2" i="3"/>
  <c r="D6" i="3" a="1"/>
  <c r="D6" i="3" s="1"/>
  <c r="C8" i="3" a="1"/>
  <c r="C8" i="3" s="1"/>
  <c r="B8" i="3" a="1"/>
  <c r="B8" i="3" s="1"/>
  <c r="N45" i="2" l="1"/>
  <c r="Q45" i="2" s="1"/>
  <c r="N41" i="2"/>
  <c r="Q41" i="2" s="1"/>
  <c r="N37" i="2"/>
  <c r="Q37" i="2" s="1"/>
  <c r="N42" i="2"/>
  <c r="N38" i="2"/>
  <c r="Q38" i="2" s="1"/>
  <c r="N34" i="2"/>
  <c r="N43" i="2"/>
  <c r="Q43" i="2" s="1"/>
  <c r="N39" i="2"/>
  <c r="Q39" i="2" s="1"/>
  <c r="N35" i="2"/>
  <c r="Q35" i="2" s="1"/>
  <c r="N44" i="2"/>
  <c r="Q44" i="2" s="1"/>
  <c r="N40" i="2"/>
  <c r="Q40" i="2" s="1"/>
  <c r="N36" i="2"/>
  <c r="Q36" i="2" s="1"/>
  <c r="R29" i="2"/>
  <c r="R28" i="2"/>
  <c r="R27" i="2"/>
  <c r="R26" i="2"/>
  <c r="R25" i="2"/>
  <c r="R24" i="2"/>
  <c r="R23" i="2"/>
  <c r="R22" i="2"/>
  <c r="R21" i="2"/>
  <c r="R20" i="2"/>
  <c r="R19" i="2"/>
  <c r="R18" i="2"/>
  <c r="G28" i="2"/>
  <c r="E28" i="2" s="1"/>
  <c r="G26" i="2"/>
  <c r="E26" i="2" s="1"/>
  <c r="G24" i="2"/>
  <c r="E24" i="2" s="1"/>
  <c r="G22" i="2"/>
  <c r="E22" i="2" s="1"/>
  <c r="G20" i="2"/>
  <c r="E20" i="2" s="1"/>
  <c r="G18" i="2"/>
  <c r="E18" i="2" s="1"/>
  <c r="W13" i="2"/>
  <c r="V13" i="2" s="1"/>
  <c r="W11" i="2"/>
  <c r="V11" i="2" s="1"/>
  <c r="W9" i="2"/>
  <c r="V9" i="2" s="1"/>
  <c r="W7" i="2"/>
  <c r="V7" i="2" s="1"/>
  <c r="W5" i="2"/>
  <c r="V5" i="2" s="1"/>
  <c r="W3" i="2"/>
  <c r="V3" i="2" s="1"/>
  <c r="O13" i="2"/>
  <c r="O11" i="2"/>
  <c r="O9" i="2"/>
  <c r="O7" i="2"/>
  <c r="O5" i="2"/>
  <c r="O3" i="2"/>
  <c r="G29" i="2"/>
  <c r="E29" i="2" s="1"/>
  <c r="G27" i="2"/>
  <c r="E27" i="2" s="1"/>
  <c r="G25" i="2"/>
  <c r="E25" i="2" s="1"/>
  <c r="G23" i="2"/>
  <c r="E23" i="2" s="1"/>
  <c r="G21" i="2"/>
  <c r="E21" i="2" s="1"/>
  <c r="G19" i="2"/>
  <c r="E19" i="2" s="1"/>
  <c r="W14" i="2"/>
  <c r="V14" i="2" s="1"/>
  <c r="W12" i="2"/>
  <c r="V12" i="2" s="1"/>
  <c r="W10" i="2"/>
  <c r="V10" i="2" s="1"/>
  <c r="W8" i="2"/>
  <c r="V8" i="2" s="1"/>
  <c r="W6" i="2"/>
  <c r="V6" i="2" s="1"/>
  <c r="W4" i="2"/>
  <c r="V4" i="2" s="1"/>
  <c r="O14" i="2"/>
  <c r="O12" i="2"/>
  <c r="O10" i="2"/>
  <c r="O8" i="2"/>
  <c r="O6" i="2"/>
  <c r="O4" i="2"/>
  <c r="Q5" i="2"/>
  <c r="H18" i="3" a="1"/>
  <c r="H18" i="3" s="1"/>
  <c r="H19" i="3" s="1" a="1"/>
  <c r="H19" i="3" s="1"/>
  <c r="H20" i="3" s="1" a="1"/>
  <c r="H20" i="3" s="1"/>
  <c r="H21" i="3" s="1" a="1"/>
  <c r="H21" i="3" s="1"/>
  <c r="E9" i="3" a="1"/>
  <c r="E9" i="3" s="1"/>
  <c r="E10" i="3" s="1" a="1"/>
  <c r="E10" i="3" s="1"/>
  <c r="G6" i="2"/>
  <c r="E6" i="2" s="1"/>
  <c r="G10" i="2"/>
  <c r="E10" i="2" s="1"/>
  <c r="G14" i="2"/>
  <c r="E14" i="2" s="1"/>
  <c r="G4" i="2"/>
  <c r="E4" i="2" s="1"/>
  <c r="G8" i="2"/>
  <c r="E8" i="2" s="1"/>
  <c r="G12" i="2"/>
  <c r="E12" i="2" s="1"/>
  <c r="G7" i="2"/>
  <c r="E7" i="2" s="1"/>
  <c r="G11" i="2"/>
  <c r="E11" i="2" s="1"/>
  <c r="G3" i="2"/>
  <c r="E3" i="2" s="1"/>
  <c r="G5" i="2"/>
  <c r="E5" i="2" s="1"/>
  <c r="G9" i="2"/>
  <c r="E9" i="2" s="1"/>
  <c r="G13" i="2"/>
  <c r="E13" i="2" s="1"/>
  <c r="D8" i="3" a="1"/>
  <c r="D8" i="3" s="1"/>
  <c r="D9" i="3" s="1" a="1"/>
  <c r="D9" i="3" s="1"/>
  <c r="C9" i="3" a="1"/>
  <c r="C9" i="3" s="1"/>
  <c r="B9" i="3" a="1"/>
  <c r="B9" i="3" s="1"/>
  <c r="Q42" i="2" l="1"/>
  <c r="P42" i="2"/>
  <c r="Q4" i="2"/>
  <c r="M4" i="2" s="1"/>
  <c r="Q12" i="2"/>
  <c r="M12" i="2" s="1"/>
  <c r="Q7" i="2"/>
  <c r="M7" i="2" s="1"/>
  <c r="O18" i="2"/>
  <c r="M18" i="2"/>
  <c r="P18" i="2" s="1"/>
  <c r="N18" i="2"/>
  <c r="Q18" i="2" s="1"/>
  <c r="M22" i="2"/>
  <c r="P22" i="2" s="1"/>
  <c r="O22" i="2"/>
  <c r="N22" i="2"/>
  <c r="Q22" i="2" s="1"/>
  <c r="N26" i="2"/>
  <c r="Q26" i="2" s="1"/>
  <c r="O26" i="2"/>
  <c r="M26" i="2"/>
  <c r="P26" i="2" s="1"/>
  <c r="Q6" i="2"/>
  <c r="M6" i="2" s="1"/>
  <c r="Q14" i="2"/>
  <c r="M14" i="2" s="1"/>
  <c r="Q9" i="2"/>
  <c r="M9" i="2" s="1"/>
  <c r="O19" i="2"/>
  <c r="M19" i="2"/>
  <c r="P19" i="2" s="1"/>
  <c r="N19" i="2"/>
  <c r="Q19" i="2" s="1"/>
  <c r="M23" i="2"/>
  <c r="P23" i="2" s="1"/>
  <c r="O23" i="2"/>
  <c r="N23" i="2"/>
  <c r="Q23" i="2" s="1"/>
  <c r="N27" i="2"/>
  <c r="Q27" i="2" s="1"/>
  <c r="O27" i="2"/>
  <c r="M27" i="2"/>
  <c r="P27" i="2" s="1"/>
  <c r="Q8" i="2"/>
  <c r="M8" i="2" s="1"/>
  <c r="Q3" i="2"/>
  <c r="M3" i="2" s="1"/>
  <c r="Q11" i="2"/>
  <c r="M11" i="2" s="1"/>
  <c r="O20" i="2"/>
  <c r="M20" i="2"/>
  <c r="P20" i="2" s="1"/>
  <c r="N20" i="2"/>
  <c r="Q20" i="2" s="1"/>
  <c r="N24" i="2"/>
  <c r="Q24" i="2" s="1"/>
  <c r="O24" i="2"/>
  <c r="M24" i="2"/>
  <c r="P24" i="2" s="1"/>
  <c r="O28" i="2"/>
  <c r="M28" i="2"/>
  <c r="P28" i="2" s="1"/>
  <c r="N28" i="2"/>
  <c r="Q28" i="2" s="1"/>
  <c r="Q34" i="2"/>
  <c r="P34" i="2"/>
  <c r="Q10" i="2"/>
  <c r="M10" i="2" s="1"/>
  <c r="M5" i="2"/>
  <c r="Q13" i="2"/>
  <c r="M13" i="2" s="1"/>
  <c r="O21" i="2"/>
  <c r="M21" i="2"/>
  <c r="P21" i="2" s="1"/>
  <c r="N21" i="2"/>
  <c r="Q21" i="2" s="1"/>
  <c r="O25" i="2"/>
  <c r="N25" i="2"/>
  <c r="Q25" i="2" s="1"/>
  <c r="M25" i="2"/>
  <c r="P25" i="2" s="1"/>
  <c r="O29" i="2"/>
  <c r="M29" i="2"/>
  <c r="P29" i="2" s="1"/>
  <c r="N29" i="2"/>
  <c r="Q29" i="2" s="1"/>
  <c r="P45" i="2"/>
  <c r="M45" i="2" s="1"/>
  <c r="P40" i="2"/>
  <c r="M40" i="2" s="1"/>
  <c r="P43" i="2"/>
  <c r="M43" i="2" s="1"/>
  <c r="P37" i="2"/>
  <c r="M37" i="2" s="1"/>
  <c r="P36" i="2"/>
  <c r="M36" i="2" s="1"/>
  <c r="P39" i="2"/>
  <c r="M39" i="2" s="1"/>
  <c r="P44" i="2"/>
  <c r="M44" i="2" s="1"/>
  <c r="P41" i="2"/>
  <c r="M41" i="2" s="1"/>
  <c r="P35" i="2"/>
  <c r="M35" i="2" s="1"/>
  <c r="P38" i="2"/>
  <c r="M38" i="2" s="1"/>
  <c r="D10" i="3" a="1"/>
  <c r="D10" i="3" s="1"/>
  <c r="D11" i="3" s="1" a="1"/>
  <c r="D11" i="3" s="1"/>
  <c r="C10" i="3" a="1"/>
  <c r="C10" i="3" s="1"/>
  <c r="C11" i="3" s="1" a="1"/>
  <c r="C11" i="3" s="1"/>
  <c r="B10" i="3" a="1"/>
  <c r="B10" i="3" s="1"/>
  <c r="B11" i="3" s="1" a="1"/>
  <c r="B11" i="3" s="1"/>
  <c r="M42" i="2" l="1"/>
  <c r="M34" i="2"/>
  <c r="D12" i="3" a="1"/>
  <c r="D12" i="3" s="1"/>
  <c r="D13" i="3" s="1" a="1"/>
  <c r="D13" i="3" s="1"/>
  <c r="D14" i="3" s="1" a="1"/>
  <c r="D14" i="3" s="1"/>
  <c r="E12" i="3" a="1"/>
  <c r="E12" i="3" s="1"/>
  <c r="C12" i="3" a="1"/>
  <c r="C12" i="3" s="1"/>
  <c r="C13" i="3" s="1" a="1"/>
  <c r="C13" i="3" s="1"/>
  <c r="B12" i="3" a="1"/>
  <c r="B12" i="3" s="1"/>
  <c r="D15" i="3" l="1" a="1"/>
  <c r="D15" i="3" s="1"/>
  <c r="D16" i="3" s="1" a="1"/>
  <c r="D16" i="3" s="1"/>
  <c r="E13" i="3" a="1"/>
  <c r="E13" i="3" s="1"/>
  <c r="C14" i="3" a="1"/>
  <c r="C14" i="3" s="1"/>
  <c r="B13" i="3" a="1"/>
  <c r="B13" i="3" s="1"/>
  <c r="B14" i="3" s="1" a="1"/>
  <c r="B14" i="3" s="1"/>
  <c r="E14" i="3" l="1" a="1"/>
  <c r="E14" i="3" s="1"/>
  <c r="E15" i="3" s="1" a="1"/>
  <c r="E15" i="3" s="1"/>
  <c r="E16" i="3" s="1" a="1"/>
  <c r="E16" i="3" s="1"/>
  <c r="E17" i="3" s="1" a="1"/>
  <c r="E17" i="3" s="1"/>
  <c r="E18" i="3" s="1" a="1"/>
  <c r="E18" i="3" s="1"/>
  <c r="E19" i="3" s="1" a="1"/>
  <c r="E19" i="3" s="1"/>
  <c r="E20" i="3" s="1" a="1"/>
  <c r="E20" i="3" s="1"/>
  <c r="E21" i="3" s="1" a="1"/>
  <c r="E21" i="3" s="1"/>
  <c r="E22" i="3" s="1" a="1"/>
  <c r="E22" i="3" s="1"/>
  <c r="E23" i="3" s="1" a="1"/>
  <c r="E23" i="3" s="1"/>
  <c r="D17" i="3" a="1"/>
  <c r="D17" i="3" s="1"/>
  <c r="C15" i="3" a="1"/>
  <c r="C15" i="3" s="1"/>
  <c r="B15" i="3" a="1"/>
  <c r="B15" i="3" s="1"/>
  <c r="C16" i="3" l="1" a="1"/>
  <c r="C16" i="3" s="1"/>
  <c r="C17" i="3" s="1" a="1"/>
  <c r="C17" i="3" s="1"/>
  <c r="C18" i="3" s="1" a="1"/>
  <c r="C18" i="3" s="1"/>
  <c r="C19" i="3" s="1" a="1"/>
  <c r="C19" i="3" s="1"/>
  <c r="C20" i="3" s="1" a="1"/>
  <c r="C20" i="3" s="1"/>
  <c r="C21" i="3" s="1" a="1"/>
  <c r="C21" i="3" s="1"/>
  <c r="C22" i="3" s="1" a="1"/>
  <c r="C22" i="3" s="1"/>
  <c r="C23" i="3" s="1" a="1"/>
  <c r="C23" i="3" s="1"/>
  <c r="C24" i="3" s="1" a="1"/>
  <c r="C24" i="3" s="1"/>
  <c r="C25" i="3" s="1" a="1"/>
  <c r="C25" i="3" s="1"/>
  <c r="C26" i="3" s="1" a="1"/>
  <c r="C26" i="3" s="1"/>
  <c r="C27" i="3" s="1" a="1"/>
  <c r="C27" i="3" s="1"/>
  <c r="C28" i="3" s="1" a="1"/>
  <c r="C28" i="3" s="1"/>
  <c r="C29" i="3" s="1" a="1"/>
  <c r="C29" i="3" s="1"/>
  <c r="C30" i="3" s="1" a="1"/>
  <c r="C30" i="3" s="1"/>
  <c r="C31" i="3" s="1" a="1"/>
  <c r="C31" i="3" s="1"/>
  <c r="C32" i="3" s="1" a="1"/>
  <c r="C32" i="3" s="1"/>
  <c r="C33" i="3" s="1" a="1"/>
  <c r="C33" i="3" s="1"/>
  <c r="C34" i="3" s="1" a="1"/>
  <c r="C34" i="3" s="1"/>
  <c r="C35" i="3" s="1" a="1"/>
  <c r="C35" i="3" s="1"/>
  <c r="C36" i="3" s="1" a="1"/>
  <c r="C36" i="3" s="1"/>
  <c r="C37" i="3" s="1" a="1"/>
  <c r="C37" i="3" s="1"/>
  <c r="C38" i="3" s="1" a="1"/>
  <c r="C38" i="3" s="1"/>
  <c r="C39" i="3" s="1" a="1"/>
  <c r="C39" i="3" s="1"/>
  <c r="C40" i="3" s="1" a="1"/>
  <c r="C40" i="3" s="1"/>
  <c r="C41" i="3" s="1" a="1"/>
  <c r="C41" i="3" s="1"/>
  <c r="C42" i="3" s="1" a="1"/>
  <c r="C42" i="3" s="1"/>
  <c r="C43" i="3" s="1" a="1"/>
  <c r="C43" i="3" s="1"/>
  <c r="C44" i="3" s="1" a="1"/>
  <c r="C44" i="3" s="1"/>
  <c r="D18" i="3" a="1"/>
  <c r="D18" i="3" s="1"/>
  <c r="D19" i="3" s="1" a="1"/>
  <c r="D19" i="3" s="1"/>
  <c r="D20" i="3" s="1" a="1"/>
  <c r="D20" i="3" s="1"/>
  <c r="D21" i="3" s="1" a="1"/>
  <c r="D21" i="3" s="1"/>
  <c r="D22" i="3" s="1" a="1"/>
  <c r="D22" i="3" s="1"/>
  <c r="D23" i="3" s="1" a="1"/>
  <c r="D23" i="3" s="1"/>
  <c r="D24" i="3" s="1" a="1"/>
  <c r="D24" i="3" s="1"/>
  <c r="D25" i="3" s="1" a="1"/>
  <c r="D25" i="3" s="1"/>
  <c r="D26" i="3" s="1" a="1"/>
  <c r="D26" i="3" s="1"/>
  <c r="D27" i="3" s="1" a="1"/>
  <c r="D27" i="3" s="1"/>
  <c r="D28" i="3" s="1" a="1"/>
  <c r="D28" i="3" s="1"/>
  <c r="D29" i="3" s="1" a="1"/>
  <c r="D29" i="3" s="1"/>
  <c r="D30" i="3" s="1" a="1"/>
  <c r="D30" i="3" s="1"/>
  <c r="D31" i="3" s="1" a="1"/>
  <c r="D31" i="3" s="1"/>
  <c r="D32" i="3" s="1" a="1"/>
  <c r="D32" i="3" s="1"/>
  <c r="D33" i="3" s="1" a="1"/>
  <c r="D33" i="3" s="1"/>
  <c r="D34" i="3" s="1" a="1"/>
  <c r="D34" i="3" s="1"/>
  <c r="D35" i="3" s="1" a="1"/>
  <c r="D35" i="3" s="1"/>
  <c r="D36" i="3" s="1" a="1"/>
  <c r="D36" i="3" s="1"/>
  <c r="D37" i="3" s="1" a="1"/>
  <c r="D37" i="3" s="1"/>
  <c r="D38" i="3" s="1" a="1"/>
  <c r="D38" i="3" s="1"/>
  <c r="D39" i="3" s="1" a="1"/>
  <c r="D39" i="3" s="1"/>
  <c r="D40" i="3" s="1" a="1"/>
  <c r="D40" i="3" s="1"/>
  <c r="D41" i="3" s="1" a="1"/>
  <c r="D41" i="3" s="1"/>
  <c r="D42" i="3" s="1" a="1"/>
  <c r="D42" i="3" s="1"/>
  <c r="D43" i="3" s="1" a="1"/>
  <c r="D43" i="3" s="1"/>
  <c r="D44" i="3" s="1" a="1"/>
  <c r="D44" i="3" s="1"/>
  <c r="D45" i="3" s="1" a="1"/>
  <c r="D45" i="3" s="1"/>
  <c r="D46" i="3" s="1" a="1"/>
  <c r="D46" i="3" s="1"/>
  <c r="D47" i="3" s="1" a="1"/>
  <c r="D47" i="3" s="1"/>
  <c r="D48" i="3" s="1" a="1"/>
  <c r="D48" i="3" s="1"/>
  <c r="D49" i="3" s="1" a="1"/>
  <c r="D49" i="3" s="1"/>
  <c r="D50" i="3" s="1" a="1"/>
  <c r="D50" i="3" s="1"/>
  <c r="B16" i="3" a="1"/>
  <c r="B16" i="3" s="1"/>
  <c r="B17" i="3" s="1" a="1"/>
  <c r="B17" i="3" s="1"/>
  <c r="B18" i="3" s="1" a="1"/>
  <c r="B18" i="3" s="1"/>
  <c r="B19" i="3" s="1" a="1"/>
  <c r="B19" i="3" s="1"/>
  <c r="B20" i="3" s="1" a="1"/>
  <c r="B20" i="3" s="1"/>
  <c r="B21" i="3" l="1" a="1"/>
  <c r="B21" i="3" s="1"/>
  <c r="B22" i="3" s="1" a="1"/>
  <c r="B22" i="3" s="1"/>
  <c r="B23" i="3" s="1" a="1"/>
  <c r="B23" i="3" s="1"/>
  <c r="B24" i="3" s="1" a="1"/>
  <c r="B24" i="3" s="1"/>
  <c r="B25" i="3" s="1" a="1"/>
  <c r="B25" i="3" s="1"/>
  <c r="B26" i="3" s="1" a="1"/>
  <c r="B26" i="3" s="1"/>
  <c r="B27" i="3" s="1" a="1"/>
  <c r="B27" i="3" s="1"/>
  <c r="B28" i="3" s="1" a="1"/>
  <c r="B28" i="3" s="1"/>
  <c r="B29" i="3" s="1" a="1"/>
  <c r="B29" i="3" s="1"/>
  <c r="B30" i="3" s="1" a="1"/>
  <c r="B30" i="3" s="1"/>
  <c r="B31" i="3" s="1" a="1"/>
  <c r="B31" i="3" s="1"/>
  <c r="B32" i="3" s="1" a="1"/>
  <c r="B32" i="3" s="1"/>
  <c r="B33" i="3" s="1" a="1"/>
  <c r="B33" i="3" s="1"/>
  <c r="B34" i="3" s="1" a="1"/>
  <c r="B34" i="3" s="1"/>
  <c r="B35" i="3" s="1" a="1"/>
  <c r="B35" i="3" s="1"/>
  <c r="B36" i="3" s="1" a="1"/>
  <c r="B36" i="3" s="1"/>
  <c r="B37" i="3" s="1" a="1"/>
  <c r="B37" i="3" s="1"/>
  <c r="B38" i="3" s="1" a="1"/>
  <c r="B38" i="3" s="1"/>
  <c r="B39" i="3" s="1" a="1"/>
  <c r="B39" i="3" s="1"/>
  <c r="B40" i="3" s="1" a="1"/>
  <c r="B40" i="3" s="1"/>
  <c r="B41" i="3" s="1" a="1"/>
  <c r="B41" i="3" s="1"/>
  <c r="B42" i="3" s="1" a="1"/>
  <c r="B42" i="3" s="1"/>
  <c r="B43" i="3" s="1" a="1"/>
  <c r="B43" i="3" s="1"/>
  <c r="B44" i="3" s="1" a="1"/>
  <c r="B44" i="3" s="1"/>
  <c r="B45" i="3" s="1" a="1"/>
  <c r="B45" i="3" s="1"/>
  <c r="B46" i="3" s="1" a="1"/>
  <c r="B46" i="3" s="1"/>
  <c r="B47" i="3" s="1" a="1"/>
  <c r="B47" i="3" s="1"/>
  <c r="B48" i="3" s="1" a="1"/>
  <c r="B48" i="3" s="1"/>
  <c r="B49" i="3" s="1" a="1"/>
  <c r="B49" i="3" s="1"/>
  <c r="B50" i="3" s="1" a="1"/>
  <c r="B50" i="3" s="1"/>
  <c r="B51" i="3" s="1" a="1"/>
  <c r="B51" i="3" s="1"/>
  <c r="B52" i="3" s="1" a="1"/>
  <c r="B52" i="3" s="1"/>
  <c r="B53" i="3" s="1" a="1"/>
  <c r="B53" i="3" s="1"/>
  <c r="B54" i="3" s="1" a="1"/>
  <c r="B54" i="3" s="1"/>
  <c r="B55" i="3" s="1" a="1"/>
  <c r="B55" i="3" s="1"/>
  <c r="B56" i="3" s="1" a="1"/>
  <c r="B56" i="3" s="1"/>
  <c r="B57" i="3" s="1" a="1"/>
  <c r="B57" i="3" s="1"/>
  <c r="B58" i="3" s="1" a="1"/>
  <c r="B58" i="3" s="1"/>
  <c r="B59" i="3" s="1" a="1"/>
  <c r="B59" i="3" s="1"/>
  <c r="B60" i="3" s="1" a="1"/>
  <c r="B60" i="3" s="1"/>
  <c r="B61" i="3" s="1" a="1"/>
  <c r="B61" i="3" s="1"/>
  <c r="B62" i="3" s="1" a="1"/>
  <c r="B62" i="3" s="1"/>
  <c r="B63" i="3" s="1" a="1"/>
  <c r="B63" i="3" s="1"/>
  <c r="B64" i="3" s="1" a="1"/>
  <c r="B64" i="3" s="1"/>
  <c r="B65" i="3" s="1" a="1"/>
  <c r="B65" i="3" s="1"/>
  <c r="B66" i="3" s="1" a="1"/>
  <c r="B66" i="3" s="1"/>
  <c r="B67" i="3" s="1" a="1"/>
  <c r="B67" i="3" s="1"/>
  <c r="B68" i="3" s="1" a="1"/>
  <c r="B68" i="3" s="1"/>
  <c r="B69" i="3" s="1" a="1"/>
  <c r="B69" i="3" s="1"/>
  <c r="B70" i="3" s="1" a="1"/>
  <c r="B70" i="3" s="1"/>
  <c r="B71" i="3" s="1" a="1"/>
  <c r="B71" i="3" s="1"/>
  <c r="B72" i="3" s="1" a="1"/>
  <c r="B72" i="3" s="1"/>
  <c r="B73" i="3" s="1" a="1"/>
  <c r="B73" i="3" s="1"/>
  <c r="B74" i="3" s="1" a="1"/>
  <c r="B74" i="3" s="1"/>
  <c r="B75" i="3" s="1" a="1"/>
  <c r="B75" i="3" s="1"/>
  <c r="B76" i="3" s="1" a="1"/>
  <c r="B76" i="3" s="1"/>
  <c r="B77" i="3" s="1" a="1"/>
  <c r="B77" i="3" s="1"/>
  <c r="B78" i="3" s="1" a="1"/>
  <c r="B78" i="3" s="1"/>
  <c r="B79" i="3" s="1" a="1"/>
  <c r="B79" i="3" s="1"/>
  <c r="B80" i="3" s="1" a="1"/>
  <c r="B80" i="3" s="1"/>
  <c r="B81" i="3" s="1" a="1"/>
  <c r="B81" i="3" s="1"/>
  <c r="B82" i="3" s="1" a="1"/>
  <c r="B82" i="3" s="1"/>
  <c r="B83" i="3" s="1" a="1"/>
  <c r="B83" i="3" s="1"/>
  <c r="B84" i="3" s="1" a="1"/>
  <c r="B84" i="3" s="1"/>
  <c r="B85" i="3" s="1" a="1"/>
  <c r="B85" i="3" s="1"/>
  <c r="B86" i="3" s="1" a="1"/>
  <c r="B86" i="3" s="1"/>
  <c r="B87" i="3" s="1" a="1"/>
  <c r="B87" i="3" s="1"/>
  <c r="B88" i="3" s="1" a="1"/>
  <c r="B88" i="3" s="1"/>
  <c r="B89" i="3" s="1" a="1"/>
  <c r="B89" i="3" s="1"/>
  <c r="B90" i="3" s="1" a="1"/>
  <c r="B90" i="3" s="1"/>
  <c r="B91" i="3" s="1" a="1"/>
  <c r="B91" i="3" s="1"/>
  <c r="B92" i="3" s="1" a="1"/>
  <c r="B92" i="3" s="1"/>
  <c r="B93" i="3" s="1" a="1"/>
  <c r="B93" i="3" s="1"/>
  <c r="B94" i="3" s="1" a="1"/>
  <c r="B94" i="3" s="1"/>
  <c r="B95" i="3" s="1" a="1"/>
  <c r="B95" i="3" s="1"/>
  <c r="B96" i="3" s="1" a="1"/>
  <c r="B96" i="3" s="1"/>
  <c r="B97" i="3" s="1" a="1"/>
  <c r="B97" i="3" s="1"/>
  <c r="B98" i="3" s="1" a="1"/>
  <c r="B98" i="3" s="1"/>
  <c r="B99" i="3" s="1" a="1"/>
  <c r="B99" i="3" s="1"/>
  <c r="B100" i="3" s="1" a="1"/>
  <c r="B100" i="3" s="1"/>
  <c r="B101" i="3" s="1" a="1"/>
  <c r="B101" i="3" s="1"/>
  <c r="B102" i="3" s="1" a="1"/>
  <c r="B102" i="3" s="1"/>
  <c r="B103" i="3" s="1" a="1"/>
  <c r="B103" i="3" s="1"/>
  <c r="B104" i="3" s="1" a="1"/>
  <c r="B104" i="3" s="1"/>
  <c r="B105" i="3" s="1" a="1"/>
  <c r="B105" i="3" s="1"/>
  <c r="B106" i="3" s="1" a="1"/>
  <c r="B106" i="3" s="1"/>
  <c r="B107" i="3" s="1" a="1"/>
  <c r="B107" i="3" s="1"/>
  <c r="B108" i="3" s="1" a="1"/>
  <c r="B108" i="3" s="1"/>
  <c r="B109" i="3" s="1" a="1"/>
  <c r="B109" i="3" s="1"/>
  <c r="B110" i="3" s="1" a="1"/>
  <c r="B110" i="3" s="1"/>
  <c r="B111" i="3" s="1" a="1"/>
  <c r="B111" i="3" s="1"/>
  <c r="B112" i="3" s="1" a="1"/>
  <c r="B112" i="3" s="1"/>
  <c r="B113" i="3" s="1" a="1"/>
  <c r="B113" i="3" s="1"/>
  <c r="B114" i="3" s="1" a="1"/>
  <c r="B114" i="3" s="1"/>
  <c r="B115" i="3" s="1" a="1"/>
  <c r="B115" i="3" s="1"/>
  <c r="B116" i="3" s="1" a="1"/>
  <c r="B116" i="3" s="1"/>
  <c r="B117" i="3" s="1" a="1"/>
  <c r="B117" i="3" s="1"/>
  <c r="B118" i="3" s="1" a="1"/>
  <c r="B118" i="3" s="1"/>
  <c r="B119" i="3" s="1" a="1"/>
  <c r="B119" i="3" s="1"/>
  <c r="B120" i="3" s="1" a="1"/>
  <c r="B120" i="3" s="1"/>
  <c r="B121" i="3" s="1" a="1"/>
  <c r="B121" i="3" s="1"/>
  <c r="B122" i="3" s="1" a="1"/>
  <c r="B122" i="3" s="1"/>
  <c r="B123" i="3" s="1" a="1"/>
  <c r="B123" i="3" s="1"/>
  <c r="B124" i="3" s="1" a="1"/>
  <c r="B124" i="3" s="1"/>
  <c r="B125" i="3" s="1" a="1"/>
  <c r="B125" i="3" s="1"/>
  <c r="B126" i="3" s="1" a="1"/>
  <c r="B126" i="3" s="1"/>
  <c r="B127" i="3" s="1" a="1"/>
  <c r="B127" i="3" s="1"/>
  <c r="B128" i="3" s="1" a="1"/>
  <c r="B128" i="3" s="1"/>
  <c r="B129" i="3" s="1" a="1"/>
  <c r="B129" i="3" s="1"/>
  <c r="B130" i="3" s="1" a="1"/>
  <c r="B130" i="3" s="1"/>
  <c r="B131" i="3" s="1" a="1"/>
  <c r="B131" i="3" s="1"/>
  <c r="B132" i="3" s="1" a="1"/>
  <c r="B132" i="3" s="1"/>
  <c r="B133" i="3" s="1" a="1"/>
  <c r="B133" i="3" s="1"/>
  <c r="B134" i="3" s="1" a="1"/>
  <c r="B134" i="3" s="1"/>
  <c r="B135" i="3" s="1" a="1"/>
  <c r="B135" i="3" s="1"/>
  <c r="B136" i="3" s="1" a="1"/>
  <c r="B136" i="3" s="1"/>
  <c r="B137" i="3" s="1" a="1"/>
  <c r="B137" i="3" s="1"/>
  <c r="B138" i="3" s="1" a="1"/>
  <c r="B138" i="3" s="1"/>
  <c r="B139" i="3" s="1" a="1"/>
  <c r="B139" i="3" s="1"/>
  <c r="B140" i="3" s="1" a="1"/>
  <c r="B140" i="3" s="1"/>
  <c r="B141" i="3" s="1" a="1"/>
  <c r="B141" i="3" s="1"/>
  <c r="B142" i="3" s="1" a="1"/>
  <c r="B142" i="3" s="1"/>
  <c r="B143" i="3" s="1" a="1"/>
  <c r="B143" i="3" s="1"/>
  <c r="B144" i="3" s="1" a="1"/>
  <c r="B144" i="3" s="1"/>
  <c r="B145" i="3" s="1" a="1"/>
  <c r="B145" i="3" s="1"/>
  <c r="B146" i="3" s="1" a="1"/>
  <c r="B146" i="3" s="1"/>
  <c r="B147" i="3" s="1" a="1"/>
  <c r="B147" i="3" s="1"/>
  <c r="B148" i="3" s="1" a="1"/>
  <c r="B148" i="3" s="1"/>
  <c r="B149" i="3" s="1" a="1"/>
  <c r="B149" i="3" s="1"/>
  <c r="B150" i="3" s="1" a="1"/>
  <c r="B150" i="3" s="1"/>
  <c r="B151" i="3" s="1" a="1"/>
  <c r="B151" i="3" s="1"/>
  <c r="B152" i="3" s="1" a="1"/>
  <c r="B152" i="3" s="1"/>
  <c r="B153" i="3" s="1" a="1"/>
  <c r="B153" i="3" s="1"/>
  <c r="B154" i="3" s="1" a="1"/>
  <c r="B154" i="3" s="1"/>
  <c r="B155" i="3" s="1" a="1"/>
  <c r="B155" i="3" s="1"/>
  <c r="B156" i="3" s="1" a="1"/>
  <c r="B156" i="3" s="1"/>
  <c r="B157" i="3" s="1" a="1"/>
  <c r="B157" i="3" s="1"/>
  <c r="B158" i="3" s="1" a="1"/>
  <c r="B158" i="3" s="1"/>
  <c r="B159" i="3" s="1" a="1"/>
  <c r="B159" i="3" s="1"/>
  <c r="B160" i="3" s="1" a="1"/>
  <c r="B160" i="3" s="1"/>
  <c r="B161" i="3" s="1" a="1"/>
  <c r="B161" i="3" s="1"/>
  <c r="B162" i="3" s="1" a="1"/>
  <c r="B162" i="3" s="1"/>
  <c r="B163" i="3" s="1" a="1"/>
  <c r="B163" i="3" s="1"/>
  <c r="B164" i="3" s="1" a="1"/>
  <c r="B164" i="3" s="1"/>
  <c r="B165" i="3" s="1" a="1"/>
  <c r="B165" i="3" s="1"/>
  <c r="B166" i="3" s="1" a="1"/>
  <c r="B166" i="3" s="1"/>
  <c r="B167" i="3" s="1" a="1"/>
  <c r="B167" i="3" s="1"/>
  <c r="B168" i="3" s="1" a="1"/>
  <c r="B168" i="3" s="1"/>
  <c r="B169" i="3" s="1" a="1"/>
  <c r="B169" i="3" s="1"/>
  <c r="B170" i="3" s="1" a="1"/>
  <c r="B170" i="3" s="1"/>
  <c r="B171" i="3" s="1" a="1"/>
  <c r="B171" i="3" s="1"/>
  <c r="B172" i="3" s="1" a="1"/>
  <c r="B172" i="3" s="1"/>
  <c r="B173" i="3" s="1" a="1"/>
  <c r="B173" i="3" s="1"/>
  <c r="B174" i="3" s="1" a="1"/>
  <c r="B174" i="3" s="1"/>
  <c r="B175" i="3" s="1" a="1"/>
  <c r="B175" i="3" s="1"/>
  <c r="B176" i="3" s="1" a="1"/>
  <c r="B176" i="3" s="1"/>
  <c r="B177" i="3" s="1" a="1"/>
  <c r="B177" i="3" s="1"/>
  <c r="B178" i="3" s="1" a="1"/>
  <c r="B178" i="3" s="1"/>
  <c r="B179" i="3" s="1" a="1"/>
  <c r="B179" i="3" s="1"/>
  <c r="B180" i="3" s="1" a="1"/>
  <c r="B180" i="3" s="1"/>
  <c r="B181" i="3" s="1" a="1"/>
  <c r="B181" i="3" s="1"/>
  <c r="B182" i="3" s="1" a="1"/>
  <c r="B182" i="3" s="1"/>
  <c r="B183" i="3" s="1" a="1"/>
  <c r="B183" i="3" s="1"/>
  <c r="B184" i="3" s="1" a="1"/>
  <c r="B184" i="3" s="1"/>
  <c r="B185" i="3" s="1" a="1"/>
  <c r="B185" i="3" s="1"/>
  <c r="B186" i="3" s="1" a="1"/>
  <c r="B186" i="3" s="1"/>
  <c r="B187" i="3" s="1" a="1"/>
  <c r="B187" i="3" s="1"/>
  <c r="B188" i="3" s="1" a="1"/>
  <c r="B188" i="3" s="1"/>
  <c r="B189" i="3" s="1" a="1"/>
  <c r="B189" i="3" s="1"/>
  <c r="B190" i="3" s="1" a="1"/>
  <c r="B190" i="3" s="1"/>
  <c r="B191" i="3" s="1" a="1"/>
  <c r="B191" i="3" s="1"/>
  <c r="B192" i="3" s="1" a="1"/>
  <c r="B192" i="3" s="1"/>
  <c r="B193" i="3" s="1" a="1"/>
  <c r="B193" i="3" s="1"/>
  <c r="B194" i="3" s="1" a="1"/>
  <c r="B194" i="3" s="1"/>
  <c r="B195" i="3" s="1" a="1"/>
  <c r="B195" i="3" s="1"/>
  <c r="B196" i="3" s="1" a="1"/>
  <c r="B196" i="3" s="1"/>
  <c r="B197" i="3" s="1" a="1"/>
  <c r="B197" i="3" s="1"/>
  <c r="B198" i="3" s="1" a="1"/>
  <c r="B198" i="3" s="1"/>
  <c r="B199" i="3" s="1" a="1"/>
  <c r="B199" i="3" s="1"/>
  <c r="B200" i="3" s="1" a="1"/>
  <c r="B200" i="3" s="1"/>
  <c r="B201" i="3" s="1" a="1"/>
  <c r="B201" i="3" s="1"/>
  <c r="B202" i="3" s="1" a="1"/>
  <c r="B202" i="3" s="1"/>
  <c r="B203" i="3" s="1" a="1"/>
  <c r="B203" i="3" s="1"/>
  <c r="B204" i="3" s="1" a="1"/>
  <c r="B204" i="3" s="1"/>
  <c r="B205" i="3" s="1" a="1"/>
  <c r="B205" i="3" s="1"/>
  <c r="B206" i="3" s="1" a="1"/>
  <c r="B206" i="3" s="1"/>
  <c r="B207" i="3" s="1" a="1"/>
  <c r="B207" i="3" s="1"/>
  <c r="B208" i="3" s="1" a="1"/>
  <c r="B208" i="3" s="1"/>
  <c r="B209" i="3" s="1" a="1"/>
  <c r="B209" i="3" s="1"/>
  <c r="B210" i="3" s="1" a="1"/>
  <c r="B210" i="3" s="1"/>
  <c r="B211" i="3" s="1" a="1"/>
  <c r="B211" i="3" s="1"/>
  <c r="B212" i="3" s="1" a="1"/>
  <c r="B212" i="3" s="1"/>
  <c r="B213" i="3" s="1" a="1"/>
  <c r="B213" i="3" s="1"/>
  <c r="B214" i="3" s="1" a="1"/>
  <c r="B214" i="3" s="1"/>
  <c r="B215" i="3" s="1" a="1"/>
  <c r="B215" i="3" s="1"/>
  <c r="B216" i="3" s="1" a="1"/>
  <c r="B216" i="3" s="1"/>
  <c r="B217" i="3" s="1" a="1"/>
  <c r="B217" i="3" s="1"/>
  <c r="B218" i="3" s="1" a="1"/>
  <c r="B218" i="3" s="1"/>
  <c r="B219" i="3" s="1" a="1"/>
  <c r="B219" i="3" s="1"/>
  <c r="B220" i="3" s="1" a="1"/>
  <c r="B220" i="3" s="1"/>
  <c r="B221" i="3" s="1" a="1"/>
  <c r="B221" i="3" s="1"/>
  <c r="B222" i="3" s="1" a="1"/>
  <c r="B222" i="3" s="1"/>
  <c r="B223" i="3" s="1" a="1"/>
  <c r="B223" i="3" s="1"/>
  <c r="B224" i="3" s="1" a="1"/>
  <c r="B224" i="3" s="1"/>
  <c r="B225" i="3" s="1" a="1"/>
  <c r="B225" i="3" s="1"/>
  <c r="B226" i="3" s="1" a="1"/>
  <c r="B226" i="3" s="1"/>
  <c r="B227" i="3" s="1" a="1"/>
  <c r="B227" i="3" s="1"/>
  <c r="B228" i="3" s="1" a="1"/>
  <c r="B228" i="3" s="1"/>
  <c r="B229" i="3" s="1" a="1"/>
  <c r="B229" i="3" s="1"/>
  <c r="B230" i="3" s="1" a="1"/>
  <c r="B230" i="3" s="1"/>
  <c r="B231" i="3" s="1" a="1"/>
  <c r="B231" i="3" s="1"/>
  <c r="B232" i="3" s="1" a="1"/>
  <c r="B232" i="3" s="1"/>
  <c r="B233" i="3" s="1" a="1"/>
  <c r="B233" i="3" s="1"/>
  <c r="B234" i="3" s="1" a="1"/>
  <c r="B234" i="3" s="1"/>
  <c r="B235" i="3" s="1" a="1"/>
  <c r="B235" i="3" s="1"/>
  <c r="B236" i="3" s="1" a="1"/>
  <c r="B236" i="3" s="1"/>
  <c r="B237" i="3" s="1" a="1"/>
  <c r="B237" i="3" s="1"/>
  <c r="B238" i="3" s="1" a="1"/>
  <c r="B238" i="3" s="1"/>
  <c r="B239" i="3" s="1" a="1"/>
  <c r="B239" i="3" s="1"/>
  <c r="B240" i="3" s="1" a="1"/>
  <c r="B240" i="3" s="1"/>
  <c r="B241" i="3" s="1" a="1"/>
  <c r="B241" i="3" s="1"/>
  <c r="B242" i="3" s="1" a="1"/>
  <c r="B242" i="3" s="1"/>
  <c r="B243" i="3" s="1" a="1"/>
  <c r="B243" i="3" s="1"/>
  <c r="B244" i="3" s="1" a="1"/>
  <c r="B244" i="3" s="1"/>
  <c r="B245" i="3" s="1" a="1"/>
  <c r="B245" i="3" s="1"/>
  <c r="B246" i="3" s="1" a="1"/>
  <c r="B246" i="3" s="1"/>
  <c r="B247" i="3" s="1" a="1"/>
  <c r="B247" i="3" s="1"/>
  <c r="B248" i="3" s="1" a="1"/>
  <c r="B248" i="3" s="1"/>
  <c r="B249" i="3" s="1" a="1"/>
  <c r="B249" i="3" s="1"/>
  <c r="B250" i="3" s="1" a="1"/>
  <c r="B250" i="3" s="1"/>
  <c r="C45" i="3" a="1"/>
  <c r="C45" i="3" s="1"/>
  <c r="C46" i="3" s="1" a="1"/>
  <c r="C46" i="3" s="1"/>
  <c r="C47" i="3" s="1" a="1"/>
  <c r="C47" i="3" s="1"/>
  <c r="C48" i="3" s="1" a="1"/>
  <c r="C48" i="3" s="1"/>
  <c r="B2" i="3" l="1"/>
  <c r="D34" i="2" s="1"/>
  <c r="D39" i="2" s="1"/>
  <c r="C49" i="3" a="1"/>
  <c r="C49" i="3" s="1"/>
  <c r="AF25" i="4" l="1"/>
  <c r="D38" i="2"/>
  <c r="AF28" i="4" s="1"/>
  <c r="D36" i="2"/>
  <c r="AF26" i="4" s="1"/>
  <c r="D42" i="2"/>
  <c r="AF32" i="4" s="1"/>
  <c r="AF33" i="4" s="1"/>
  <c r="D35" i="2"/>
  <c r="D41" i="2"/>
  <c r="AF31" i="4" s="1"/>
  <c r="D40" i="2"/>
  <c r="AF30" i="4" s="1"/>
  <c r="D37" i="2"/>
  <c r="AF27" i="4" s="1"/>
  <c r="AF29" i="4"/>
  <c r="C50" i="3" a="1"/>
  <c r="C50" i="3" s="1"/>
  <c r="C51" i="3" s="1" a="1"/>
  <c r="C51" i="3" s="1"/>
  <c r="C52" i="3" s="1" a="1"/>
  <c r="C52" i="3" s="1"/>
  <c r="C53" i="3" s="1" a="1"/>
  <c r="C53" i="3" s="1"/>
  <c r="C54" i="3" s="1" a="1"/>
  <c r="C54" i="3" s="1"/>
  <c r="C55" i="3" s="1" a="1"/>
  <c r="C55" i="3" s="1"/>
  <c r="C56" i="3" s="1" a="1"/>
  <c r="C56" i="3" s="1"/>
  <c r="C57" i="3" s="1" a="1"/>
  <c r="C57" i="3" s="1"/>
  <c r="C58" i="3" s="1" a="1"/>
  <c r="C58" i="3" s="1"/>
  <c r="C59" i="3" s="1" a="1"/>
  <c r="C59" i="3" s="1"/>
  <c r="C60" i="3" s="1" a="1"/>
  <c r="C60" i="3" s="1"/>
</calcChain>
</file>

<file path=xl/sharedStrings.xml><?xml version="1.0" encoding="utf-8"?>
<sst xmlns="http://schemas.openxmlformats.org/spreadsheetml/2006/main" count="3699" uniqueCount="386">
  <si>
    <t>Employee No</t>
  </si>
  <si>
    <t>Name</t>
  </si>
  <si>
    <t>Join Date</t>
  </si>
  <si>
    <t xml:space="preserve">DOJ </t>
  </si>
  <si>
    <t>Gender</t>
  </si>
  <si>
    <t>DOB</t>
  </si>
  <si>
    <t xml:space="preserve">Joining Batch </t>
  </si>
  <si>
    <t>Designation</t>
  </si>
  <si>
    <t>HC - Group</t>
  </si>
  <si>
    <t>Annual CTC</t>
  </si>
  <si>
    <t>Month</t>
  </si>
  <si>
    <t>VB</t>
  </si>
  <si>
    <t>VB Round UP</t>
  </si>
  <si>
    <t>V Bracket</t>
  </si>
  <si>
    <t>Collection</t>
  </si>
  <si>
    <t>CMDHR1135</t>
  </si>
  <si>
    <t>Aarti Sharma</t>
  </si>
  <si>
    <t>17 Aug 2018</t>
  </si>
  <si>
    <t>Aug' 18 Batch</t>
  </si>
  <si>
    <t>Credit Analyst</t>
  </si>
  <si>
    <t>Operations</t>
  </si>
  <si>
    <t>6 to 9 months</t>
  </si>
  <si>
    <t>CMDHR1079</t>
  </si>
  <si>
    <t>Aastha Singh Gaur</t>
  </si>
  <si>
    <t>01 Feb 2018</t>
  </si>
  <si>
    <t>Till Apr' 18 Batch</t>
  </si>
  <si>
    <t>12 to 18 months</t>
  </si>
  <si>
    <t>CMDHR1147</t>
  </si>
  <si>
    <t>Alex Julias</t>
  </si>
  <si>
    <t>04 Sep 2018</t>
  </si>
  <si>
    <t>Sept' 18 Batch</t>
  </si>
  <si>
    <t>CMDHR1015</t>
  </si>
  <si>
    <t>Aman Bindal</t>
  </si>
  <si>
    <t>04 Jan 2016</t>
  </si>
  <si>
    <t>Tech Head</t>
  </si>
  <si>
    <t>Tech</t>
  </si>
  <si>
    <t>Greater than 24</t>
  </si>
  <si>
    <t>CMDHR1073</t>
  </si>
  <si>
    <t>Aman Pahwa</t>
  </si>
  <si>
    <t>26 Dec 2017</t>
  </si>
  <si>
    <t>Bank Coordinator</t>
  </si>
  <si>
    <t>CMDHR1022</t>
  </si>
  <si>
    <t>Amit Chakraborty</t>
  </si>
  <si>
    <t>27 Oct 2016</t>
  </si>
  <si>
    <t>Team Leader</t>
  </si>
  <si>
    <t>CMDHR1182</t>
  </si>
  <si>
    <t>Ankita Rawat</t>
  </si>
  <si>
    <t>03 Jan 2019</t>
  </si>
  <si>
    <t>Sr. Quality Analyst</t>
  </si>
  <si>
    <t>3 to 6 months</t>
  </si>
  <si>
    <t>CMDHR1010</t>
  </si>
  <si>
    <t>Ankur Srivastava</t>
  </si>
  <si>
    <t>01 Sep 2015</t>
  </si>
  <si>
    <t>Group Head Operations</t>
  </si>
  <si>
    <t>Corporate</t>
  </si>
  <si>
    <t>CMDHR1020</t>
  </si>
  <si>
    <t>Anshuman Panwar</t>
  </si>
  <si>
    <t>01 Sep 2016</t>
  </si>
  <si>
    <t>Director</t>
  </si>
  <si>
    <t>CMDHR1063</t>
  </si>
  <si>
    <t>Anunay Agrawal</t>
  </si>
  <si>
    <t>07 Nov 2017</t>
  </si>
  <si>
    <t>Product Manager</t>
  </si>
  <si>
    <t>CMDHR1175</t>
  </si>
  <si>
    <t>Ashmit Mishra</t>
  </si>
  <si>
    <t>03 Dec 2018</t>
  </si>
  <si>
    <t>Dec'18 Batch</t>
  </si>
  <si>
    <t>CMDHR1115</t>
  </si>
  <si>
    <t>Ashutosh Ranjan</t>
  </si>
  <si>
    <t>03 Jul 2018</t>
  </si>
  <si>
    <t>July'18 Batch</t>
  </si>
  <si>
    <t>9 to 12 months</t>
  </si>
  <si>
    <t>CMDHR1113</t>
  </si>
  <si>
    <t>AVIRAJ SRIVASTAVA</t>
  </si>
  <si>
    <t>02 Jul 2018</t>
  </si>
  <si>
    <t>CMDHR1161</t>
  </si>
  <si>
    <t>Balram Singh</t>
  </si>
  <si>
    <t>01 Nov 2018</t>
  </si>
  <si>
    <t>Sr. Manager HR</t>
  </si>
  <si>
    <t>CMDHR1123</t>
  </si>
  <si>
    <t>Bhaskar Gupta</t>
  </si>
  <si>
    <t>17 Jul 2018</t>
  </si>
  <si>
    <t>Senior Credit Analyst</t>
  </si>
  <si>
    <t>CMDHR1032</t>
  </si>
  <si>
    <t>Blessy Jose</t>
  </si>
  <si>
    <t>08 Jun 2017</t>
  </si>
  <si>
    <t>18 to 24 months</t>
  </si>
  <si>
    <t>CMDHR1152</t>
  </si>
  <si>
    <t>Bulbul</t>
  </si>
  <si>
    <t>24 Sep 2018</t>
  </si>
  <si>
    <t>CMDHR1091</t>
  </si>
  <si>
    <t>Chirag Gujral</t>
  </si>
  <si>
    <t>01 Jun 2018</t>
  </si>
  <si>
    <t>UX Designer</t>
  </si>
  <si>
    <t>CMDHR1117</t>
  </si>
  <si>
    <t>Deepak sareen</t>
  </si>
  <si>
    <t>CMDHR1155</t>
  </si>
  <si>
    <t>Deepanshu Satija</t>
  </si>
  <si>
    <t>CMDHR1153</t>
  </si>
  <si>
    <t>Deepesh Tiwari</t>
  </si>
  <si>
    <t>CMDHR1108</t>
  </si>
  <si>
    <t>Dinesh Kumar</t>
  </si>
  <si>
    <t>CMDHR1127</t>
  </si>
  <si>
    <t>Gaurav</t>
  </si>
  <si>
    <t>02 Aug 2018</t>
  </si>
  <si>
    <t>CMDHR1140</t>
  </si>
  <si>
    <t>Giyasuddin Siddiqui</t>
  </si>
  <si>
    <t>CMDHR1156</t>
  </si>
  <si>
    <t>G Puja</t>
  </si>
  <si>
    <t>CMDHR1151</t>
  </si>
  <si>
    <t>Hardeep Singh</t>
  </si>
  <si>
    <t>CMDHR1078</t>
  </si>
  <si>
    <t>Harshi Agarwal</t>
  </si>
  <si>
    <t>CMDHR1049</t>
  </si>
  <si>
    <t>Harsh Trivedi</t>
  </si>
  <si>
    <t>01 Aug 2017</t>
  </si>
  <si>
    <t>Sr. Manager Sales</t>
  </si>
  <si>
    <t>CMDHR1129</t>
  </si>
  <si>
    <t>Himanshu Singh</t>
  </si>
  <si>
    <t>CMDHR1085</t>
  </si>
  <si>
    <t>Khushbu Doshi</t>
  </si>
  <si>
    <t>02 Apr 2018</t>
  </si>
  <si>
    <t>AM Client service</t>
  </si>
  <si>
    <t>CMDHR1035</t>
  </si>
  <si>
    <t>Kriti Gupta</t>
  </si>
  <si>
    <t>CMDHR1006</t>
  </si>
  <si>
    <t>Laishram Pushalai</t>
  </si>
  <si>
    <t>17 Aug 2015</t>
  </si>
  <si>
    <t>AM Opeartions</t>
  </si>
  <si>
    <t>CMDHR1019</t>
  </si>
  <si>
    <t>Madangopal Srinivasan</t>
  </si>
  <si>
    <t>CMDHR 1116</t>
  </si>
  <si>
    <t>Manu Dawar</t>
  </si>
  <si>
    <t>16 Jul 2018</t>
  </si>
  <si>
    <t>Sr. Product Manager</t>
  </si>
  <si>
    <t>CMDHR1094</t>
  </si>
  <si>
    <t>Mayank Sharma</t>
  </si>
  <si>
    <t>15 Jun 2018</t>
  </si>
  <si>
    <t>CMDHR1137</t>
  </si>
  <si>
    <t>Md Rizwi Shams</t>
  </si>
  <si>
    <t>CMDHR1178</t>
  </si>
  <si>
    <t>Megha Verma</t>
  </si>
  <si>
    <t>CMDHR1126</t>
  </si>
  <si>
    <t>Monika</t>
  </si>
  <si>
    <t>CMDHR1096</t>
  </si>
  <si>
    <t>Monika Kumari</t>
  </si>
  <si>
    <t>25 Jun 2018</t>
  </si>
  <si>
    <t>June' 18 Batch</t>
  </si>
  <si>
    <t>CMDHR1111</t>
  </si>
  <si>
    <t>Narendra Kumar</t>
  </si>
  <si>
    <t>CMDHR1146</t>
  </si>
  <si>
    <t>Neeraj Khurana</t>
  </si>
  <si>
    <t>CMDHR1077</t>
  </si>
  <si>
    <t>Nikhil Dutt Mishra</t>
  </si>
  <si>
    <t>CMDHR1128</t>
  </si>
  <si>
    <t>Nisha Goyal</t>
  </si>
  <si>
    <t>CMDHR1183</t>
  </si>
  <si>
    <t>Nisha Yadav</t>
  </si>
  <si>
    <t>Content Writer</t>
  </si>
  <si>
    <t>CMDHR1080</t>
  </si>
  <si>
    <t>Palak Saxena</t>
  </si>
  <si>
    <t>13 Feb 2018</t>
  </si>
  <si>
    <t>CMDHR1061</t>
  </si>
  <si>
    <t>Praveen Singh</t>
  </si>
  <si>
    <t>01 Nov 2017</t>
  </si>
  <si>
    <t>CMDHR1054</t>
  </si>
  <si>
    <t>Priyesh Srivastava</t>
  </si>
  <si>
    <t>01 Oct 2017</t>
  </si>
  <si>
    <t>CMDHR1139</t>
  </si>
  <si>
    <t>Pushkar Shrivastava</t>
  </si>
  <si>
    <t>CMDHR1058</t>
  </si>
  <si>
    <t>Rajat Ahuja</t>
  </si>
  <si>
    <t>CMDHR1164</t>
  </si>
  <si>
    <t>Rajat Bhandari</t>
  </si>
  <si>
    <t>UX/UI Designer</t>
  </si>
  <si>
    <t>CMDHR1160</t>
  </si>
  <si>
    <t>Rajiv Mohan</t>
  </si>
  <si>
    <t>Sr. Manager Operations</t>
  </si>
  <si>
    <t>CMDHR1097</t>
  </si>
  <si>
    <t>Rajkumar Singh</t>
  </si>
  <si>
    <t>CMDHR1179</t>
  </si>
  <si>
    <t>Rakesh Baitha</t>
  </si>
  <si>
    <t>CMDHR1081</t>
  </si>
  <si>
    <t>Rakesh Khurana</t>
  </si>
  <si>
    <t>CMDHR1124</t>
  </si>
  <si>
    <t>Richa Gupta</t>
  </si>
  <si>
    <t>CMDHR1150</t>
  </si>
  <si>
    <t>Ritu Tuteja</t>
  </si>
  <si>
    <t>CMDHR 1145</t>
  </si>
  <si>
    <t>Rohit Gupta</t>
  </si>
  <si>
    <t>CMDHR1131</t>
  </si>
  <si>
    <t>Rohit Kharb</t>
  </si>
  <si>
    <t>CMDHR1170</t>
  </si>
  <si>
    <t>Rohit Malik</t>
  </si>
  <si>
    <t>CMDHR1125</t>
  </si>
  <si>
    <t>Roshan kumar</t>
  </si>
  <si>
    <t>CMDHR1099</t>
  </si>
  <si>
    <t>Santosh Rathor</t>
  </si>
  <si>
    <t>CMDHR1057</t>
  </si>
  <si>
    <t>Saurabh Dubey</t>
  </si>
  <si>
    <t>CMDHR1167</t>
  </si>
  <si>
    <t>Saurav Kumar</t>
  </si>
  <si>
    <t>CMDHR1177</t>
  </si>
  <si>
    <t>Shalini Yadav</t>
  </si>
  <si>
    <t>CMDHR1109</t>
  </si>
  <si>
    <t>Shanky</t>
  </si>
  <si>
    <t>CMDHR1031</t>
  </si>
  <si>
    <t>Sharon Davis</t>
  </si>
  <si>
    <t>01 Jun 2017</t>
  </si>
  <si>
    <t>CMDHR1132</t>
  </si>
  <si>
    <t>Shivam Gupta</t>
  </si>
  <si>
    <t>CMDHR1174</t>
  </si>
  <si>
    <t>Shubham Kaushal</t>
  </si>
  <si>
    <t>CMDHR1162</t>
  </si>
  <si>
    <t>Sidhant Dhir</t>
  </si>
  <si>
    <t>22 Nov 2018</t>
  </si>
  <si>
    <t>Data Analyst</t>
  </si>
  <si>
    <t>CMDHr1088</t>
  </si>
  <si>
    <t>Sonam Janghu</t>
  </si>
  <si>
    <t>01 May 2018</t>
  </si>
  <si>
    <t>AM Human Resource</t>
  </si>
  <si>
    <t>CMDHR1030</t>
  </si>
  <si>
    <t>Sudha Gupta</t>
  </si>
  <si>
    <t>CMDHR1076</t>
  </si>
  <si>
    <t>Varun Gandhi</t>
  </si>
  <si>
    <t>CMDHR1181</t>
  </si>
  <si>
    <t>Vishal Kumar</t>
  </si>
  <si>
    <t>Aviraj Srivastava</t>
  </si>
  <si>
    <t>CMDHR1184</t>
  </si>
  <si>
    <t>Sonal Agarwal</t>
  </si>
  <si>
    <t>Consultant</t>
  </si>
  <si>
    <t>0 to 3 months</t>
  </si>
  <si>
    <t>CMDHR1185</t>
  </si>
  <si>
    <t>Megha Chauhan </t>
  </si>
  <si>
    <t>Jul'19 Batch</t>
  </si>
  <si>
    <t>CMDHR1186</t>
  </si>
  <si>
    <t> Vanshika Thakral</t>
  </si>
  <si>
    <t>CMDHR1187</t>
  </si>
  <si>
    <t> Anshika Tyagi</t>
  </si>
  <si>
    <t>CMDHR1188</t>
  </si>
  <si>
    <t> ROHAN JAISWAL</t>
  </si>
  <si>
    <t>CMDHR1189</t>
  </si>
  <si>
    <t> Debraj Dey</t>
  </si>
  <si>
    <t>Channel Manager</t>
  </si>
  <si>
    <t>Transition Manager</t>
  </si>
  <si>
    <t>Vanshika Thakral</t>
  </si>
  <si>
    <t>Anshika Tyagi</t>
  </si>
  <si>
    <t>Rohan Jaiswal</t>
  </si>
  <si>
    <t>Debraj Dey</t>
  </si>
  <si>
    <t>CMDHR1190</t>
  </si>
  <si>
    <t>Megha Kala</t>
  </si>
  <si>
    <t>Aug'19</t>
  </si>
  <si>
    <t>CMDHR1191</t>
  </si>
  <si>
    <t>Priyanka Negi</t>
  </si>
  <si>
    <t>CMDHR1192</t>
  </si>
  <si>
    <t>Sohan Rawat</t>
  </si>
  <si>
    <t>CMDHR1193</t>
  </si>
  <si>
    <t>Vinay Arya</t>
  </si>
  <si>
    <t>CMDHR1194</t>
  </si>
  <si>
    <t>Nishant Kumar</t>
  </si>
  <si>
    <t>AM - Finance</t>
  </si>
  <si>
    <t>Female</t>
  </si>
  <si>
    <t>Male</t>
  </si>
  <si>
    <t/>
  </si>
  <si>
    <t>NAME &amp; MONTH</t>
  </si>
  <si>
    <t>Joining Year</t>
  </si>
  <si>
    <t>LWD</t>
  </si>
  <si>
    <t>AGE</t>
  </si>
  <si>
    <t>Headcount</t>
  </si>
  <si>
    <t>Department</t>
  </si>
  <si>
    <t>Headcount-Gender, Department, Vintage</t>
  </si>
  <si>
    <t>HC-Group</t>
  </si>
  <si>
    <t>Year</t>
  </si>
  <si>
    <t>Year(MONTH)</t>
  </si>
  <si>
    <t>All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</si>
  <si>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</si>
  <si>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</si>
  <si>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</si>
  <si>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</si>
  <si>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</si>
  <si>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</si>
  <si>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</si>
  <si>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</si>
  <si>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</si>
  <si>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</si>
  <si>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</si>
  <si>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</si>
  <si>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Vintage</t>
  </si>
  <si>
    <t>Vintage Bracket</t>
  </si>
  <si>
    <t>Employee Name</t>
  </si>
  <si>
    <t>Employee Headcount</t>
  </si>
  <si>
    <t>Employee Headcount Percentage</t>
  </si>
  <si>
    <t>Employee Information</t>
  </si>
  <si>
    <t>Date of Join</t>
  </si>
  <si>
    <t>HC-group</t>
  </si>
  <si>
    <t>Vintage Band</t>
  </si>
  <si>
    <t>Avg. Collection -Floor</t>
  </si>
  <si>
    <t>Month(Year)</t>
  </si>
  <si>
    <t>Month Count</t>
  </si>
  <si>
    <t>Month(Num)</t>
  </si>
  <si>
    <t>Total HC</t>
  </si>
  <si>
    <t>Headcount %-Gender, Department, Vintage</t>
  </si>
  <si>
    <t>Avg. Coll.</t>
  </si>
  <si>
    <t>Salary Trends</t>
  </si>
  <si>
    <t>Avg. Sal.</t>
  </si>
  <si>
    <t>Salary Trends-Gender, Department, Vintage</t>
  </si>
  <si>
    <t>Collection Trends-Gender, Department, Vintage</t>
  </si>
  <si>
    <t>CMDHR1033</t>
  </si>
  <si>
    <t>Praveen Panwar</t>
  </si>
  <si>
    <t>MIS Executive</t>
  </si>
  <si>
    <t>CMDHR1134</t>
  </si>
  <si>
    <t>Nivedita Motwani</t>
  </si>
  <si>
    <t>AM Content Writer</t>
  </si>
  <si>
    <t>Age Group Trend-Gender, Department, Vintage</t>
  </si>
  <si>
    <t>Attrition MoM-Gender, Department, Vintage</t>
  </si>
  <si>
    <t>Attrition</t>
  </si>
  <si>
    <t>Total Count</t>
  </si>
  <si>
    <t>Months</t>
  </si>
  <si>
    <t>LWD Cnt.</t>
  </si>
  <si>
    <t xml:space="preserve"> </t>
  </si>
  <si>
    <r>
      <t xml:space="preserve">Collection Trends </t>
    </r>
    <r>
      <rPr>
        <sz val="10"/>
        <color theme="1"/>
        <rFont val="Calibri"/>
        <family val="2"/>
        <scheme val="minor"/>
      </rPr>
      <t>-Vintage, Gender Vise</t>
    </r>
  </si>
  <si>
    <r>
      <rPr>
        <b/>
        <sz val="12"/>
        <color theme="1"/>
        <rFont val="Calibri"/>
        <family val="2"/>
        <scheme val="minor"/>
      </rPr>
      <t>Age Group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-Vintage, Gender Vise</t>
    </r>
  </si>
  <si>
    <t>Each graph/chart has some particular creiterias on which its values can be altered which are mentioned below.</t>
  </si>
  <si>
    <t>Chart</t>
  </si>
  <si>
    <t>Description</t>
  </si>
  <si>
    <t>Criteria</t>
  </si>
  <si>
    <t>It shows the total employee count for different criterias within the lists.</t>
  </si>
  <si>
    <t>Vintage Bracket, Gender, Year, Department</t>
  </si>
  <si>
    <t>It shows the total employee count percentages for different criterias within the lists.</t>
  </si>
  <si>
    <t>It shows the average collections for Credit Analyst and Senior Credit Analyst profiles only, and also can be altered with the different criterias in place.</t>
  </si>
  <si>
    <t>Vintage Bracket, Gender, Year</t>
  </si>
  <si>
    <t>CollectionTrends</t>
  </si>
  <si>
    <t>It shows the average salary trends for all profiles available in the criteria set.</t>
  </si>
  <si>
    <t>Age Group</t>
  </si>
  <si>
    <t>Attrition MoM</t>
  </si>
  <si>
    <t>It shows the total percentage of resignations for every month, and also can be altered with the different criterias in place.</t>
  </si>
  <si>
    <t>Vintage Bracket, Gender</t>
  </si>
  <si>
    <t>I shows all the basic information for each employee along with the average collection of the floor for Credit Analyst and Senior Credit Analsyt profiles only.</t>
  </si>
  <si>
    <t>Employees, Month</t>
  </si>
  <si>
    <t>Vinatge Bracket, Gender, Year</t>
  </si>
  <si>
    <t>Vintage Brackert</t>
  </si>
  <si>
    <t>Employees</t>
  </si>
  <si>
    <t>Criteria List</t>
  </si>
  <si>
    <t>The objective of this dashboqard is to view Insights/ Review this HR Dasboard in order to get a brief description about the firm and its workings. This dashboard can be viewed/managed by HR Team, CEO, CTO, and all senior members of the firm.</t>
  </si>
  <si>
    <t>Attrition MoM -Vintage, Gender Vise</t>
  </si>
  <si>
    <t>CMDHR1116</t>
  </si>
  <si>
    <t>CMDHR1200</t>
  </si>
  <si>
    <t>Aditya Kumar Singh</t>
  </si>
  <si>
    <t>CMDHR1199</t>
  </si>
  <si>
    <t>Gagandeep Singh</t>
  </si>
  <si>
    <t>CMDHR1197</t>
  </si>
  <si>
    <t>Sagar Chand</t>
  </si>
  <si>
    <t>CMDHR1196</t>
  </si>
  <si>
    <t>Sakshi Arora</t>
  </si>
  <si>
    <t>CMDHR1198</t>
  </si>
  <si>
    <t>Shubham Garg</t>
  </si>
  <si>
    <t>CMDHR1209</t>
  </si>
  <si>
    <t>Abhilasha Verma</t>
  </si>
  <si>
    <t>CMDHR1210</t>
  </si>
  <si>
    <t>Akash Mathur</t>
  </si>
  <si>
    <t>CMDHR1203</t>
  </si>
  <si>
    <t>Anchal Bali</t>
  </si>
  <si>
    <t>CMDHR1201</t>
  </si>
  <si>
    <t>Arif Alam</t>
  </si>
  <si>
    <t>CMDHR1207</t>
  </si>
  <si>
    <t>Ayush Tiwari</t>
  </si>
  <si>
    <t>CMDHR1204</t>
  </si>
  <si>
    <t>Garvit Khurana</t>
  </si>
  <si>
    <t>CMDHR1202</t>
  </si>
  <si>
    <t>Megha Jain</t>
  </si>
  <si>
    <t>CMDHR1208</t>
  </si>
  <si>
    <t>Surbhi Singh</t>
  </si>
  <si>
    <t>CMDHR1205</t>
  </si>
  <si>
    <t>Utkarsh Garg</t>
  </si>
  <si>
    <t>CMDHR1206</t>
  </si>
  <si>
    <t>Vasu Goyal</t>
  </si>
  <si>
    <t>CMDHR1195</t>
  </si>
  <si>
    <t>Arsheen Gujral</t>
  </si>
  <si>
    <t>05 Sep 2019</t>
  </si>
  <si>
    <t>Manager - Marketing &amp; Communication</t>
  </si>
  <si>
    <t>&gt;=25 &amp; &lt;30</t>
  </si>
  <si>
    <t>&gt;=30 &amp; &lt;30</t>
  </si>
  <si>
    <t>&gt;=30 &amp; &lt;40</t>
  </si>
  <si>
    <t>&gt;=40 &amp; &lt;45</t>
  </si>
  <si>
    <t>&gt;=45 &amp; &lt;50</t>
  </si>
  <si>
    <t>It shows the cumulative ages distributed through different age groups and can be altered with the different criterias in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</si>
</sst>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s.&quot;\ #,##0"/>
    <numFmt numFmtId="165" formatCode="mmm\'yy"/>
    <numFmt numFmtId="166" formatCode="dd\ mmm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0" borderId="0"/>
    <xf numFmtId="0" fontId="8" fillId="6" borderId="0" applyNumberFormat="0" applyBorder="0" applyAlignment="0" applyProtection="0"/>
  </cellStyleXfs>
  <cellXfs count="6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5" fillId="3" borderId="0" xfId="2"/>
    <xf numFmtId="0" fontId="0" fillId="0" borderId="0" xfId="0" quotePrefix="1"/>
    <xf numFmtId="17" fontId="0" fillId="0" borderId="0" xfId="0" applyNumberFormat="1"/>
    <xf numFmtId="0" fontId="0" fillId="0" borderId="0" xfId="0" applyAlignment="1">
      <alignment horizontal="right"/>
    </xf>
    <xf numFmtId="0" fontId="5" fillId="3" borderId="2" xfId="2" applyBorder="1"/>
    <xf numFmtId="0" fontId="1" fillId="5" borderId="0" xfId="4"/>
    <xf numFmtId="0" fontId="1" fillId="4" borderId="0" xfId="3"/>
    <xf numFmtId="0" fontId="0" fillId="0" borderId="0" xfId="0" applyNumberFormat="1"/>
    <xf numFmtId="0" fontId="0" fillId="0" borderId="0" xfId="0" applyNumberFormat="1" applyAlignment="1">
      <alignment horizontal="center"/>
    </xf>
    <xf numFmtId="0" fontId="3" fillId="0" borderId="0" xfId="0" applyFont="1"/>
    <xf numFmtId="1" fontId="3" fillId="0" borderId="0" xfId="0" applyNumberFormat="1" applyFont="1"/>
    <xf numFmtId="1" fontId="3" fillId="0" borderId="0" xfId="0" quotePrefix="1" applyNumberFormat="1" applyFont="1" applyAlignment="1">
      <alignment horizontal="center"/>
    </xf>
    <xf numFmtId="0" fontId="0" fillId="0" borderId="0" xfId="0" applyFont="1" applyAlignment="1"/>
    <xf numFmtId="164" fontId="0" fillId="0" borderId="0" xfId="0" applyNumberFormat="1" applyAlignment="1">
      <alignment horizontal="right"/>
    </xf>
    <xf numFmtId="0" fontId="5" fillId="3" borderId="0" xfId="2" applyBorder="1"/>
    <xf numFmtId="15" fontId="0" fillId="0" borderId="0" xfId="0" applyNumberFormat="1" applyAlignment="1">
      <alignment horizontal="right"/>
    </xf>
    <xf numFmtId="0" fontId="0" fillId="0" borderId="0" xfId="0" applyNumberFormat="1" applyBorder="1" applyAlignment="1">
      <alignment horizontal="center"/>
    </xf>
    <xf numFmtId="1" fontId="1" fillId="4" borderId="0" xfId="3" quotePrefix="1" applyNumberFormat="1" applyAlignment="1">
      <alignment horizontal="center"/>
    </xf>
    <xf numFmtId="0" fontId="8" fillId="6" borderId="0" xfId="6"/>
    <xf numFmtId="0" fontId="8" fillId="6" borderId="0" xfId="6" applyBorder="1" applyAlignment="1">
      <alignment horizontal="left"/>
    </xf>
    <xf numFmtId="0" fontId="8" fillId="6" borderId="0" xfId="6" applyBorder="1" applyAlignment="1">
      <alignment horizontal="left" vertical="center"/>
    </xf>
    <xf numFmtId="0" fontId="8" fillId="6" borderId="0" xfId="6" applyAlignment="1">
      <alignment horizontal="left"/>
    </xf>
    <xf numFmtId="14" fontId="8" fillId="6" borderId="0" xfId="6" applyNumberFormat="1" applyAlignment="1">
      <alignment horizontal="right"/>
    </xf>
    <xf numFmtId="15" fontId="8" fillId="6" borderId="0" xfId="6" applyNumberFormat="1" applyAlignment="1">
      <alignment horizontal="left"/>
    </xf>
    <xf numFmtId="15" fontId="8" fillId="6" borderId="0" xfId="6" applyNumberFormat="1" applyBorder="1" applyAlignment="1">
      <alignment horizontal="left"/>
    </xf>
    <xf numFmtId="14" fontId="8" fillId="6" borderId="0" xfId="6" applyNumberFormat="1" applyBorder="1" applyAlignment="1">
      <alignment horizontal="right"/>
    </xf>
    <xf numFmtId="14" fontId="8" fillId="6" borderId="0" xfId="6" applyNumberFormat="1" applyBorder="1" applyAlignment="1">
      <alignment horizontal="left"/>
    </xf>
    <xf numFmtId="0" fontId="8" fillId="6" borderId="0" xfId="6" applyAlignment="1">
      <alignment horizontal="center"/>
    </xf>
    <xf numFmtId="0" fontId="8" fillId="6" borderId="0" xfId="6" applyBorder="1" applyAlignment="1">
      <alignment horizontal="center"/>
    </xf>
    <xf numFmtId="15" fontId="8" fillId="6" borderId="0" xfId="6" applyNumberFormat="1"/>
    <xf numFmtId="15" fontId="8" fillId="6" borderId="0" xfId="6" applyNumberFormat="1" applyBorder="1"/>
    <xf numFmtId="17" fontId="8" fillId="6" borderId="0" xfId="6" applyNumberFormat="1" applyAlignment="1">
      <alignment horizontal="center"/>
    </xf>
    <xf numFmtId="0" fontId="8" fillId="6" borderId="0" xfId="6" applyBorder="1"/>
    <xf numFmtId="17" fontId="8" fillId="6" borderId="0" xfId="6" applyNumberFormat="1" applyBorder="1" applyAlignment="1">
      <alignment horizontal="center"/>
    </xf>
    <xf numFmtId="165" fontId="0" fillId="0" borderId="0" xfId="0" applyNumberFormat="1"/>
    <xf numFmtId="0" fontId="10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10" fillId="0" borderId="0" xfId="0" applyFont="1" applyAlignment="1">
      <alignment horizontal="left"/>
    </xf>
    <xf numFmtId="17" fontId="8" fillId="6" borderId="0" xfId="6" applyNumberFormat="1" applyBorder="1" applyAlignment="1">
      <alignment horizontal="center"/>
    </xf>
    <xf numFmtId="0" fontId="0" fillId="0" borderId="0" xfId="0" applyAlignment="1">
      <alignment horizontal="center"/>
    </xf>
    <xf numFmtId="166" fontId="8" fillId="6" borderId="0" xfId="6" applyNumberFormat="1" applyBorder="1"/>
    <xf numFmtId="1" fontId="8" fillId="6" borderId="0" xfId="6" applyNumberFormat="1" applyBorder="1"/>
    <xf numFmtId="166" fontId="8" fillId="6" borderId="0" xfId="6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4" applyFont="1" applyAlignment="1">
      <alignment horizontal="center"/>
    </xf>
    <xf numFmtId="0" fontId="2" fillId="2" borderId="0" xfId="1" applyAlignment="1">
      <alignment horizontal="center"/>
    </xf>
    <xf numFmtId="0" fontId="6" fillId="5" borderId="0" xfId="4" applyFont="1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center"/>
    </xf>
    <xf numFmtId="0" fontId="11" fillId="2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" fillId="5" borderId="0" xfId="4" applyAlignment="1">
      <alignment horizontal="center"/>
    </xf>
    <xf numFmtId="0" fontId="0" fillId="0" borderId="0" xfId="0" applyFont="1" applyBorder="1" applyAlignment="1">
      <alignment horizontal="center" vertical="center"/>
    </xf>
    <xf numFmtId="15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7">
    <cellStyle name="40% - Accent1" xfId="3" builtinId="31"/>
    <cellStyle name="60% - Accent1" xfId="4" builtinId="32"/>
    <cellStyle name="Accent1" xfId="2" builtinId="29"/>
    <cellStyle name="Good" xfId="1" builtinId="26"/>
    <cellStyle name="Neutral" xfId="6" builtinId="28"/>
    <cellStyle name="Normal" xfId="0" builtinId="0"/>
    <cellStyle name="Normal 2" xfId="5" xr:uid="{00000000-0005-0000-0000-000006000000}"/>
  </cellStyles>
  <dxfs count="20"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d/mmm/yy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698749528059423E-2"/>
          <c:y val="4.4817927170868348E-2"/>
          <c:w val="0.91919322043150153"/>
          <c:h val="0.84051070549151696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Calculations!$E$2</c:f>
              <c:strCache>
                <c:ptCount val="1"/>
                <c:pt idx="0">
                  <c:v>Headcount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F0D-444D-8CB8-91B7B7DC365F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F0D-444D-8CB8-91B7B7DC365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0D-444D-8CB8-91B7B7DC365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F0D-444D-8CB8-91B7B7DC365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507-45C6-9280-4582BA22F0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Calculations!$C$3:$C$14</c:f>
              <c:strCache>
                <c:ptCount val="12"/>
                <c:pt idx="0">
                  <c:v>Jan'2019</c:v>
                </c:pt>
                <c:pt idx="1">
                  <c:v>Feb'2019</c:v>
                </c:pt>
                <c:pt idx="2">
                  <c:v>Mar'2019</c:v>
                </c:pt>
                <c:pt idx="3">
                  <c:v>Apr'2019</c:v>
                </c:pt>
                <c:pt idx="4">
                  <c:v>May'2019</c:v>
                </c:pt>
                <c:pt idx="5">
                  <c:v>June'2019</c:v>
                </c:pt>
                <c:pt idx="6">
                  <c:v>July'2019</c:v>
                </c:pt>
                <c:pt idx="7">
                  <c:v>Aug'2019</c:v>
                </c:pt>
                <c:pt idx="8">
                  <c:v>Sept'2019</c:v>
                </c:pt>
                <c:pt idx="9">
                  <c:v>Oct'2019</c:v>
                </c:pt>
                <c:pt idx="10">
                  <c:v>Nov'2019</c:v>
                </c:pt>
                <c:pt idx="11">
                  <c:v>Dec'2019</c:v>
                </c:pt>
              </c:strCache>
            </c:strRef>
          </c:cat>
          <c:val>
            <c:numRef>
              <c:f>Calculations!$E$3:$E$14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75</c:v>
                </c:pt>
                <c:pt idx="4">
                  <c:v>74</c:v>
                </c:pt>
                <c:pt idx="5">
                  <c:v>73</c:v>
                </c:pt>
                <c:pt idx="6">
                  <c:v>73</c:v>
                </c:pt>
                <c:pt idx="7">
                  <c:v>72</c:v>
                </c:pt>
                <c:pt idx="8">
                  <c:v>85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A9-49D0-BB99-87391606FF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-388025824"/>
        <c:axId val="-3880231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Calculations!$D$2</c15:sqref>
                        </c15:formulaRef>
                      </c:ext>
                    </c:extLst>
                    <c:strCache>
                      <c:ptCount val="1"/>
                      <c:pt idx="0">
                        <c:v>Month Count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bg1"/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Calculations!$C$3:$C$14</c15:sqref>
                        </c15:formulaRef>
                      </c:ext>
                    </c:extLst>
                    <c:strCache>
                      <c:ptCount val="12"/>
                      <c:pt idx="0">
                        <c:v>Jan'2019</c:v>
                      </c:pt>
                      <c:pt idx="1">
                        <c:v>Feb'2019</c:v>
                      </c:pt>
                      <c:pt idx="2">
                        <c:v>Mar'2019</c:v>
                      </c:pt>
                      <c:pt idx="3">
                        <c:v>Apr'2019</c:v>
                      </c:pt>
                      <c:pt idx="4">
                        <c:v>May'2019</c:v>
                      </c:pt>
                      <c:pt idx="5">
                        <c:v>June'2019</c:v>
                      </c:pt>
                      <c:pt idx="6">
                        <c:v>July'2019</c:v>
                      </c:pt>
                      <c:pt idx="7">
                        <c:v>Aug'2019</c:v>
                      </c:pt>
                      <c:pt idx="8">
                        <c:v>Sept'2019</c:v>
                      </c:pt>
                      <c:pt idx="9">
                        <c:v>Oct'2019</c:v>
                      </c:pt>
                      <c:pt idx="10">
                        <c:v>Nov'2019</c:v>
                      </c:pt>
                      <c:pt idx="11">
                        <c:v>Dec'2019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Calculations!$D$3:$D$14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6A9-49D0-BB99-87391606FF37}"/>
                  </c:ext>
                </c:extLst>
              </c15:ser>
            </c15:filteredBarSeries>
          </c:ext>
        </c:extLst>
      </c:barChart>
      <c:catAx>
        <c:axId val="-38802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8023104"/>
        <c:crosses val="autoZero"/>
        <c:auto val="1"/>
        <c:lblAlgn val="ctr"/>
        <c:lblOffset val="100"/>
        <c:noMultiLvlLbl val="0"/>
      </c:catAx>
      <c:valAx>
        <c:axId val="-38802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802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Calculations!$M$2</c:f>
              <c:strCache>
                <c:ptCount val="1"/>
                <c:pt idx="0">
                  <c:v>Headcount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6B3A-4C95-898E-9F913275735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6B3A-4C95-898E-9F913275735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6B3A-4C95-898E-9F9132757350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6B3A-4C95-898E-9F9132757350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6B3A-4C95-898E-9F9132757350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6B3A-4C95-898E-9F9132757350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6B3A-4C95-898E-9F913275735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6B3A-4C95-898E-9F913275735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6B3A-4C95-898E-9F913275735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6B3A-4C95-898E-9F913275735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6B3A-4C95-898E-9F913275735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6B3A-4C95-898E-9F913275735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6F8851F-AC58-43D8-8FEC-14B67F23751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A-6B3A-4C95-898E-9F913275735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4A531F0-99C4-4CA1-89E2-F057C6048A6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C-6B3A-4C95-898E-9F913275735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CA833F6-97D9-4735-BC59-939E6C4A0C0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E-6B3A-4C95-898E-9F913275735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B08AAD5-8F8F-4049-9F68-057238B8CA9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0-6B3A-4C95-898E-9F913275735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CA4DF8C-9010-49F1-B258-6923B025330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2-6B3A-4C95-898E-9F913275735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4355191-1183-425F-AC86-CE4671EC30C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4-6B3A-4C95-898E-9F913275735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DA8ADE4-EB57-4BD0-803C-7F18FCC74B6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6-6B3A-4C95-898E-9F913275735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638E57A-8798-4D04-B28F-F9D7AB44E2B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8-6B3A-4C95-898E-9F913275735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CAFD096-27F7-493F-AF18-5A543BAE47F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A-6B3A-4C95-898E-9F913275735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220FE24-CDB3-4D3C-B69C-C0B18AE58CB4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C-6B3A-4C95-898E-9F913275735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BB47473-CCD0-460F-BBF2-457B9FB69AB4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E-6B3A-4C95-898E-9F913275735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910FF81-2AEC-4DFB-880E-DB80FEAA769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0-6B3A-4C95-898E-9F91327573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Calculations!$K$3:$K$14</c:f>
              <c:strCache>
                <c:ptCount val="12"/>
                <c:pt idx="0">
                  <c:v>Jan'2019</c:v>
                </c:pt>
                <c:pt idx="1">
                  <c:v>Feb'2019</c:v>
                </c:pt>
                <c:pt idx="2">
                  <c:v>Mar'2019</c:v>
                </c:pt>
                <c:pt idx="3">
                  <c:v>Apr'2019</c:v>
                </c:pt>
                <c:pt idx="4">
                  <c:v>May'2019</c:v>
                </c:pt>
                <c:pt idx="5">
                  <c:v>June'2019</c:v>
                </c:pt>
                <c:pt idx="6">
                  <c:v>July'2019</c:v>
                </c:pt>
                <c:pt idx="7">
                  <c:v>Aug'2019</c:v>
                </c:pt>
                <c:pt idx="8">
                  <c:v>Sept'2019</c:v>
                </c:pt>
                <c:pt idx="9">
                  <c:v>Oct'2019</c:v>
                </c:pt>
                <c:pt idx="10">
                  <c:v>Nov'2019</c:v>
                </c:pt>
                <c:pt idx="11">
                  <c:v>Dec'2019</c:v>
                </c:pt>
              </c:strCache>
            </c:strRef>
          </c:cat>
          <c:val>
            <c:numRef>
              <c:f>Calculations!$M$3:$M$14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B3A-4C95-898E-9F91327573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355852848"/>
        <c:axId val="3558512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Calculations!$L$2</c15:sqref>
                        </c15:formulaRef>
                      </c:ext>
                    </c:extLst>
                    <c:strCache>
                      <c:ptCount val="1"/>
                      <c:pt idx="0">
                        <c:v>Month Count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19050">
                    <a:solidFill>
                      <a:schemeClr val="lt1"/>
                    </a:solidFill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6B3A-4C95-898E-9F9132757350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6B3A-4C95-898E-9F9132757350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6B3A-4C95-898E-9F9132757350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7-6B3A-4C95-898E-9F9132757350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6B3A-4C95-898E-9F9132757350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6B3A-4C95-898E-9F9132757350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6B3A-4C95-898E-9F9132757350}"/>
                    </c:ext>
                  </c:extLst>
                </c:dPt>
                <c:dPt>
                  <c:idx val="7"/>
                  <c:invertIfNegative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6B3A-4C95-898E-9F9132757350}"/>
                    </c:ext>
                  </c:extLst>
                </c:dPt>
                <c:dPt>
                  <c:idx val="8"/>
                  <c:invertIfNegative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6B3A-4C95-898E-9F9132757350}"/>
                    </c:ext>
                  </c:extLst>
                </c:dPt>
                <c:dPt>
                  <c:idx val="9"/>
                  <c:invertIfNegative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6B3A-4C95-898E-9F9132757350}"/>
                    </c:ext>
                  </c:extLst>
                </c:dPt>
                <c:dPt>
                  <c:idx val="10"/>
                  <c:invertIfNegative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6B3A-4C95-898E-9F9132757350}"/>
                    </c:ext>
                  </c:extLst>
                </c:dPt>
                <c:dPt>
                  <c:idx val="11"/>
                  <c:invertIfNegative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6B3A-4C95-898E-9F913275735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Calculations!$K$3:$K$14</c15:sqref>
                        </c15:formulaRef>
                      </c:ext>
                    </c:extLst>
                    <c:strCache>
                      <c:ptCount val="12"/>
                      <c:pt idx="0">
                        <c:v>Jan'2019</c:v>
                      </c:pt>
                      <c:pt idx="1">
                        <c:v>Feb'2019</c:v>
                      </c:pt>
                      <c:pt idx="2">
                        <c:v>Mar'2019</c:v>
                      </c:pt>
                      <c:pt idx="3">
                        <c:v>Apr'2019</c:v>
                      </c:pt>
                      <c:pt idx="4">
                        <c:v>May'2019</c:v>
                      </c:pt>
                      <c:pt idx="5">
                        <c:v>June'2019</c:v>
                      </c:pt>
                      <c:pt idx="6">
                        <c:v>July'2019</c:v>
                      </c:pt>
                      <c:pt idx="7">
                        <c:v>Aug'2019</c:v>
                      </c:pt>
                      <c:pt idx="8">
                        <c:v>Sept'2019</c:v>
                      </c:pt>
                      <c:pt idx="9">
                        <c:v>Oct'2019</c:v>
                      </c:pt>
                      <c:pt idx="10">
                        <c:v>Nov'2019</c:v>
                      </c:pt>
                      <c:pt idx="11">
                        <c:v>Dec'2019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Calculations!$L$3:$L$14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8-6B3A-4C95-898E-9F9132757350}"/>
                  </c:ext>
                </c:extLst>
              </c15:ser>
            </c15:filteredBarSeries>
          </c:ext>
        </c:extLst>
      </c:barChart>
      <c:catAx>
        <c:axId val="35585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851208"/>
        <c:crosses val="autoZero"/>
        <c:auto val="1"/>
        <c:lblAlgn val="ctr"/>
        <c:lblOffset val="100"/>
        <c:noMultiLvlLbl val="0"/>
      </c:catAx>
      <c:valAx>
        <c:axId val="3558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85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26474951500628"/>
          <c:y val="5.6410256410256411E-2"/>
          <c:w val="0.87022800410818213"/>
          <c:h val="0.881079345850999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Calculations!$V$2</c:f>
              <c:strCache>
                <c:ptCount val="1"/>
                <c:pt idx="0">
                  <c:v>Avg. Coll.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0A-4983-AC22-A59DC977A094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10A-4983-AC22-A59DC977A094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10A-4983-AC22-A59DC977A094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0A-4983-AC22-A59DC977A09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10A-4983-AC22-A59DC977A094}"/>
              </c:ext>
            </c:extLst>
          </c:dPt>
          <c:dLbls>
            <c:numFmt formatCode="&quot;Rs.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Calculations!$T$3:$U$14</c15:sqref>
                  </c15:fullRef>
                  <c15:levelRef>
                    <c15:sqref>Calculations!$T$3:$T$14</c15:sqref>
                  </c15:levelRef>
                </c:ext>
              </c:extLst>
              <c:f>Calculations!$T$3:$T$14</c:f>
              <c:strCache>
                <c:ptCount val="12"/>
                <c:pt idx="0">
                  <c:v>Jan'2019</c:v>
                </c:pt>
                <c:pt idx="1">
                  <c:v>Feb'2019</c:v>
                </c:pt>
                <c:pt idx="2">
                  <c:v>Mar'2019</c:v>
                </c:pt>
                <c:pt idx="3">
                  <c:v>Apr'2019</c:v>
                </c:pt>
                <c:pt idx="4">
                  <c:v>May'2019</c:v>
                </c:pt>
                <c:pt idx="5">
                  <c:v>June'2019</c:v>
                </c:pt>
                <c:pt idx="6">
                  <c:v>July'2019</c:v>
                </c:pt>
                <c:pt idx="7">
                  <c:v>Aug'2019</c:v>
                </c:pt>
                <c:pt idx="8">
                  <c:v>Sept'2019</c:v>
                </c:pt>
                <c:pt idx="9">
                  <c:v>Oct'2019</c:v>
                </c:pt>
                <c:pt idx="10">
                  <c:v>Nov'2019</c:v>
                </c:pt>
                <c:pt idx="11">
                  <c:v>Dec'2019</c:v>
                </c:pt>
              </c:strCache>
            </c:strRef>
          </c:cat>
          <c:val>
            <c:numRef>
              <c:f>Calculations!$V$3:$V$14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185935.87313725494</c:v>
                </c:pt>
                <c:pt idx="4">
                  <c:v>187546.29647058822</c:v>
                </c:pt>
                <c:pt idx="5">
                  <c:v>231740.95274509807</c:v>
                </c:pt>
                <c:pt idx="6">
                  <c:v>231315.52307692307</c:v>
                </c:pt>
                <c:pt idx="7">
                  <c:v>229752.16099999993</c:v>
                </c:pt>
                <c:pt idx="8">
                  <c:v>206837.42753846155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9-4236-9A01-09EEC7EE6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9873536"/>
        <c:axId val="-169871904"/>
      </c:barChart>
      <c:catAx>
        <c:axId val="-16987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871904"/>
        <c:crosses val="autoZero"/>
        <c:auto val="1"/>
        <c:lblAlgn val="ctr"/>
        <c:lblOffset val="100"/>
        <c:noMultiLvlLbl val="0"/>
      </c:catAx>
      <c:valAx>
        <c:axId val="-16987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87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96221397435453"/>
          <c:y val="5.6410256410256411E-2"/>
          <c:w val="0.84373235283915504"/>
          <c:h val="0.863286896830203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Calculations!$E$17</c:f>
              <c:strCache>
                <c:ptCount val="1"/>
                <c:pt idx="0">
                  <c:v>Avg. Sal.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701-43CA-95D5-1AC07F7253BE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701-43CA-95D5-1AC07F7253BE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701-43CA-95D5-1AC07F7253BE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701-43CA-95D5-1AC07F7253B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701-43CA-95D5-1AC07F7253BE}"/>
              </c:ext>
            </c:extLst>
          </c:dPt>
          <c:dLbls>
            <c:numFmt formatCode="&quot;Rs.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cat>
            <c:strRef>
              <c:f>Calculations!$C$18:$C$29</c:f>
              <c:strCache>
                <c:ptCount val="12"/>
                <c:pt idx="0">
                  <c:v>Jan'2019</c:v>
                </c:pt>
                <c:pt idx="1">
                  <c:v>Feb'2019</c:v>
                </c:pt>
                <c:pt idx="2">
                  <c:v>Mar'2019</c:v>
                </c:pt>
                <c:pt idx="3">
                  <c:v>Apr'2019</c:v>
                </c:pt>
                <c:pt idx="4">
                  <c:v>May'2019</c:v>
                </c:pt>
                <c:pt idx="5">
                  <c:v>June'2019</c:v>
                </c:pt>
                <c:pt idx="6">
                  <c:v>July'2019</c:v>
                </c:pt>
                <c:pt idx="7">
                  <c:v>Aug'2019</c:v>
                </c:pt>
                <c:pt idx="8">
                  <c:v>Sept'2019</c:v>
                </c:pt>
                <c:pt idx="9">
                  <c:v>Oct'2019</c:v>
                </c:pt>
                <c:pt idx="10">
                  <c:v>Nov'2019</c:v>
                </c:pt>
                <c:pt idx="11">
                  <c:v>Dec'2019</c:v>
                </c:pt>
              </c:strCache>
            </c:strRef>
          </c:cat>
          <c:val>
            <c:numRef>
              <c:f>Calculations!$E$18:$E$29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300000</c:v>
                </c:pt>
                <c:pt idx="4">
                  <c:v>300000</c:v>
                </c:pt>
                <c:pt idx="5">
                  <c:v>300000</c:v>
                </c:pt>
                <c:pt idx="6">
                  <c:v>300000</c:v>
                </c:pt>
                <c:pt idx="7">
                  <c:v>300000</c:v>
                </c:pt>
                <c:pt idx="8" formatCode="0">
                  <c:v>513124.48192771082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1-47DF-8036-3587B10D7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34420240"/>
        <c:axId val="-234425136"/>
      </c:barChart>
      <c:catAx>
        <c:axId val="-23442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4425136"/>
        <c:crosses val="autoZero"/>
        <c:auto val="1"/>
        <c:lblAlgn val="ctr"/>
        <c:lblOffset val="100"/>
        <c:noMultiLvlLbl val="0"/>
      </c:catAx>
      <c:valAx>
        <c:axId val="-23442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442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61224359150228E-2"/>
          <c:y val="5.0925925925925923E-2"/>
          <c:w val="0.92230796150481187"/>
          <c:h val="0.764794299847965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Calculations!$M$17</c:f>
              <c:strCache>
                <c:ptCount val="1"/>
                <c:pt idx="0">
                  <c:v>&gt;=25 &amp; &lt;30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Calculations!$K$18:$L$29</c15:sqref>
                  </c15:fullRef>
                  <c15:levelRef>
                    <c15:sqref>Calculations!$K$18:$K$29</c15:sqref>
                  </c15:levelRef>
                </c:ext>
              </c:extLst>
              <c:f>Calculations!$K$18:$K$29</c:f>
              <c:strCache>
                <c:ptCount val="12"/>
                <c:pt idx="0">
                  <c:v>Jan'2019</c:v>
                </c:pt>
                <c:pt idx="1">
                  <c:v>Feb'2019</c:v>
                </c:pt>
                <c:pt idx="2">
                  <c:v>Mar'2019</c:v>
                </c:pt>
                <c:pt idx="3">
                  <c:v>Apr'2019</c:v>
                </c:pt>
                <c:pt idx="4">
                  <c:v>May'2019</c:v>
                </c:pt>
                <c:pt idx="5">
                  <c:v>June'2019</c:v>
                </c:pt>
                <c:pt idx="6">
                  <c:v>July'2019</c:v>
                </c:pt>
                <c:pt idx="7">
                  <c:v>Aug'2019</c:v>
                </c:pt>
                <c:pt idx="8">
                  <c:v>Sept'2019</c:v>
                </c:pt>
                <c:pt idx="9">
                  <c:v>Oct'2019</c:v>
                </c:pt>
                <c:pt idx="10">
                  <c:v>Nov'2019</c:v>
                </c:pt>
                <c:pt idx="11">
                  <c:v>Dec'2019</c:v>
                </c:pt>
              </c:strCache>
            </c:strRef>
          </c:cat>
          <c:val>
            <c:numRef>
              <c:f>Calculations!$M$18:$M$29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1-4659-B6BF-3759C787399A}"/>
            </c:ext>
          </c:extLst>
        </c:ser>
        <c:ser>
          <c:idx val="1"/>
          <c:order val="1"/>
          <c:tx>
            <c:strRef>
              <c:f>Calculations!$N$17</c:f>
              <c:strCache>
                <c:ptCount val="1"/>
                <c:pt idx="0">
                  <c:v>&gt;=30 &amp; &lt;30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Calculations!$K$18:$L$29</c15:sqref>
                  </c15:fullRef>
                  <c15:levelRef>
                    <c15:sqref>Calculations!$K$18:$K$29</c15:sqref>
                  </c15:levelRef>
                </c:ext>
              </c:extLst>
              <c:f>Calculations!$K$18:$K$29</c:f>
              <c:strCache>
                <c:ptCount val="12"/>
                <c:pt idx="0">
                  <c:v>Jan'2019</c:v>
                </c:pt>
                <c:pt idx="1">
                  <c:v>Feb'2019</c:v>
                </c:pt>
                <c:pt idx="2">
                  <c:v>Mar'2019</c:v>
                </c:pt>
                <c:pt idx="3">
                  <c:v>Apr'2019</c:v>
                </c:pt>
                <c:pt idx="4">
                  <c:v>May'2019</c:v>
                </c:pt>
                <c:pt idx="5">
                  <c:v>June'2019</c:v>
                </c:pt>
                <c:pt idx="6">
                  <c:v>July'2019</c:v>
                </c:pt>
                <c:pt idx="7">
                  <c:v>Aug'2019</c:v>
                </c:pt>
                <c:pt idx="8">
                  <c:v>Sept'2019</c:v>
                </c:pt>
                <c:pt idx="9">
                  <c:v>Oct'2019</c:v>
                </c:pt>
                <c:pt idx="10">
                  <c:v>Nov'2019</c:v>
                </c:pt>
                <c:pt idx="11">
                  <c:v>Dec'2019</c:v>
                </c:pt>
              </c:strCache>
            </c:strRef>
          </c:cat>
          <c:val>
            <c:numRef>
              <c:f>Calculations!$N$18:$N$29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11-4659-B6BF-3759C787399A}"/>
            </c:ext>
          </c:extLst>
        </c:ser>
        <c:ser>
          <c:idx val="2"/>
          <c:order val="2"/>
          <c:tx>
            <c:strRef>
              <c:f>Calculations!$O$17</c:f>
              <c:strCache>
                <c:ptCount val="1"/>
                <c:pt idx="0">
                  <c:v>&gt;=30 &amp; &lt;40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Calculations!$K$18:$L$29</c15:sqref>
                  </c15:fullRef>
                  <c15:levelRef>
                    <c15:sqref>Calculations!$K$18:$K$29</c15:sqref>
                  </c15:levelRef>
                </c:ext>
              </c:extLst>
              <c:f>Calculations!$K$18:$K$29</c:f>
              <c:strCache>
                <c:ptCount val="12"/>
                <c:pt idx="0">
                  <c:v>Jan'2019</c:v>
                </c:pt>
                <c:pt idx="1">
                  <c:v>Feb'2019</c:v>
                </c:pt>
                <c:pt idx="2">
                  <c:v>Mar'2019</c:v>
                </c:pt>
                <c:pt idx="3">
                  <c:v>Apr'2019</c:v>
                </c:pt>
                <c:pt idx="4">
                  <c:v>May'2019</c:v>
                </c:pt>
                <c:pt idx="5">
                  <c:v>June'2019</c:v>
                </c:pt>
                <c:pt idx="6">
                  <c:v>July'2019</c:v>
                </c:pt>
                <c:pt idx="7">
                  <c:v>Aug'2019</c:v>
                </c:pt>
                <c:pt idx="8">
                  <c:v>Sept'2019</c:v>
                </c:pt>
                <c:pt idx="9">
                  <c:v>Oct'2019</c:v>
                </c:pt>
                <c:pt idx="10">
                  <c:v>Nov'2019</c:v>
                </c:pt>
                <c:pt idx="11">
                  <c:v>Dec'2019</c:v>
                </c:pt>
              </c:strCache>
            </c:strRef>
          </c:cat>
          <c:val>
            <c:numRef>
              <c:f>Calculations!$O$18:$O$29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11-4659-B6BF-3759C787399A}"/>
            </c:ext>
          </c:extLst>
        </c:ser>
        <c:ser>
          <c:idx val="3"/>
          <c:order val="3"/>
          <c:tx>
            <c:strRef>
              <c:f>Calculations!$P$17</c:f>
              <c:strCache>
                <c:ptCount val="1"/>
                <c:pt idx="0">
                  <c:v>&gt;=40 &amp; &lt;45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Calculations!$K$18:$L$29</c15:sqref>
                  </c15:fullRef>
                  <c15:levelRef>
                    <c15:sqref>Calculations!$K$18:$K$29</c15:sqref>
                  </c15:levelRef>
                </c:ext>
              </c:extLst>
              <c:f>Calculations!$K$18:$K$29</c:f>
              <c:strCache>
                <c:ptCount val="12"/>
                <c:pt idx="0">
                  <c:v>Jan'2019</c:v>
                </c:pt>
                <c:pt idx="1">
                  <c:v>Feb'2019</c:v>
                </c:pt>
                <c:pt idx="2">
                  <c:v>Mar'2019</c:v>
                </c:pt>
                <c:pt idx="3">
                  <c:v>Apr'2019</c:v>
                </c:pt>
                <c:pt idx="4">
                  <c:v>May'2019</c:v>
                </c:pt>
                <c:pt idx="5">
                  <c:v>June'2019</c:v>
                </c:pt>
                <c:pt idx="6">
                  <c:v>July'2019</c:v>
                </c:pt>
                <c:pt idx="7">
                  <c:v>Aug'2019</c:v>
                </c:pt>
                <c:pt idx="8">
                  <c:v>Sept'2019</c:v>
                </c:pt>
                <c:pt idx="9">
                  <c:v>Oct'2019</c:v>
                </c:pt>
                <c:pt idx="10">
                  <c:v>Nov'2019</c:v>
                </c:pt>
                <c:pt idx="11">
                  <c:v>Dec'2019</c:v>
                </c:pt>
              </c:strCache>
            </c:strRef>
          </c:cat>
          <c:val>
            <c:numRef>
              <c:f>Calculations!$P$18:$P$29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11-4659-B6BF-3759C787399A}"/>
            </c:ext>
          </c:extLst>
        </c:ser>
        <c:ser>
          <c:idx val="4"/>
          <c:order val="4"/>
          <c:tx>
            <c:strRef>
              <c:f>Calculations!$Q$17</c:f>
              <c:strCache>
                <c:ptCount val="1"/>
                <c:pt idx="0">
                  <c:v>&gt;=45 &amp; &lt;50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Calculations!$K$18:$L$29</c15:sqref>
                  </c15:fullRef>
                  <c15:levelRef>
                    <c15:sqref>Calculations!$K$18:$K$29</c15:sqref>
                  </c15:levelRef>
                </c:ext>
              </c:extLst>
              <c:f>Calculations!$K$18:$K$29</c:f>
              <c:strCache>
                <c:ptCount val="12"/>
                <c:pt idx="0">
                  <c:v>Jan'2019</c:v>
                </c:pt>
                <c:pt idx="1">
                  <c:v>Feb'2019</c:v>
                </c:pt>
                <c:pt idx="2">
                  <c:v>Mar'2019</c:v>
                </c:pt>
                <c:pt idx="3">
                  <c:v>Apr'2019</c:v>
                </c:pt>
                <c:pt idx="4">
                  <c:v>May'2019</c:v>
                </c:pt>
                <c:pt idx="5">
                  <c:v>June'2019</c:v>
                </c:pt>
                <c:pt idx="6">
                  <c:v>July'2019</c:v>
                </c:pt>
                <c:pt idx="7">
                  <c:v>Aug'2019</c:v>
                </c:pt>
                <c:pt idx="8">
                  <c:v>Sept'2019</c:v>
                </c:pt>
                <c:pt idx="9">
                  <c:v>Oct'2019</c:v>
                </c:pt>
                <c:pt idx="10">
                  <c:v>Nov'2019</c:v>
                </c:pt>
                <c:pt idx="11">
                  <c:v>Dec'2019</c:v>
                </c:pt>
              </c:strCache>
            </c:strRef>
          </c:cat>
          <c:val>
            <c:numRef>
              <c:f>Calculations!$Q$18:$Q$29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11-4659-B6BF-3759C7873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303492944"/>
        <c:axId val="-303491856"/>
      </c:barChart>
      <c:catAx>
        <c:axId val="-30349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3491856"/>
        <c:crosses val="autoZero"/>
        <c:auto val="1"/>
        <c:lblAlgn val="ctr"/>
        <c:lblOffset val="100"/>
        <c:noMultiLvlLbl val="0"/>
      </c:catAx>
      <c:valAx>
        <c:axId val="-30349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0349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077435717647206"/>
          <c:y val="0.88520607834683485"/>
          <c:w val="0.49845115930905748"/>
          <c:h val="9.17391666099374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Calculations!$M$33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BA-44C7-A5E2-6FC253C36BAF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BA-44C7-A5E2-6FC253C36BAF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ABA-44C7-A5E2-6FC253C36BAF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ABA-44C7-A5E2-6FC253C36BA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ABA-44C7-A5E2-6FC253C36BA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5D897AC-271C-421F-89BE-AAFF36ABC82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FABA-44C7-A5E2-6FC253C36BA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C36B819-D769-467A-9227-EFCE3B38508C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FABA-44C7-A5E2-6FC253C36BA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F7F7A11-BD5C-4814-BE0D-82245A196244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FABA-44C7-A5E2-6FC253C36BA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AE678F1-3A65-4E9D-B58D-CD5932173C0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ABA-44C7-A5E2-6FC253C36BA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22D8AB2-62EC-4E33-920C-BC21C957A9CC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ABA-44C7-A5E2-6FC253C36BA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D895291-2C1A-40FC-85BC-BF160142C4F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FABA-44C7-A5E2-6FC253C36BA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C45D64F-21C3-4B83-9D1D-5FD1B05F2A7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FABA-44C7-A5E2-6FC253C36BA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2D070DA-4A0F-48D3-BF83-9F5DB88FAFA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FABA-44C7-A5E2-6FC253C36BA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EA77D52-2246-4320-A04F-F4D7A9B7895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FABA-44C7-A5E2-6FC253C36BA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BF77A59-E70E-45B8-A96C-F291B5D313B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FABA-44C7-A5E2-6FC253C36BA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83121B6-1525-4393-A0D3-7A652CA5D53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FABA-44C7-A5E2-6FC253C36BA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E7610C7-07C9-41AD-8C39-6902C36C845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FABA-44C7-A5E2-6FC253C36BAF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Calculations!$K$34:$K$45</c:f>
              <c:numCache>
                <c:formatCode>mmm\'yy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Calculations!$M$34:$M$45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2.7</c:v>
                </c:pt>
                <c:pt idx="4">
                  <c:v>1.4</c:v>
                </c:pt>
                <c:pt idx="5">
                  <c:v>6.8</c:v>
                </c:pt>
                <c:pt idx="6">
                  <c:v>8.1999999999999993</c:v>
                </c:pt>
                <c:pt idx="7">
                  <c:v>4.2</c:v>
                </c:pt>
                <c:pt idx="8">
                  <c:v>9.4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ABA-44C7-A5E2-6FC253C36BA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6098000"/>
        <c:axId val="-216100720"/>
      </c:barChart>
      <c:dateAx>
        <c:axId val="-216098000"/>
        <c:scaling>
          <c:orientation val="minMax"/>
        </c:scaling>
        <c:delete val="0"/>
        <c:axPos val="b"/>
        <c:numFmt formatCode="mmm\'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6100720"/>
        <c:crosses val="autoZero"/>
        <c:auto val="1"/>
        <c:lblOffset val="100"/>
        <c:baseTimeUnit val="months"/>
      </c:dateAx>
      <c:valAx>
        <c:axId val="-21610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609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List" dx="22" fmlaLink="LISTS!$B$1" fmlaRange="LISTS!$B$4:$B$500" noThreeD="1" sel="1" val="0"/>
</file>

<file path=xl/ctrlProps/ctrlProp2.xml><?xml version="1.0" encoding="utf-8"?>
<formControlPr xmlns="http://schemas.microsoft.com/office/spreadsheetml/2009/9/main" objectType="List" dx="22" fmlaLink="LISTS!$D$1" fmlaRange="LISTS!$D$4:$D$7" noThreeD="1" sel="4" val="0"/>
</file>

<file path=xl/ctrlProps/ctrlProp3.xml><?xml version="1.0" encoding="utf-8"?>
<formControlPr xmlns="http://schemas.microsoft.com/office/spreadsheetml/2009/9/main" objectType="List" dx="22" fmlaLink="LISTS!$E$1" fmlaRange="LISTS!$E$4:$E$11" noThreeD="1" sel="8" val="0"/>
</file>

<file path=xl/ctrlProps/ctrlProp4.xml><?xml version="1.0" encoding="utf-8"?>
<formControlPr xmlns="http://schemas.microsoft.com/office/spreadsheetml/2009/9/main" objectType="List" dx="22" fmlaLink="LISTS!$F$1" fmlaRange="LISTS!$F$4:$F$6" noThreeD="1" sel="1" val="0"/>
</file>

<file path=xl/ctrlProps/ctrlProp5.xml><?xml version="1.0" encoding="utf-8"?>
<formControlPr xmlns="http://schemas.microsoft.com/office/spreadsheetml/2009/9/main" objectType="List" dx="22" fmlaLink="LISTS!$G$1" fmlaRange="LISTS!$G$4:$G$6" noThreeD="1" sel="3" val="0"/>
</file>

<file path=xl/ctrlProps/ctrlProp6.xml><?xml version="1.0" encoding="utf-8"?>
<formControlPr xmlns="http://schemas.microsoft.com/office/spreadsheetml/2009/9/main" objectType="List" dx="22" fmlaLink="LISTS!$H$1" fmlaRange="LISTS!$H$4:$H$32" noThreeD="1" sel="1" val="0"/>
</file>

<file path=xl/ctrlProps/ctrlProp7.xml><?xml version="1.0" encoding="utf-8"?>
<formControlPr xmlns="http://schemas.microsoft.com/office/spreadsheetml/2009/9/main" objectType="List" dx="22" fmlaLink="LISTS!$E$1" fmlaRange="LISTS!$E$4:$E$11" noThreeD="1" sel="8" val="0"/>
</file>

<file path=xl/ctrlProps/ctrlProp8.xml><?xml version="1.0" encoding="utf-8"?>
<formControlPr xmlns="http://schemas.microsoft.com/office/spreadsheetml/2009/9/main" objectType="List" dx="22" fmlaLink="LISTS!$D$1" fmlaRange="LISTS!$D$4:$D$7" noThreeD="1" sel="4" val="0"/>
</file>

<file path=xl/ctrlProps/ctrlProp9.xml><?xml version="1.0" encoding="utf-8"?>
<formControlPr xmlns="http://schemas.microsoft.com/office/spreadsheetml/2009/9/main" objectType="List" dx="22" fmlaLink="LISTS!$G$1" fmlaRange="LISTS!$G$4:$G$6" noThreeD="1" sel="3" val="0"/>
</file>

<file path=xl/ctrlProps/ctrlProp10.xml><?xml version="1.0" encoding="utf-8"?>
<formControlPr xmlns="http://schemas.microsoft.com/office/spreadsheetml/2009/9/main" objectType="List" dx="22" fmlaLink="LISTS!$F$1" fmlaRange="LISTS!$F$4:$F$6" noThreeD="1" sel="1" val="0"/>
</file>

<file path=xl/ctrlProps/ctrlProp11.xml><?xml version="1.0" encoding="utf-8"?>
<formControlPr xmlns="http://schemas.microsoft.com/office/spreadsheetml/2009/9/main" objectType="List" dx="22" fmlaLink="LISTS!$H$1" fmlaRange="LISTS!$H$4:$H$32" noThreeD="1" sel="1" val="0"/>
</file>

<file path=xl/ctrlProps/ctrlProp12.xml><?xml version="1.0" encoding="utf-8"?>
<formControlPr xmlns="http://schemas.microsoft.com/office/spreadsheetml/2009/9/main" objectType="List" dx="22" fmlaLink="LISTS!$B$1" fmlaRange="LISTS!$B$4:$B$500" noThreeD="1" sel="1" val="19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27</xdr:row>
          <xdr:rowOff>19050</xdr:rowOff>
        </xdr:from>
        <xdr:to>
          <xdr:col>3</xdr:col>
          <xdr:colOff>371475</xdr:colOff>
          <xdr:row>56</xdr:row>
          <xdr:rowOff>161925</xdr:rowOff>
        </xdr:to>
        <xdr:sp macro="" textlink="">
          <xdr:nvSpPr>
            <xdr:cNvPr id="4097" name="List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</xdr:row>
          <xdr:rowOff>28575</xdr:rowOff>
        </xdr:from>
        <xdr:to>
          <xdr:col>3</xdr:col>
          <xdr:colOff>371475</xdr:colOff>
          <xdr:row>11</xdr:row>
          <xdr:rowOff>171450</xdr:rowOff>
        </xdr:to>
        <xdr:sp macro="" textlink="">
          <xdr:nvSpPr>
            <xdr:cNvPr id="4098" name="List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</xdr:row>
          <xdr:rowOff>28575</xdr:rowOff>
        </xdr:from>
        <xdr:to>
          <xdr:col>3</xdr:col>
          <xdr:colOff>342900</xdr:colOff>
          <xdr:row>7</xdr:row>
          <xdr:rowOff>152400</xdr:rowOff>
        </xdr:to>
        <xdr:sp macro="" textlink="">
          <xdr:nvSpPr>
            <xdr:cNvPr id="4099" name="List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38100</xdr:rowOff>
        </xdr:from>
        <xdr:to>
          <xdr:col>3</xdr:col>
          <xdr:colOff>381000</xdr:colOff>
          <xdr:row>19</xdr:row>
          <xdr:rowOff>161925</xdr:rowOff>
        </xdr:to>
        <xdr:sp macro="" textlink="">
          <xdr:nvSpPr>
            <xdr:cNvPr id="4100" name="List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3</xdr:col>
          <xdr:colOff>361950</xdr:colOff>
          <xdr:row>16</xdr:row>
          <xdr:rowOff>1680</xdr:rowOff>
        </xdr:to>
        <xdr:sp macro="" textlink="">
          <xdr:nvSpPr>
            <xdr:cNvPr id="4101" name="List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9524</xdr:colOff>
      <xdr:row>2</xdr:row>
      <xdr:rowOff>11204</xdr:rowOff>
    </xdr:from>
    <xdr:to>
      <xdr:col>17</xdr:col>
      <xdr:colOff>3361</xdr:colOff>
      <xdr:row>21</xdr:row>
      <xdr:rowOff>35299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52668</xdr:colOff>
      <xdr:row>2</xdr:row>
      <xdr:rowOff>9523</xdr:rowOff>
    </xdr:from>
    <xdr:to>
      <xdr:col>27</xdr:col>
      <xdr:colOff>0</xdr:colOff>
      <xdr:row>21</xdr:row>
      <xdr:rowOff>33617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409573</xdr:colOff>
      <xdr:row>23</xdr:row>
      <xdr:rowOff>9524</xdr:rowOff>
    </xdr:from>
    <xdr:to>
      <xdr:col>17</xdr:col>
      <xdr:colOff>0</xdr:colOff>
      <xdr:row>39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57149</xdr:colOff>
      <xdr:row>23</xdr:row>
      <xdr:rowOff>9525</xdr:rowOff>
    </xdr:from>
    <xdr:to>
      <xdr:col>26</xdr:col>
      <xdr:colOff>609599</xdr:colOff>
      <xdr:row>39</xdr:row>
      <xdr:rowOff>161925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19050</xdr:rowOff>
        </xdr:from>
        <xdr:to>
          <xdr:col>3</xdr:col>
          <xdr:colOff>381000</xdr:colOff>
          <xdr:row>25</xdr:row>
          <xdr:rowOff>161925</xdr:rowOff>
        </xdr:to>
        <xdr:sp macro="" textlink="">
          <xdr:nvSpPr>
            <xdr:cNvPr id="4102" name="List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409574</xdr:colOff>
      <xdr:row>40</xdr:row>
      <xdr:rowOff>200024</xdr:rowOff>
    </xdr:from>
    <xdr:to>
      <xdr:col>17</xdr:col>
      <xdr:colOff>9525</xdr:colOff>
      <xdr:row>57</xdr:row>
      <xdr:rowOff>152400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3360</xdr:colOff>
      <xdr:row>2</xdr:row>
      <xdr:rowOff>4482</xdr:rowOff>
    </xdr:from>
    <xdr:to>
      <xdr:col>38</xdr:col>
      <xdr:colOff>19049</xdr:colOff>
      <xdr:row>21</xdr:row>
      <xdr:rowOff>28575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5</xdr:row>
          <xdr:rowOff>38100</xdr:rowOff>
        </xdr:from>
        <xdr:to>
          <xdr:col>5</xdr:col>
          <xdr:colOff>581025</xdr:colOff>
          <xdr:row>7</xdr:row>
          <xdr:rowOff>352425</xdr:rowOff>
        </xdr:to>
        <xdr:sp macro="" textlink="">
          <xdr:nvSpPr>
            <xdr:cNvPr id="8193" name="List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4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</xdr:row>
          <xdr:rowOff>28575</xdr:rowOff>
        </xdr:from>
        <xdr:to>
          <xdr:col>5</xdr:col>
          <xdr:colOff>581025</xdr:colOff>
          <xdr:row>10</xdr:row>
          <xdr:rowOff>171450</xdr:rowOff>
        </xdr:to>
        <xdr:sp macro="" textlink="">
          <xdr:nvSpPr>
            <xdr:cNvPr id="8194" name="List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4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5</xdr:row>
          <xdr:rowOff>38100</xdr:rowOff>
        </xdr:from>
        <xdr:to>
          <xdr:col>8</xdr:col>
          <xdr:colOff>581025</xdr:colOff>
          <xdr:row>6</xdr:row>
          <xdr:rowOff>57150</xdr:rowOff>
        </xdr:to>
        <xdr:sp macro="" textlink="">
          <xdr:nvSpPr>
            <xdr:cNvPr id="8195" name="List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4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9</xdr:row>
          <xdr:rowOff>28575</xdr:rowOff>
        </xdr:from>
        <xdr:to>
          <xdr:col>8</xdr:col>
          <xdr:colOff>581025</xdr:colOff>
          <xdr:row>10</xdr:row>
          <xdr:rowOff>152400</xdr:rowOff>
        </xdr:to>
        <xdr:sp macro="" textlink="">
          <xdr:nvSpPr>
            <xdr:cNvPr id="8196" name="List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4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5</xdr:row>
          <xdr:rowOff>19050</xdr:rowOff>
        </xdr:from>
        <xdr:to>
          <xdr:col>11</xdr:col>
          <xdr:colOff>590550</xdr:colOff>
          <xdr:row>6</xdr:row>
          <xdr:rowOff>304800</xdr:rowOff>
        </xdr:to>
        <xdr:sp macro="" textlink="">
          <xdr:nvSpPr>
            <xdr:cNvPr id="8197" name="List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4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9</xdr:row>
          <xdr:rowOff>28575</xdr:rowOff>
        </xdr:from>
        <xdr:to>
          <xdr:col>11</xdr:col>
          <xdr:colOff>590550</xdr:colOff>
          <xdr:row>11</xdr:row>
          <xdr:rowOff>542925</xdr:rowOff>
        </xdr:to>
        <xdr:sp macro="" textlink="">
          <xdr:nvSpPr>
            <xdr:cNvPr id="8198" name="List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4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Data" displayName="EmpData" ref="A1:T453">
  <autoFilter ref="A1:T453" xr:uid="{00000000-0009-0000-0100-000001000000}"/>
  <tableColumns count="20">
    <tableColumn id="1" xr3:uid="{00000000-0010-0000-0000-000001000000}" name="Employee No" totalsRowLabel="Total" dataCellStyle="Neutral"/>
    <tableColumn id="2" xr3:uid="{00000000-0010-0000-0000-000002000000}" name="Name" dataCellStyle="Neutral"/>
    <tableColumn id="16" xr3:uid="{00000000-0010-0000-0000-000010000000}" name="Joining Year" dataDxfId="19">
      <calculatedColumnFormula>YEAR(EmpData[[#This Row],[DOJ ]])</calculatedColumnFormula>
    </tableColumn>
    <tableColumn id="3" xr3:uid="{00000000-0010-0000-0000-000003000000}" name="Join Date" dataDxfId="18" dataCellStyle="Neutral"/>
    <tableColumn id="4" xr3:uid="{00000000-0010-0000-0000-000004000000}" name="DOJ " dataDxfId="17" dataCellStyle="Neutral"/>
    <tableColumn id="5" xr3:uid="{00000000-0010-0000-0000-000005000000}" name="Gender" dataDxfId="16" dataCellStyle="Neutral"/>
    <tableColumn id="6" xr3:uid="{00000000-0010-0000-0000-000006000000}" name="DOB" dataDxfId="15" dataCellStyle="Neutral"/>
    <tableColumn id="7" xr3:uid="{00000000-0010-0000-0000-000007000000}" name="Joining Batch " dataDxfId="14" dataCellStyle="Neutral"/>
    <tableColumn id="8" xr3:uid="{00000000-0010-0000-0000-000008000000}" name="Designation" dataDxfId="13" dataCellStyle="Neutral"/>
    <tableColumn id="9" xr3:uid="{00000000-0010-0000-0000-000009000000}" name="HC - Group" dataCellStyle="Neutral"/>
    <tableColumn id="10" xr3:uid="{00000000-0010-0000-0000-00000A000000}" name="Annual CTC" dataDxfId="12" dataCellStyle="Neutral"/>
    <tableColumn id="11" xr3:uid="{00000000-0010-0000-0000-00000B000000}" name="Month" dataDxfId="11" dataCellStyle="Neutral"/>
    <tableColumn id="19" xr3:uid="{00000000-0010-0000-0000-000013000000}" name="Month(Num)" dataDxfId="10">
      <calculatedColumnFormula>MONTH(EmpData[[#This Row],[Month]])</calculatedColumnFormula>
    </tableColumn>
    <tableColumn id="20" xr3:uid="{00000000-0010-0000-0000-000014000000}" name="Month(Year)" dataDxfId="9">
      <calculatedColumnFormula>YEAR(EmpData[[#This Row],[Month]])</calculatedColumnFormula>
    </tableColumn>
    <tableColumn id="12" xr3:uid="{00000000-0010-0000-0000-00000C000000}" name="VB" dataCellStyle="Neutral"/>
    <tableColumn id="13" xr3:uid="{00000000-0010-0000-0000-00000D000000}" name="VB Round UP" dataDxfId="8" dataCellStyle="Neutral"/>
    <tableColumn id="14" xr3:uid="{00000000-0010-0000-0000-00000E000000}" name="V Bracket" dataCellStyle="Neutral"/>
    <tableColumn id="15" xr3:uid="{00000000-0010-0000-0000-00000F000000}" name="Collection" totalsRowFunction="count" dataDxfId="7" dataCellStyle="Neutral"/>
    <tableColumn id="17" xr3:uid="{00000000-0010-0000-0000-000011000000}" name="LWD" dataDxfId="6" dataCellStyle="Neutral"/>
    <tableColumn id="18" xr3:uid="{00000000-0010-0000-0000-000012000000}" name="AGE" dataDxfId="5">
      <calculatedColumnFormula>IFERROR(IF(ISBLANK(EmpData[[#This Row],[DOB]]),"",INT((TODAY()-EmpData[[#This Row],[DOB]])/365)),"")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5:C12" totalsRowShown="0" headerRowDxfId="4" dataDxfId="3">
  <tableColumns count="3">
    <tableColumn id="1" xr3:uid="{00000000-0010-0000-0100-000001000000}" name="Chart" dataDxfId="2"/>
    <tableColumn id="2" xr3:uid="{00000000-0010-0000-0100-000002000000}" name="Description" dataDxfId="1"/>
    <tableColumn id="3" xr3:uid="{00000000-0010-0000-0100-000003000000}" name="Crite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10" Type="http://schemas.openxmlformats.org/officeDocument/2006/relationships/table" Target="../tables/table2.xml"/><Relationship Id="rId4" Type="http://schemas.openxmlformats.org/officeDocument/2006/relationships/ctrlProp" Target="../ctrlProps/ctrlProp7.xml"/><Relationship Id="rId9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42"/>
  <sheetViews>
    <sheetView showGridLines="0" tabSelected="1" zoomScaleNormal="100" workbookViewId="0">
      <selection activeCell="AG47" sqref="AG47"/>
    </sheetView>
  </sheetViews>
  <sheetFormatPr defaultRowHeight="15" x14ac:dyDescent="0.25"/>
  <cols>
    <col min="1" max="1" width="0.5703125" customWidth="1"/>
    <col min="4" max="4" width="6.140625" customWidth="1"/>
    <col min="18" max="18" width="0.85546875" customWidth="1"/>
    <col min="19" max="19" width="9.7109375" customWidth="1"/>
    <col min="20" max="20" width="9.28515625" customWidth="1"/>
    <col min="21" max="21" width="2" customWidth="1"/>
    <col min="22" max="23" width="19.85546875" customWidth="1"/>
    <col min="28" max="28" width="0.85546875" customWidth="1"/>
  </cols>
  <sheetData>
    <row r="1" spans="2:38" ht="3" customHeight="1" x14ac:dyDescent="0.25"/>
    <row r="2" spans="2:38" ht="15.75" x14ac:dyDescent="0.25">
      <c r="B2" s="50" t="s">
        <v>288</v>
      </c>
      <c r="C2" s="50"/>
      <c r="D2" s="50"/>
      <c r="E2" s="51" t="s">
        <v>290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S2" s="51" t="s">
        <v>291</v>
      </c>
      <c r="T2" s="51"/>
      <c r="U2" s="51"/>
      <c r="V2" s="51"/>
      <c r="W2" s="51"/>
      <c r="X2" s="51"/>
      <c r="Y2" s="51"/>
      <c r="Z2" s="51"/>
      <c r="AA2" s="51"/>
      <c r="AC2" s="56" t="s">
        <v>344</v>
      </c>
      <c r="AD2" s="56"/>
      <c r="AE2" s="56"/>
      <c r="AF2" s="56"/>
      <c r="AG2" s="56"/>
      <c r="AH2" s="56"/>
      <c r="AI2" s="56"/>
      <c r="AJ2" s="56"/>
      <c r="AK2" s="56"/>
      <c r="AL2" s="56"/>
    </row>
    <row r="9" spans="2:38" x14ac:dyDescent="0.25">
      <c r="B9" s="50" t="s">
        <v>269</v>
      </c>
      <c r="C9" s="50"/>
      <c r="D9" s="50"/>
    </row>
    <row r="13" spans="2:38" x14ac:dyDescent="0.25">
      <c r="B13" s="50" t="s">
        <v>4</v>
      </c>
      <c r="C13" s="50"/>
      <c r="D13" s="50"/>
    </row>
    <row r="16" spans="2:38" ht="1.5" customHeight="1" x14ac:dyDescent="0.25"/>
    <row r="17" spans="2:34" x14ac:dyDescent="0.25">
      <c r="B17" s="50" t="s">
        <v>272</v>
      </c>
      <c r="C17" s="50"/>
      <c r="D17" s="50"/>
    </row>
    <row r="20" spans="2:34" ht="15" customHeight="1" x14ac:dyDescent="0.25"/>
    <row r="21" spans="2:34" x14ac:dyDescent="0.25">
      <c r="B21" s="50" t="s">
        <v>10</v>
      </c>
      <c r="C21" s="50"/>
      <c r="D21" s="50"/>
    </row>
    <row r="23" spans="2:34" ht="15.75" x14ac:dyDescent="0.25">
      <c r="E23" s="51" t="s">
        <v>320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S23" s="51" t="s">
        <v>303</v>
      </c>
      <c r="T23" s="51"/>
      <c r="U23" s="51"/>
      <c r="V23" s="51"/>
      <c r="W23" s="51"/>
      <c r="X23" s="51"/>
      <c r="Y23" s="51"/>
      <c r="Z23" s="51"/>
      <c r="AA23" s="51"/>
      <c r="AC23" s="51" t="s">
        <v>292</v>
      </c>
      <c r="AD23" s="51"/>
      <c r="AE23" s="51"/>
      <c r="AF23" s="51"/>
      <c r="AG23" s="51"/>
      <c r="AH23" s="51"/>
    </row>
    <row r="25" spans="2:34" x14ac:dyDescent="0.25">
      <c r="AC25" s="55" t="s">
        <v>1</v>
      </c>
      <c r="AD25" s="55"/>
      <c r="AE25" s="55"/>
      <c r="AF25" s="57" t="str">
        <f>Emp_Name</f>
        <v>Aarti Sharma</v>
      </c>
      <c r="AG25" s="57"/>
      <c r="AH25" s="57"/>
    </row>
    <row r="26" spans="2:34" x14ac:dyDescent="0.25">
      <c r="AC26" s="55" t="s">
        <v>293</v>
      </c>
      <c r="AD26" s="55"/>
      <c r="AE26" s="55"/>
      <c r="AF26" s="58">
        <f ca="1">IF(Calculations!D36=0,0,Calculations!D36)</f>
        <v>43329</v>
      </c>
      <c r="AG26" s="58"/>
      <c r="AH26" s="58"/>
    </row>
    <row r="27" spans="2:34" x14ac:dyDescent="0.25">
      <c r="B27" s="50" t="s">
        <v>289</v>
      </c>
      <c r="C27" s="50"/>
      <c r="D27" s="50"/>
      <c r="AC27" s="55" t="s">
        <v>4</v>
      </c>
      <c r="AD27" s="55"/>
      <c r="AE27" s="55"/>
      <c r="AF27" s="59" t="str">
        <f ca="1">IF(Calculations!$D$37=0,0,Calculations!D37)</f>
        <v>Female</v>
      </c>
      <c r="AG27" s="59"/>
      <c r="AH27" s="59"/>
    </row>
    <row r="28" spans="2:34" x14ac:dyDescent="0.25">
      <c r="AC28" s="55" t="s">
        <v>7</v>
      </c>
      <c r="AD28" s="55"/>
      <c r="AE28" s="55"/>
      <c r="AF28" s="59" t="str">
        <f ca="1">IF(Calculations!D38=0,0,Calculations!D38)</f>
        <v>Credit Analyst</v>
      </c>
      <c r="AG28" s="59"/>
      <c r="AH28" s="59"/>
    </row>
    <row r="29" spans="2:34" x14ac:dyDescent="0.25">
      <c r="AC29" s="55" t="s">
        <v>294</v>
      </c>
      <c r="AD29" s="55"/>
      <c r="AE29" s="55"/>
      <c r="AF29" s="59" t="str">
        <f ca="1">IF(Calculations!D39=0,0,Calculations!D39)</f>
        <v>Operations</v>
      </c>
      <c r="AG29" s="59"/>
      <c r="AH29" s="59"/>
    </row>
    <row r="30" spans="2:34" x14ac:dyDescent="0.25">
      <c r="AC30" s="55" t="s">
        <v>9</v>
      </c>
      <c r="AD30" s="55"/>
      <c r="AE30" s="55"/>
      <c r="AF30" s="60">
        <f ca="1">IF(Calculations!D40=0,0,Calculations!D40)</f>
        <v>300000</v>
      </c>
      <c r="AG30" s="60"/>
      <c r="AH30" s="60"/>
    </row>
    <row r="31" spans="2:34" x14ac:dyDescent="0.25">
      <c r="AC31" s="55" t="s">
        <v>295</v>
      </c>
      <c r="AD31" s="55"/>
      <c r="AE31" s="55"/>
      <c r="AF31" s="59" t="str">
        <f ca="1">IF(Calculations!D41=0,0,Calculations!D41)</f>
        <v>6 to 9 months</v>
      </c>
      <c r="AG31" s="59"/>
      <c r="AH31" s="59"/>
    </row>
    <row r="32" spans="2:34" x14ac:dyDescent="0.25">
      <c r="AC32" s="55" t="s">
        <v>14</v>
      </c>
      <c r="AD32" s="55"/>
      <c r="AE32" s="55"/>
      <c r="AF32" s="60">
        <f ca="1">IF(Calculations!D42=0,0,Calculations!D42)</f>
        <v>231657.12999999998</v>
      </c>
      <c r="AG32" s="60"/>
      <c r="AH32" s="60"/>
    </row>
    <row r="33" spans="5:44" x14ac:dyDescent="0.25">
      <c r="AC33" s="55" t="s">
        <v>296</v>
      </c>
      <c r="AD33" s="55"/>
      <c r="AE33" s="55"/>
      <c r="AF33" s="60">
        <f ca="1">IF(AF32="","",Calculations!D43)</f>
        <v>416576.28246031748</v>
      </c>
      <c r="AG33" s="60"/>
      <c r="AH33" s="60"/>
    </row>
    <row r="38" spans="5:44" x14ac:dyDescent="0.25">
      <c r="AR38" s="2"/>
    </row>
    <row r="39" spans="5:44" x14ac:dyDescent="0.25">
      <c r="AR39" s="2"/>
    </row>
    <row r="40" spans="5:44" x14ac:dyDescent="0.25">
      <c r="AR40" s="2"/>
    </row>
    <row r="41" spans="5:44" ht="15.75" x14ac:dyDescent="0.25">
      <c r="E41" s="49" t="s">
        <v>321</v>
      </c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AR41" s="2"/>
    </row>
    <row r="42" spans="5:44" x14ac:dyDescent="0.25">
      <c r="AR42" s="2"/>
    </row>
  </sheetData>
  <mergeCells count="31">
    <mergeCell ref="AF30:AH30"/>
    <mergeCell ref="AF31:AH31"/>
    <mergeCell ref="AF32:AH32"/>
    <mergeCell ref="AF33:AH33"/>
    <mergeCell ref="E41:Q41"/>
    <mergeCell ref="AF25:AH25"/>
    <mergeCell ref="AF26:AH26"/>
    <mergeCell ref="AF27:AH27"/>
    <mergeCell ref="AF28:AH28"/>
    <mergeCell ref="AF29:AH29"/>
    <mergeCell ref="AC25:AE25"/>
    <mergeCell ref="AC26:AE26"/>
    <mergeCell ref="AC27:AE27"/>
    <mergeCell ref="AC28:AE28"/>
    <mergeCell ref="AC29:AE29"/>
    <mergeCell ref="AC30:AE30"/>
    <mergeCell ref="AC31:AE31"/>
    <mergeCell ref="AC32:AE32"/>
    <mergeCell ref="AC33:AE33"/>
    <mergeCell ref="AC2:AL2"/>
    <mergeCell ref="E23:Q23"/>
    <mergeCell ref="S23:AA23"/>
    <mergeCell ref="AC23:AH23"/>
    <mergeCell ref="B2:D2"/>
    <mergeCell ref="B9:D9"/>
    <mergeCell ref="B13:D13"/>
    <mergeCell ref="B17:D17"/>
    <mergeCell ref="B27:D27"/>
    <mergeCell ref="B21:D21"/>
    <mergeCell ref="E2:Q2"/>
    <mergeCell ref="S2:AA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List Box 1">
              <controlPr defaultSize="0" autoLine="0" autoPict="0">
                <anchor moveWithCells="1">
                  <from>
                    <xdr:col>0</xdr:col>
                    <xdr:colOff>28575</xdr:colOff>
                    <xdr:row>27</xdr:row>
                    <xdr:rowOff>19050</xdr:rowOff>
                  </from>
                  <to>
                    <xdr:col>3</xdr:col>
                    <xdr:colOff>371475</xdr:colOff>
                    <xdr:row>56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List Box 2">
              <controlPr defaultSize="0" autoLine="0" autoPict="0">
                <anchor moveWithCells="1">
                  <from>
                    <xdr:col>1</xdr:col>
                    <xdr:colOff>19050</xdr:colOff>
                    <xdr:row>9</xdr:row>
                    <xdr:rowOff>28575</xdr:rowOff>
                  </from>
                  <to>
                    <xdr:col>3</xdr:col>
                    <xdr:colOff>371475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List Box 3">
              <controlPr defaultSize="0" autoLine="0" autoPict="0">
                <anchor moveWithCells="1">
                  <from>
                    <xdr:col>1</xdr:col>
                    <xdr:colOff>19050</xdr:colOff>
                    <xdr:row>2</xdr:row>
                    <xdr:rowOff>28575</xdr:rowOff>
                  </from>
                  <to>
                    <xdr:col>3</xdr:col>
                    <xdr:colOff>342900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List Box 4">
              <controlPr defaultSize="0" autoLine="0" autoPict="0">
                <anchor moveWithCells="1">
                  <from>
                    <xdr:col>1</xdr:col>
                    <xdr:colOff>0</xdr:colOff>
                    <xdr:row>17</xdr:row>
                    <xdr:rowOff>38100</xdr:rowOff>
                  </from>
                  <to>
                    <xdr:col>3</xdr:col>
                    <xdr:colOff>381000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List Box 5">
              <controlPr defaultSize="0" autoLine="0" autoPict="0">
                <anchor moveWithCells="1">
                  <from>
                    <xdr:col>1</xdr:col>
                    <xdr:colOff>0</xdr:colOff>
                    <xdr:row>13</xdr:row>
                    <xdr:rowOff>0</xdr:rowOff>
                  </from>
                  <to>
                    <xdr:col>3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List Box 6">
              <controlPr defaultSize="0" autoLine="0" autoPict="0">
                <anchor moveWithCells="1">
                  <from>
                    <xdr:col>1</xdr:col>
                    <xdr:colOff>0</xdr:colOff>
                    <xdr:row>21</xdr:row>
                    <xdr:rowOff>19050</xdr:rowOff>
                  </from>
                  <to>
                    <xdr:col>3</xdr:col>
                    <xdr:colOff>381000</xdr:colOff>
                    <xdr:row>25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0"/>
  <sheetViews>
    <sheetView topLeftCell="F1" workbookViewId="0">
      <selection activeCell="S453" sqref="S453"/>
    </sheetView>
  </sheetViews>
  <sheetFormatPr defaultRowHeight="15" x14ac:dyDescent="0.25"/>
  <cols>
    <col min="1" max="1" width="15.140625" bestFit="1" customWidth="1"/>
    <col min="2" max="2" width="21.7109375" bestFit="1" customWidth="1"/>
    <col min="3" max="3" width="14" bestFit="1" customWidth="1"/>
    <col min="4" max="4" width="12.42578125" style="1" customWidth="1"/>
    <col min="5" max="5" width="11.5703125" customWidth="1"/>
    <col min="6" max="6" width="10" bestFit="1" customWidth="1"/>
    <col min="7" max="7" width="10.140625" bestFit="1" customWidth="1"/>
    <col min="8" max="8" width="15.5703125" bestFit="1" customWidth="1"/>
    <col min="9" max="9" width="35.42578125" customWidth="1"/>
    <col min="10" max="10" width="12.85546875" bestFit="1" customWidth="1"/>
    <col min="11" max="11" width="13.28515625" bestFit="1" customWidth="1"/>
    <col min="12" max="12" width="10.140625" bestFit="1" customWidth="1"/>
    <col min="13" max="14" width="14.7109375" customWidth="1"/>
    <col min="15" max="15" width="12" bestFit="1" customWidth="1"/>
    <col min="16" max="16" width="14.85546875" bestFit="1" customWidth="1"/>
    <col min="17" max="17" width="15" bestFit="1" customWidth="1"/>
    <col min="18" max="18" width="12.28515625" bestFit="1" customWidth="1"/>
    <col min="19" max="20" width="12.28515625" customWidth="1"/>
    <col min="21" max="21" width="9.140625" customWidth="1"/>
    <col min="22" max="22" width="26.85546875" bestFit="1" customWidth="1"/>
    <col min="23" max="23" width="13.28515625" bestFit="1" customWidth="1"/>
  </cols>
  <sheetData>
    <row r="1" spans="1:24" x14ac:dyDescent="0.25">
      <c r="A1" t="s">
        <v>0</v>
      </c>
      <c r="B1" t="s">
        <v>1</v>
      </c>
      <c r="C1" t="s">
        <v>265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299</v>
      </c>
      <c r="N1" t="s">
        <v>297</v>
      </c>
      <c r="O1" t="s">
        <v>11</v>
      </c>
      <c r="P1" t="s">
        <v>12</v>
      </c>
      <c r="Q1" t="s">
        <v>13</v>
      </c>
      <c r="R1" t="s">
        <v>14</v>
      </c>
      <c r="S1" t="s">
        <v>266</v>
      </c>
      <c r="T1" t="s">
        <v>267</v>
      </c>
      <c r="V1" s="3" t="s">
        <v>264</v>
      </c>
      <c r="W1" s="3" t="s">
        <v>273</v>
      </c>
    </row>
    <row r="2" spans="1:24" x14ac:dyDescent="0.25">
      <c r="A2" s="21" t="s">
        <v>15</v>
      </c>
      <c r="B2" s="21" t="s">
        <v>16</v>
      </c>
      <c r="C2" s="2">
        <f>YEAR(EmpData[[#This Row],[DOJ ]])</f>
        <v>2018</v>
      </c>
      <c r="D2" s="24" t="s">
        <v>17</v>
      </c>
      <c r="E2" s="25">
        <v>43329</v>
      </c>
      <c r="F2" s="30" t="s">
        <v>261</v>
      </c>
      <c r="G2" s="32" t="s">
        <v>263</v>
      </c>
      <c r="H2" s="30" t="s">
        <v>18</v>
      </c>
      <c r="I2" s="30" t="s">
        <v>19</v>
      </c>
      <c r="J2" s="21" t="s">
        <v>20</v>
      </c>
      <c r="K2" s="30">
        <v>300000</v>
      </c>
      <c r="L2" s="34">
        <v>43585</v>
      </c>
      <c r="M2" s="11">
        <f>MONTH(EmpData[[#This Row],[Month]])</f>
        <v>4</v>
      </c>
      <c r="N2" s="11">
        <f>YEAR(EmpData[[#This Row],[Month]])</f>
        <v>2019</v>
      </c>
      <c r="O2" s="21">
        <v>8.5333333333333332</v>
      </c>
      <c r="P2" s="30">
        <v>9</v>
      </c>
      <c r="Q2" s="21" t="s">
        <v>21</v>
      </c>
      <c r="R2" s="30">
        <v>231657.12999999998</v>
      </c>
      <c r="S2" s="34" t="s">
        <v>319</v>
      </c>
      <c r="T2" s="2" t="str">
        <f ca="1">IFERROR(IF(ISBLANK(EmpData[[#This Row],[DOB]]),"",INT((TODAY()-EmpData[[#This Row],[DOB]])/365)),"")</f>
        <v/>
      </c>
      <c r="V2" t="str">
        <f>IFERROR(EmpData[[#This Row],[Name]]&amp;EmpData[[#This Row],[Month]],"")</f>
        <v>Aarti Sharma43585</v>
      </c>
      <c r="W2">
        <f>IFERROR(YEAR(EmpData[[#This Row],[Month]]),"")</f>
        <v>2019</v>
      </c>
      <c r="X2" s="4"/>
    </row>
    <row r="3" spans="1:24" x14ac:dyDescent="0.25">
      <c r="A3" s="21" t="s">
        <v>22</v>
      </c>
      <c r="B3" s="21" t="s">
        <v>23</v>
      </c>
      <c r="C3" s="2">
        <f>YEAR(EmpData[[#This Row],[DOJ ]])</f>
        <v>2018</v>
      </c>
      <c r="D3" s="24" t="s">
        <v>24</v>
      </c>
      <c r="E3" s="25">
        <v>43132</v>
      </c>
      <c r="F3" s="30" t="s">
        <v>261</v>
      </c>
      <c r="G3" s="32" t="s">
        <v>263</v>
      </c>
      <c r="H3" s="30" t="s">
        <v>25</v>
      </c>
      <c r="I3" s="30" t="s">
        <v>19</v>
      </c>
      <c r="J3" s="21" t="s">
        <v>20</v>
      </c>
      <c r="K3" s="30">
        <v>300000</v>
      </c>
      <c r="L3" s="34">
        <v>43585</v>
      </c>
      <c r="M3" s="11">
        <f>MONTH(EmpData[[#This Row],[Month]])</f>
        <v>4</v>
      </c>
      <c r="N3" s="11">
        <f>YEAR(EmpData[[#This Row],[Month]])</f>
        <v>2019</v>
      </c>
      <c r="O3" s="21">
        <v>15.1</v>
      </c>
      <c r="P3" s="30">
        <v>16</v>
      </c>
      <c r="Q3" s="21" t="s">
        <v>26</v>
      </c>
      <c r="R3" s="30">
        <v>345909</v>
      </c>
      <c r="S3" s="34"/>
      <c r="T3" s="2" t="str">
        <f ca="1">IFERROR(IF(ISBLANK(EmpData[[#This Row],[DOB]]),"",INT((TODAY()-EmpData[[#This Row],[DOB]])/365)),"")</f>
        <v/>
      </c>
      <c r="V3" t="str">
        <f>IFERROR(EmpData[[#This Row],[Name]]&amp;EmpData[[#This Row],[Month]],"")</f>
        <v>Aastha Singh Gaur43585</v>
      </c>
      <c r="W3">
        <f>IFERROR(YEAR(EmpData[[#This Row],[Month]]),"")</f>
        <v>2019</v>
      </c>
    </row>
    <row r="4" spans="1:24" x14ac:dyDescent="0.25">
      <c r="A4" s="21" t="s">
        <v>27</v>
      </c>
      <c r="B4" s="21" t="s">
        <v>28</v>
      </c>
      <c r="C4" s="2">
        <f>YEAR(EmpData[[#This Row],[DOJ ]])</f>
        <v>2018</v>
      </c>
      <c r="D4" s="24" t="s">
        <v>29</v>
      </c>
      <c r="E4" s="25">
        <v>43347</v>
      </c>
      <c r="F4" s="30" t="s">
        <v>262</v>
      </c>
      <c r="G4" s="32" t="s">
        <v>263</v>
      </c>
      <c r="H4" s="30" t="s">
        <v>30</v>
      </c>
      <c r="I4" s="30" t="s">
        <v>19</v>
      </c>
      <c r="J4" s="21" t="s">
        <v>20</v>
      </c>
      <c r="K4" s="30">
        <v>300000</v>
      </c>
      <c r="L4" s="34">
        <v>43585</v>
      </c>
      <c r="M4" s="11">
        <f>MONTH(EmpData[[#This Row],[Month]])</f>
        <v>4</v>
      </c>
      <c r="N4" s="11">
        <f>YEAR(EmpData[[#This Row],[Month]])</f>
        <v>2019</v>
      </c>
      <c r="O4" s="21">
        <v>7.9333333333333336</v>
      </c>
      <c r="P4" s="30">
        <v>8</v>
      </c>
      <c r="Q4" s="21" t="s">
        <v>21</v>
      </c>
      <c r="R4" s="30">
        <v>91951</v>
      </c>
      <c r="S4" s="34"/>
      <c r="T4" s="2" t="str">
        <f ca="1">IFERROR(IF(ISBLANK(EmpData[[#This Row],[DOB]]),"",INT((TODAY()-EmpData[[#This Row],[DOB]])/365)),"")</f>
        <v/>
      </c>
      <c r="V4" t="str">
        <f>IFERROR(EmpData[[#This Row],[Name]]&amp;EmpData[[#This Row],[Month]],"")</f>
        <v>Alex Julias43585</v>
      </c>
      <c r="W4">
        <f>IFERROR(YEAR(EmpData[[#This Row],[Month]]),"")</f>
        <v>2019</v>
      </c>
    </row>
    <row r="5" spans="1:24" x14ac:dyDescent="0.25">
      <c r="A5" s="21" t="s">
        <v>31</v>
      </c>
      <c r="B5" s="21" t="s">
        <v>32</v>
      </c>
      <c r="C5" s="2">
        <f>YEAR(EmpData[[#This Row],[DOJ ]])</f>
        <v>2016</v>
      </c>
      <c r="D5" s="24" t="s">
        <v>33</v>
      </c>
      <c r="E5" s="25">
        <v>42373</v>
      </c>
      <c r="F5" s="30" t="s">
        <v>262</v>
      </c>
      <c r="G5" s="32">
        <v>32496</v>
      </c>
      <c r="H5" s="30"/>
      <c r="I5" s="30" t="s">
        <v>34</v>
      </c>
      <c r="J5" s="21" t="s">
        <v>35</v>
      </c>
      <c r="K5" s="30">
        <v>300000</v>
      </c>
      <c r="L5" s="34">
        <v>43585</v>
      </c>
      <c r="M5" s="11">
        <f>MONTH(EmpData[[#This Row],[Month]])</f>
        <v>4</v>
      </c>
      <c r="N5" s="11">
        <f>YEAR(EmpData[[#This Row],[Month]])</f>
        <v>2019</v>
      </c>
      <c r="O5" s="21">
        <v>40.4</v>
      </c>
      <c r="P5" s="30">
        <v>41</v>
      </c>
      <c r="Q5" s="21" t="s">
        <v>36</v>
      </c>
      <c r="R5" s="30">
        <v>0</v>
      </c>
      <c r="S5" s="34"/>
      <c r="T5" s="2">
        <f ca="1">IFERROR(IF(ISBLANK(EmpData[[#This Row],[DOB]]),"",INT((TODAY()-EmpData[[#This Row],[DOB]])/365)),"")</f>
        <v>31</v>
      </c>
      <c r="V5" t="str">
        <f>IFERROR(EmpData[[#This Row],[Name]]&amp;EmpData[[#This Row],[Month]],"")</f>
        <v>Aman Bindal43585</v>
      </c>
      <c r="W5">
        <f>IFERROR(YEAR(EmpData[[#This Row],[Month]]),"")</f>
        <v>2019</v>
      </c>
    </row>
    <row r="6" spans="1:24" x14ac:dyDescent="0.25">
      <c r="A6" s="21" t="s">
        <v>37</v>
      </c>
      <c r="B6" s="21" t="s">
        <v>38</v>
      </c>
      <c r="C6" s="2">
        <f>YEAR(EmpData[[#This Row],[DOJ ]])</f>
        <v>2017</v>
      </c>
      <c r="D6" s="24" t="s">
        <v>39</v>
      </c>
      <c r="E6" s="25">
        <v>43095</v>
      </c>
      <c r="F6" s="30" t="s">
        <v>262</v>
      </c>
      <c r="G6" s="32" t="s">
        <v>263</v>
      </c>
      <c r="H6" s="30"/>
      <c r="I6" s="30" t="s">
        <v>40</v>
      </c>
      <c r="J6" s="21" t="s">
        <v>20</v>
      </c>
      <c r="K6" s="30">
        <v>300000</v>
      </c>
      <c r="L6" s="34">
        <v>43585</v>
      </c>
      <c r="M6" s="11">
        <f>MONTH(EmpData[[#This Row],[Month]])</f>
        <v>4</v>
      </c>
      <c r="N6" s="11">
        <f>YEAR(EmpData[[#This Row],[Month]])</f>
        <v>2019</v>
      </c>
      <c r="O6" s="21">
        <v>16.333333333333332</v>
      </c>
      <c r="P6" s="30">
        <v>17</v>
      </c>
      <c r="Q6" s="21" t="s">
        <v>26</v>
      </c>
      <c r="R6" s="30">
        <v>0</v>
      </c>
      <c r="S6" s="34"/>
      <c r="T6" s="2" t="str">
        <f ca="1">IFERROR(IF(ISBLANK(EmpData[[#This Row],[DOB]]),"",INT((TODAY()-EmpData[[#This Row],[DOB]])/365)),"")</f>
        <v/>
      </c>
      <c r="V6" t="str">
        <f>IFERROR(EmpData[[#This Row],[Name]]&amp;EmpData[[#This Row],[Month]],"")</f>
        <v>Aman Pahwa43585</v>
      </c>
      <c r="W6">
        <f>IFERROR(YEAR(EmpData[[#This Row],[Month]]),"")</f>
        <v>2019</v>
      </c>
    </row>
    <row r="7" spans="1:24" x14ac:dyDescent="0.25">
      <c r="A7" s="21" t="s">
        <v>41</v>
      </c>
      <c r="B7" s="21" t="s">
        <v>42</v>
      </c>
      <c r="C7" s="2">
        <f>YEAR(EmpData[[#This Row],[DOJ ]])</f>
        <v>2016</v>
      </c>
      <c r="D7" s="24" t="s">
        <v>43</v>
      </c>
      <c r="E7" s="25">
        <v>42670</v>
      </c>
      <c r="F7" s="30" t="s">
        <v>262</v>
      </c>
      <c r="G7" s="32" t="s">
        <v>263</v>
      </c>
      <c r="H7" s="30"/>
      <c r="I7" s="30" t="s">
        <v>44</v>
      </c>
      <c r="J7" s="21" t="s">
        <v>20</v>
      </c>
      <c r="K7" s="30">
        <v>300000</v>
      </c>
      <c r="L7" s="34">
        <v>43585</v>
      </c>
      <c r="M7" s="11">
        <f>MONTH(EmpData[[#This Row],[Month]])</f>
        <v>4</v>
      </c>
      <c r="N7" s="11">
        <f>YEAR(EmpData[[#This Row],[Month]])</f>
        <v>2019</v>
      </c>
      <c r="O7" s="21">
        <v>30.5</v>
      </c>
      <c r="P7" s="30">
        <v>31</v>
      </c>
      <c r="Q7" s="21" t="s">
        <v>36</v>
      </c>
      <c r="R7" s="30">
        <v>0</v>
      </c>
      <c r="S7" s="34"/>
      <c r="T7" s="2" t="str">
        <f ca="1">IFERROR(IF(ISBLANK(EmpData[[#This Row],[DOB]]),"",INT((TODAY()-EmpData[[#This Row],[DOB]])/365)),"")</f>
        <v/>
      </c>
      <c r="V7" t="str">
        <f>IFERROR(EmpData[[#This Row],[Name]]&amp;EmpData[[#This Row],[Month]],"")</f>
        <v>Amit Chakraborty43585</v>
      </c>
      <c r="W7">
        <f>IFERROR(YEAR(EmpData[[#This Row],[Month]]),"")</f>
        <v>2019</v>
      </c>
    </row>
    <row r="8" spans="1:24" x14ac:dyDescent="0.25">
      <c r="A8" s="21" t="s">
        <v>45</v>
      </c>
      <c r="B8" s="21" t="s">
        <v>46</v>
      </c>
      <c r="C8" s="2">
        <f>YEAR(EmpData[[#This Row],[DOJ ]])</f>
        <v>2019</v>
      </c>
      <c r="D8" s="24" t="s">
        <v>47</v>
      </c>
      <c r="E8" s="25">
        <v>43468</v>
      </c>
      <c r="F8" s="30" t="s">
        <v>261</v>
      </c>
      <c r="G8" s="32">
        <v>33687</v>
      </c>
      <c r="H8" s="30"/>
      <c r="I8" s="30" t="s">
        <v>48</v>
      </c>
      <c r="J8" s="21" t="s">
        <v>20</v>
      </c>
      <c r="K8" s="30">
        <v>300000</v>
      </c>
      <c r="L8" s="34">
        <v>43585</v>
      </c>
      <c r="M8" s="11">
        <f>MONTH(EmpData[[#This Row],[Month]])</f>
        <v>4</v>
      </c>
      <c r="N8" s="11">
        <f>YEAR(EmpData[[#This Row],[Month]])</f>
        <v>2019</v>
      </c>
      <c r="O8" s="21">
        <v>3.9</v>
      </c>
      <c r="P8" s="30">
        <v>4</v>
      </c>
      <c r="Q8" s="21" t="s">
        <v>49</v>
      </c>
      <c r="R8" s="30">
        <v>0</v>
      </c>
      <c r="S8" s="34"/>
      <c r="T8" s="2">
        <f ca="1">IFERROR(IF(ISBLANK(EmpData[[#This Row],[DOB]]),"",INT((TODAY()-EmpData[[#This Row],[DOB]])/365)),"")</f>
        <v>28</v>
      </c>
      <c r="V8" t="str">
        <f>IFERROR(EmpData[[#This Row],[Name]]&amp;EmpData[[#This Row],[Month]],"")</f>
        <v>Ankita Rawat43585</v>
      </c>
      <c r="W8">
        <f>IFERROR(YEAR(EmpData[[#This Row],[Month]]),"")</f>
        <v>2019</v>
      </c>
    </row>
    <row r="9" spans="1:24" x14ac:dyDescent="0.25">
      <c r="A9" s="21" t="s">
        <v>50</v>
      </c>
      <c r="B9" s="21" t="s">
        <v>51</v>
      </c>
      <c r="C9" s="2">
        <f>YEAR(EmpData[[#This Row],[DOJ ]])</f>
        <v>2015</v>
      </c>
      <c r="D9" s="24" t="s">
        <v>52</v>
      </c>
      <c r="E9" s="25">
        <v>42248</v>
      </c>
      <c r="F9" s="30" t="s">
        <v>262</v>
      </c>
      <c r="G9" s="32">
        <v>30882</v>
      </c>
      <c r="H9" s="30"/>
      <c r="I9" s="30" t="s">
        <v>53</v>
      </c>
      <c r="J9" s="21" t="s">
        <v>54</v>
      </c>
      <c r="K9" s="30">
        <v>300000</v>
      </c>
      <c r="L9" s="34">
        <v>43585</v>
      </c>
      <c r="M9" s="11">
        <f>MONTH(EmpData[[#This Row],[Month]])</f>
        <v>4</v>
      </c>
      <c r="N9" s="11">
        <f>YEAR(EmpData[[#This Row],[Month]])</f>
        <v>2019</v>
      </c>
      <c r="O9" s="21">
        <v>44.56666666666667</v>
      </c>
      <c r="P9" s="30">
        <v>45</v>
      </c>
      <c r="Q9" s="21" t="s">
        <v>36</v>
      </c>
      <c r="R9" s="30">
        <v>0</v>
      </c>
      <c r="S9" s="34"/>
      <c r="T9" s="2">
        <f ca="1">IFERROR(IF(ISBLANK(EmpData[[#This Row],[DOB]]),"",INT((TODAY()-EmpData[[#This Row],[DOB]])/365)),"")</f>
        <v>35</v>
      </c>
      <c r="V9" t="str">
        <f>IFERROR(EmpData[[#This Row],[Name]]&amp;EmpData[[#This Row],[Month]],"")</f>
        <v>Ankur Srivastava43585</v>
      </c>
      <c r="W9">
        <f>IFERROR(YEAR(EmpData[[#This Row],[Month]]),"")</f>
        <v>2019</v>
      </c>
    </row>
    <row r="10" spans="1:24" x14ac:dyDescent="0.25">
      <c r="A10" s="21" t="s">
        <v>55</v>
      </c>
      <c r="B10" s="21" t="s">
        <v>56</v>
      </c>
      <c r="C10" s="2">
        <f>YEAR(EmpData[[#This Row],[DOJ ]])</f>
        <v>2016</v>
      </c>
      <c r="D10" s="24" t="s">
        <v>57</v>
      </c>
      <c r="E10" s="25">
        <v>42614</v>
      </c>
      <c r="F10" s="30" t="s">
        <v>262</v>
      </c>
      <c r="G10" s="32">
        <v>29231</v>
      </c>
      <c r="H10" s="30"/>
      <c r="I10" s="30" t="s">
        <v>58</v>
      </c>
      <c r="J10" s="21" t="s">
        <v>54</v>
      </c>
      <c r="K10" s="30">
        <v>300000</v>
      </c>
      <c r="L10" s="34">
        <v>43585</v>
      </c>
      <c r="M10" s="11">
        <f>MONTH(EmpData[[#This Row],[Month]])</f>
        <v>4</v>
      </c>
      <c r="N10" s="11">
        <f>YEAR(EmpData[[#This Row],[Month]])</f>
        <v>2019</v>
      </c>
      <c r="O10" s="21">
        <v>32.366666666666667</v>
      </c>
      <c r="P10" s="30">
        <v>33</v>
      </c>
      <c r="Q10" s="21" t="s">
        <v>36</v>
      </c>
      <c r="R10" s="30">
        <v>0</v>
      </c>
      <c r="S10" s="34"/>
      <c r="T10" s="2">
        <f ca="1">IFERROR(IF(ISBLANK(EmpData[[#This Row],[DOB]]),"",INT((TODAY()-EmpData[[#This Row],[DOB]])/365)),"")</f>
        <v>40</v>
      </c>
      <c r="V10" t="str">
        <f>IFERROR(EmpData[[#This Row],[Name]]&amp;EmpData[[#This Row],[Month]],"")</f>
        <v>Anshuman Panwar43585</v>
      </c>
      <c r="W10">
        <f>IFERROR(YEAR(EmpData[[#This Row],[Month]]),"")</f>
        <v>2019</v>
      </c>
    </row>
    <row r="11" spans="1:24" x14ac:dyDescent="0.25">
      <c r="A11" s="21" t="s">
        <v>59</v>
      </c>
      <c r="B11" s="21" t="s">
        <v>60</v>
      </c>
      <c r="C11" s="2">
        <f>YEAR(EmpData[[#This Row],[DOJ ]])</f>
        <v>2017</v>
      </c>
      <c r="D11" s="24" t="s">
        <v>61</v>
      </c>
      <c r="E11" s="25">
        <v>43046</v>
      </c>
      <c r="F11" s="30" t="s">
        <v>262</v>
      </c>
      <c r="G11" s="32" t="s">
        <v>263</v>
      </c>
      <c r="H11" s="30"/>
      <c r="I11" s="30" t="s">
        <v>62</v>
      </c>
      <c r="J11" s="21" t="s">
        <v>35</v>
      </c>
      <c r="K11" s="30">
        <v>300000</v>
      </c>
      <c r="L11" s="34">
        <v>43585</v>
      </c>
      <c r="M11" s="11">
        <f>MONTH(EmpData[[#This Row],[Month]])</f>
        <v>4</v>
      </c>
      <c r="N11" s="11">
        <f>YEAR(EmpData[[#This Row],[Month]])</f>
        <v>2019</v>
      </c>
      <c r="O11" s="21">
        <v>17.966666666666665</v>
      </c>
      <c r="P11" s="30">
        <v>18</v>
      </c>
      <c r="Q11" s="21" t="s">
        <v>26</v>
      </c>
      <c r="R11" s="30">
        <v>0</v>
      </c>
      <c r="S11" s="34"/>
      <c r="T11" s="2" t="str">
        <f ca="1">IFERROR(IF(ISBLANK(EmpData[[#This Row],[DOB]]),"",INT((TODAY()-EmpData[[#This Row],[DOB]])/365)),"")</f>
        <v/>
      </c>
      <c r="V11" t="str">
        <f>IFERROR(EmpData[[#This Row],[Name]]&amp;EmpData[[#This Row],[Month]],"")</f>
        <v>Anunay Agrawal43585</v>
      </c>
      <c r="W11">
        <f>IFERROR(YEAR(EmpData[[#This Row],[Month]]),"")</f>
        <v>2019</v>
      </c>
    </row>
    <row r="12" spans="1:24" x14ac:dyDescent="0.25">
      <c r="A12" s="21" t="s">
        <v>63</v>
      </c>
      <c r="B12" s="21" t="s">
        <v>64</v>
      </c>
      <c r="C12" s="2">
        <f>YEAR(EmpData[[#This Row],[DOJ ]])</f>
        <v>2018</v>
      </c>
      <c r="D12" s="24" t="s">
        <v>65</v>
      </c>
      <c r="E12" s="25">
        <v>43437</v>
      </c>
      <c r="F12" s="30" t="s">
        <v>262</v>
      </c>
      <c r="G12" s="32">
        <v>34207</v>
      </c>
      <c r="H12" s="30" t="s">
        <v>66</v>
      </c>
      <c r="I12" s="30" t="s">
        <v>19</v>
      </c>
      <c r="J12" s="21" t="s">
        <v>20</v>
      </c>
      <c r="K12" s="30">
        <v>300000</v>
      </c>
      <c r="L12" s="34">
        <v>43585</v>
      </c>
      <c r="M12" s="11">
        <f>MONTH(EmpData[[#This Row],[Month]])</f>
        <v>4</v>
      </c>
      <c r="N12" s="11">
        <f>YEAR(EmpData[[#This Row],[Month]])</f>
        <v>2019</v>
      </c>
      <c r="O12" s="21">
        <v>4.9333333333333336</v>
      </c>
      <c r="P12" s="30">
        <v>5</v>
      </c>
      <c r="Q12" s="21" t="s">
        <v>49</v>
      </c>
      <c r="R12" s="30">
        <v>119473</v>
      </c>
      <c r="S12" s="34"/>
      <c r="T12" s="2">
        <f ca="1">IFERROR(IF(ISBLANK(EmpData[[#This Row],[DOB]]),"",INT((TODAY()-EmpData[[#This Row],[DOB]])/365)),"")</f>
        <v>26</v>
      </c>
      <c r="V12" t="str">
        <f>IFERROR(EmpData[[#This Row],[Name]]&amp;EmpData[[#This Row],[Month]],"")</f>
        <v>Ashmit Mishra43585</v>
      </c>
      <c r="W12">
        <f>IFERROR(YEAR(EmpData[[#This Row],[Month]]),"")</f>
        <v>2019</v>
      </c>
    </row>
    <row r="13" spans="1:24" x14ac:dyDescent="0.25">
      <c r="A13" s="21" t="s">
        <v>67</v>
      </c>
      <c r="B13" s="21" t="s">
        <v>68</v>
      </c>
      <c r="C13" s="2">
        <f>YEAR(EmpData[[#This Row],[DOJ ]])</f>
        <v>2018</v>
      </c>
      <c r="D13" s="24" t="s">
        <v>69</v>
      </c>
      <c r="E13" s="25">
        <v>43284</v>
      </c>
      <c r="F13" s="30" t="s">
        <v>262</v>
      </c>
      <c r="G13" s="32">
        <v>34780</v>
      </c>
      <c r="H13" s="30" t="s">
        <v>70</v>
      </c>
      <c r="I13" s="30" t="s">
        <v>19</v>
      </c>
      <c r="J13" s="21" t="s">
        <v>20</v>
      </c>
      <c r="K13" s="30">
        <v>300000</v>
      </c>
      <c r="L13" s="34">
        <v>43585</v>
      </c>
      <c r="M13" s="11">
        <f>MONTH(EmpData[[#This Row],[Month]])</f>
        <v>4</v>
      </c>
      <c r="N13" s="11">
        <f>YEAR(EmpData[[#This Row],[Month]])</f>
        <v>2019</v>
      </c>
      <c r="O13" s="21">
        <v>10.033333333333333</v>
      </c>
      <c r="P13" s="30">
        <v>11</v>
      </c>
      <c r="Q13" s="21" t="s">
        <v>71</v>
      </c>
      <c r="R13" s="30">
        <v>186368.02000000002</v>
      </c>
      <c r="S13" s="34"/>
      <c r="T13" s="2">
        <f ca="1">IFERROR(IF(ISBLANK(EmpData[[#This Row],[DOB]]),"",INT((TODAY()-EmpData[[#This Row],[DOB]])/365)),"")</f>
        <v>25</v>
      </c>
      <c r="V13" t="str">
        <f>IFERROR(EmpData[[#This Row],[Name]]&amp;EmpData[[#This Row],[Month]],"")</f>
        <v>Ashutosh Ranjan43585</v>
      </c>
      <c r="W13">
        <f>IFERROR(YEAR(EmpData[[#This Row],[Month]]),"")</f>
        <v>2019</v>
      </c>
    </row>
    <row r="14" spans="1:24" x14ac:dyDescent="0.25">
      <c r="A14" s="21" t="s">
        <v>72</v>
      </c>
      <c r="B14" s="21" t="s">
        <v>73</v>
      </c>
      <c r="C14" s="2">
        <f>YEAR(EmpData[[#This Row],[DOJ ]])</f>
        <v>2018</v>
      </c>
      <c r="D14" s="24" t="s">
        <v>74</v>
      </c>
      <c r="E14" s="25">
        <v>43283</v>
      </c>
      <c r="F14" s="30" t="s">
        <v>262</v>
      </c>
      <c r="G14" s="32">
        <v>34403</v>
      </c>
      <c r="H14" s="30" t="s">
        <v>70</v>
      </c>
      <c r="I14" s="30" t="s">
        <v>19</v>
      </c>
      <c r="J14" s="21" t="s">
        <v>20</v>
      </c>
      <c r="K14" s="30">
        <v>300000</v>
      </c>
      <c r="L14" s="34">
        <v>43585</v>
      </c>
      <c r="M14" s="11">
        <f>MONTH(EmpData[[#This Row],[Month]])</f>
        <v>4</v>
      </c>
      <c r="N14" s="11">
        <f>YEAR(EmpData[[#This Row],[Month]])</f>
        <v>2019</v>
      </c>
      <c r="O14" s="21">
        <v>10.066666666666666</v>
      </c>
      <c r="P14" s="30">
        <v>11</v>
      </c>
      <c r="Q14" s="21" t="s">
        <v>71</v>
      </c>
      <c r="R14" s="30">
        <v>283342.98</v>
      </c>
      <c r="S14" s="34"/>
      <c r="T14" s="2">
        <f ca="1">IFERROR(IF(ISBLANK(EmpData[[#This Row],[DOB]]),"",INT((TODAY()-EmpData[[#This Row],[DOB]])/365)),"")</f>
        <v>26</v>
      </c>
      <c r="V14" t="str">
        <f>IFERROR(EmpData[[#This Row],[Name]]&amp;EmpData[[#This Row],[Month]],"")</f>
        <v>AVIRAJ SRIVASTAVA43585</v>
      </c>
      <c r="W14">
        <f>IFERROR(YEAR(EmpData[[#This Row],[Month]]),"")</f>
        <v>2019</v>
      </c>
    </row>
    <row r="15" spans="1:24" x14ac:dyDescent="0.25">
      <c r="A15" s="21" t="s">
        <v>75</v>
      </c>
      <c r="B15" s="21" t="s">
        <v>76</v>
      </c>
      <c r="C15" s="2">
        <f>YEAR(EmpData[[#This Row],[DOJ ]])</f>
        <v>2018</v>
      </c>
      <c r="D15" s="24" t="s">
        <v>77</v>
      </c>
      <c r="E15" s="25">
        <v>43405</v>
      </c>
      <c r="F15" s="30" t="s">
        <v>262</v>
      </c>
      <c r="G15" s="32">
        <v>30094</v>
      </c>
      <c r="H15" s="30"/>
      <c r="I15" s="30" t="s">
        <v>78</v>
      </c>
      <c r="J15" s="21" t="s">
        <v>20</v>
      </c>
      <c r="K15" s="30">
        <v>300000</v>
      </c>
      <c r="L15" s="34">
        <v>43585</v>
      </c>
      <c r="M15" s="11">
        <f>MONTH(EmpData[[#This Row],[Month]])</f>
        <v>4</v>
      </c>
      <c r="N15" s="11">
        <f>YEAR(EmpData[[#This Row],[Month]])</f>
        <v>2019</v>
      </c>
      <c r="O15" s="21">
        <v>6</v>
      </c>
      <c r="P15" s="30">
        <v>6</v>
      </c>
      <c r="Q15" s="21" t="s">
        <v>49</v>
      </c>
      <c r="R15" s="30">
        <v>0</v>
      </c>
      <c r="S15" s="34"/>
      <c r="T15" s="2">
        <f ca="1">IFERROR(IF(ISBLANK(EmpData[[#This Row],[DOB]]),"",INT((TODAY()-EmpData[[#This Row],[DOB]])/365)),"")</f>
        <v>38</v>
      </c>
      <c r="V15" t="str">
        <f>IFERROR(EmpData[[#This Row],[Name]]&amp;EmpData[[#This Row],[Month]],"")</f>
        <v>Balram Singh43585</v>
      </c>
      <c r="W15">
        <f>IFERROR(YEAR(EmpData[[#This Row],[Month]]),"")</f>
        <v>2019</v>
      </c>
    </row>
    <row r="16" spans="1:24" x14ac:dyDescent="0.25">
      <c r="A16" s="21" t="s">
        <v>79</v>
      </c>
      <c r="B16" s="21" t="s">
        <v>80</v>
      </c>
      <c r="C16" s="2">
        <f>YEAR(EmpData[[#This Row],[DOJ ]])</f>
        <v>2018</v>
      </c>
      <c r="D16" s="24" t="s">
        <v>81</v>
      </c>
      <c r="E16" s="25">
        <v>43298</v>
      </c>
      <c r="F16" s="30" t="s">
        <v>262</v>
      </c>
      <c r="G16" s="32">
        <v>33907</v>
      </c>
      <c r="H16" s="30" t="s">
        <v>70</v>
      </c>
      <c r="I16" s="30" t="s">
        <v>82</v>
      </c>
      <c r="J16" s="21" t="s">
        <v>20</v>
      </c>
      <c r="K16" s="30">
        <v>300000</v>
      </c>
      <c r="L16" s="34">
        <v>43585</v>
      </c>
      <c r="M16" s="11">
        <f>MONTH(EmpData[[#This Row],[Month]])</f>
        <v>4</v>
      </c>
      <c r="N16" s="11">
        <f>YEAR(EmpData[[#This Row],[Month]])</f>
        <v>2019</v>
      </c>
      <c r="O16" s="21">
        <v>9.5666666666666664</v>
      </c>
      <c r="P16" s="30">
        <v>10</v>
      </c>
      <c r="Q16" s="21" t="s">
        <v>71</v>
      </c>
      <c r="R16" s="30">
        <v>137982</v>
      </c>
      <c r="S16" s="34"/>
      <c r="T16" s="2">
        <f ca="1">IFERROR(IF(ISBLANK(EmpData[[#This Row],[DOB]]),"",INT((TODAY()-EmpData[[#This Row],[DOB]])/365)),"")</f>
        <v>27</v>
      </c>
      <c r="V16" t="str">
        <f>IFERROR(EmpData[[#This Row],[Name]]&amp;EmpData[[#This Row],[Month]],"")</f>
        <v>Bhaskar Gupta43585</v>
      </c>
      <c r="W16">
        <f>IFERROR(YEAR(EmpData[[#This Row],[Month]]),"")</f>
        <v>2019</v>
      </c>
    </row>
    <row r="17" spans="1:23" x14ac:dyDescent="0.25">
      <c r="A17" s="21" t="s">
        <v>83</v>
      </c>
      <c r="B17" s="21" t="s">
        <v>84</v>
      </c>
      <c r="C17" s="2">
        <f>YEAR(EmpData[[#This Row],[DOJ ]])</f>
        <v>2017</v>
      </c>
      <c r="D17" s="24" t="s">
        <v>85</v>
      </c>
      <c r="E17" s="25">
        <v>42894</v>
      </c>
      <c r="F17" s="30" t="s">
        <v>261</v>
      </c>
      <c r="G17" s="32">
        <v>34018</v>
      </c>
      <c r="H17" s="30" t="s">
        <v>25</v>
      </c>
      <c r="I17" s="30" t="s">
        <v>82</v>
      </c>
      <c r="J17" s="21" t="s">
        <v>20</v>
      </c>
      <c r="K17" s="30">
        <v>300000</v>
      </c>
      <c r="L17" s="34">
        <v>43585</v>
      </c>
      <c r="M17" s="11">
        <f>MONTH(EmpData[[#This Row],[Month]])</f>
        <v>4</v>
      </c>
      <c r="N17" s="11">
        <f>YEAR(EmpData[[#This Row],[Month]])</f>
        <v>2019</v>
      </c>
      <c r="O17" s="21">
        <v>23.033333333333335</v>
      </c>
      <c r="P17" s="30">
        <v>24</v>
      </c>
      <c r="Q17" s="21" t="s">
        <v>86</v>
      </c>
      <c r="R17" s="30">
        <v>225660</v>
      </c>
      <c r="S17" s="34"/>
      <c r="T17" s="2">
        <f ca="1">IFERROR(IF(ISBLANK(EmpData[[#This Row],[DOB]]),"",INT((TODAY()-EmpData[[#This Row],[DOB]])/365)),"")</f>
        <v>27</v>
      </c>
      <c r="V17" t="str">
        <f>IFERROR(EmpData[[#This Row],[Name]]&amp;EmpData[[#This Row],[Month]],"")</f>
        <v>Blessy Jose43585</v>
      </c>
      <c r="W17">
        <f>IFERROR(YEAR(EmpData[[#This Row],[Month]]),"")</f>
        <v>2019</v>
      </c>
    </row>
    <row r="18" spans="1:23" x14ac:dyDescent="0.25">
      <c r="A18" s="21" t="s">
        <v>87</v>
      </c>
      <c r="B18" s="21" t="s">
        <v>88</v>
      </c>
      <c r="C18" s="2">
        <f>YEAR(EmpData[[#This Row],[DOJ ]])</f>
        <v>2018</v>
      </c>
      <c r="D18" s="24" t="s">
        <v>89</v>
      </c>
      <c r="E18" s="25">
        <v>43367</v>
      </c>
      <c r="F18" s="30" t="s">
        <v>261</v>
      </c>
      <c r="G18" s="32">
        <v>35173</v>
      </c>
      <c r="H18" s="30" t="s">
        <v>30</v>
      </c>
      <c r="I18" s="30" t="s">
        <v>19</v>
      </c>
      <c r="J18" s="21" t="s">
        <v>20</v>
      </c>
      <c r="K18" s="30">
        <v>300000</v>
      </c>
      <c r="L18" s="34">
        <v>43585</v>
      </c>
      <c r="M18" s="11">
        <f>MONTH(EmpData[[#This Row],[Month]])</f>
        <v>4</v>
      </c>
      <c r="N18" s="11">
        <f>YEAR(EmpData[[#This Row],[Month]])</f>
        <v>2019</v>
      </c>
      <c r="O18" s="21">
        <v>7.2666666666666666</v>
      </c>
      <c r="P18" s="30">
        <v>8</v>
      </c>
      <c r="Q18" s="21" t="s">
        <v>21</v>
      </c>
      <c r="R18" s="30">
        <v>62656</v>
      </c>
      <c r="S18" s="34"/>
      <c r="T18" s="2">
        <f ca="1">IFERROR(IF(ISBLANK(EmpData[[#This Row],[DOB]]),"",INT((TODAY()-EmpData[[#This Row],[DOB]])/365)),"")</f>
        <v>24</v>
      </c>
      <c r="V18" t="str">
        <f>IFERROR(EmpData[[#This Row],[Name]]&amp;EmpData[[#This Row],[Month]],"")</f>
        <v>Bulbul43585</v>
      </c>
      <c r="W18">
        <f>IFERROR(YEAR(EmpData[[#This Row],[Month]]),"")</f>
        <v>2019</v>
      </c>
    </row>
    <row r="19" spans="1:23" x14ac:dyDescent="0.25">
      <c r="A19" s="21" t="s">
        <v>90</v>
      </c>
      <c r="B19" s="21" t="s">
        <v>91</v>
      </c>
      <c r="C19" s="2">
        <f>YEAR(EmpData[[#This Row],[DOJ ]])</f>
        <v>2018</v>
      </c>
      <c r="D19" s="24" t="s">
        <v>92</v>
      </c>
      <c r="E19" s="25">
        <v>43252</v>
      </c>
      <c r="F19" s="30" t="s">
        <v>262</v>
      </c>
      <c r="G19" s="32" t="s">
        <v>263</v>
      </c>
      <c r="H19" s="30"/>
      <c r="I19" s="30" t="s">
        <v>93</v>
      </c>
      <c r="J19" s="21" t="s">
        <v>35</v>
      </c>
      <c r="K19" s="30">
        <v>300000</v>
      </c>
      <c r="L19" s="34">
        <v>43585</v>
      </c>
      <c r="M19" s="11">
        <f>MONTH(EmpData[[#This Row],[Month]])</f>
        <v>4</v>
      </c>
      <c r="N19" s="11">
        <f>YEAR(EmpData[[#This Row],[Month]])</f>
        <v>2019</v>
      </c>
      <c r="O19" s="21">
        <v>11.1</v>
      </c>
      <c r="P19" s="30">
        <v>12</v>
      </c>
      <c r="Q19" s="21" t="s">
        <v>71</v>
      </c>
      <c r="R19" s="30">
        <v>0</v>
      </c>
      <c r="S19" s="34"/>
      <c r="T19" s="2" t="str">
        <f ca="1">IFERROR(IF(ISBLANK(EmpData[[#This Row],[DOB]]),"",INT((TODAY()-EmpData[[#This Row],[DOB]])/365)),"")</f>
        <v/>
      </c>
      <c r="V19" t="str">
        <f>IFERROR(EmpData[[#This Row],[Name]]&amp;EmpData[[#This Row],[Month]],"")</f>
        <v>Chirag Gujral43585</v>
      </c>
      <c r="W19">
        <f>IFERROR(YEAR(EmpData[[#This Row],[Month]]),"")</f>
        <v>2019</v>
      </c>
    </row>
    <row r="20" spans="1:23" x14ac:dyDescent="0.25">
      <c r="A20" s="21" t="s">
        <v>94</v>
      </c>
      <c r="B20" s="21" t="s">
        <v>95</v>
      </c>
      <c r="C20" s="2">
        <f>YEAR(EmpData[[#This Row],[DOJ ]])</f>
        <v>2018</v>
      </c>
      <c r="D20" s="24" t="s">
        <v>81</v>
      </c>
      <c r="E20" s="25">
        <v>43298</v>
      </c>
      <c r="F20" s="30" t="s">
        <v>262</v>
      </c>
      <c r="G20" s="32">
        <v>33614</v>
      </c>
      <c r="H20" s="30" t="s">
        <v>70</v>
      </c>
      <c r="I20" s="30" t="s">
        <v>19</v>
      </c>
      <c r="J20" s="21" t="s">
        <v>20</v>
      </c>
      <c r="K20" s="30">
        <v>300000</v>
      </c>
      <c r="L20" s="34">
        <v>43585</v>
      </c>
      <c r="M20" s="11">
        <f>MONTH(EmpData[[#This Row],[Month]])</f>
        <v>4</v>
      </c>
      <c r="N20" s="11">
        <f>YEAR(EmpData[[#This Row],[Month]])</f>
        <v>2019</v>
      </c>
      <c r="O20" s="21">
        <v>9.5666666666666664</v>
      </c>
      <c r="P20" s="30">
        <v>10</v>
      </c>
      <c r="Q20" s="21" t="s">
        <v>71</v>
      </c>
      <c r="R20" s="30">
        <v>243167</v>
      </c>
      <c r="S20" s="34"/>
      <c r="T20" s="2">
        <f ca="1">IFERROR(IF(ISBLANK(EmpData[[#This Row],[DOB]]),"",INT((TODAY()-EmpData[[#This Row],[DOB]])/365)),"")</f>
        <v>28</v>
      </c>
      <c r="V20" t="str">
        <f>IFERROR(EmpData[[#This Row],[Name]]&amp;EmpData[[#This Row],[Month]],"")</f>
        <v>Deepak sareen43585</v>
      </c>
      <c r="W20">
        <f>IFERROR(YEAR(EmpData[[#This Row],[Month]]),"")</f>
        <v>2019</v>
      </c>
    </row>
    <row r="21" spans="1:23" x14ac:dyDescent="0.25">
      <c r="A21" s="21" t="s">
        <v>96</v>
      </c>
      <c r="B21" s="21" t="s">
        <v>97</v>
      </c>
      <c r="C21" s="2">
        <f>YEAR(EmpData[[#This Row],[DOJ ]])</f>
        <v>2018</v>
      </c>
      <c r="D21" s="24" t="s">
        <v>89</v>
      </c>
      <c r="E21" s="25">
        <v>43367</v>
      </c>
      <c r="F21" s="30" t="s">
        <v>262</v>
      </c>
      <c r="G21" s="32">
        <v>33506</v>
      </c>
      <c r="H21" s="30" t="s">
        <v>30</v>
      </c>
      <c r="I21" s="30" t="s">
        <v>19</v>
      </c>
      <c r="J21" s="21" t="s">
        <v>20</v>
      </c>
      <c r="K21" s="30">
        <v>300000</v>
      </c>
      <c r="L21" s="34">
        <v>43585</v>
      </c>
      <c r="M21" s="11">
        <f>MONTH(EmpData[[#This Row],[Month]])</f>
        <v>4</v>
      </c>
      <c r="N21" s="11">
        <f>YEAR(EmpData[[#This Row],[Month]])</f>
        <v>2019</v>
      </c>
      <c r="O21" s="21">
        <v>7.2666666666666666</v>
      </c>
      <c r="P21" s="30">
        <v>8</v>
      </c>
      <c r="Q21" s="21" t="s">
        <v>21</v>
      </c>
      <c r="R21" s="30">
        <v>122115</v>
      </c>
      <c r="S21" s="34"/>
      <c r="T21" s="2">
        <f ca="1">IFERROR(IF(ISBLANK(EmpData[[#This Row],[DOB]]),"",INT((TODAY()-EmpData[[#This Row],[DOB]])/365)),"")</f>
        <v>28</v>
      </c>
      <c r="V21" t="str">
        <f>IFERROR(EmpData[[#This Row],[Name]]&amp;EmpData[[#This Row],[Month]],"")</f>
        <v>Deepanshu Satija43585</v>
      </c>
      <c r="W21">
        <f>IFERROR(YEAR(EmpData[[#This Row],[Month]]),"")</f>
        <v>2019</v>
      </c>
    </row>
    <row r="22" spans="1:23" x14ac:dyDescent="0.25">
      <c r="A22" s="21" t="s">
        <v>98</v>
      </c>
      <c r="B22" s="21" t="s">
        <v>99</v>
      </c>
      <c r="C22" s="2">
        <f>YEAR(EmpData[[#This Row],[DOJ ]])</f>
        <v>2018</v>
      </c>
      <c r="D22" s="24" t="s">
        <v>89</v>
      </c>
      <c r="E22" s="25">
        <v>43367</v>
      </c>
      <c r="F22" s="30" t="s">
        <v>262</v>
      </c>
      <c r="G22" s="32">
        <v>36203</v>
      </c>
      <c r="H22" s="30" t="s">
        <v>30</v>
      </c>
      <c r="I22" s="30" t="s">
        <v>19</v>
      </c>
      <c r="J22" s="21" t="s">
        <v>20</v>
      </c>
      <c r="K22" s="30">
        <v>300000</v>
      </c>
      <c r="L22" s="34">
        <v>43585</v>
      </c>
      <c r="M22" s="11">
        <f>MONTH(EmpData[[#This Row],[Month]])</f>
        <v>4</v>
      </c>
      <c r="N22" s="11">
        <f>YEAR(EmpData[[#This Row],[Month]])</f>
        <v>2019</v>
      </c>
      <c r="O22" s="21">
        <v>7.2666666666666666</v>
      </c>
      <c r="P22" s="30">
        <v>8</v>
      </c>
      <c r="Q22" s="21" t="s">
        <v>21</v>
      </c>
      <c r="R22" s="30">
        <v>104559</v>
      </c>
      <c r="S22" s="34"/>
      <c r="T22" s="2">
        <f ca="1">IFERROR(IF(ISBLANK(EmpData[[#This Row],[DOB]]),"",INT((TODAY()-EmpData[[#This Row],[DOB]])/365)),"")</f>
        <v>21</v>
      </c>
      <c r="V22" t="str">
        <f>IFERROR(EmpData[[#This Row],[Name]]&amp;EmpData[[#This Row],[Month]],"")</f>
        <v>Deepesh Tiwari43585</v>
      </c>
      <c r="W22">
        <f>IFERROR(YEAR(EmpData[[#This Row],[Month]]),"")</f>
        <v>2019</v>
      </c>
    </row>
    <row r="23" spans="1:23" x14ac:dyDescent="0.25">
      <c r="A23" s="21" t="s">
        <v>100</v>
      </c>
      <c r="B23" s="21" t="s">
        <v>101</v>
      </c>
      <c r="C23" s="2">
        <f>YEAR(EmpData[[#This Row],[DOJ ]])</f>
        <v>2018</v>
      </c>
      <c r="D23" s="24" t="s">
        <v>74</v>
      </c>
      <c r="E23" s="25">
        <v>43283</v>
      </c>
      <c r="F23" s="30" t="s">
        <v>262</v>
      </c>
      <c r="G23" s="32">
        <v>33405</v>
      </c>
      <c r="H23" s="30" t="s">
        <v>70</v>
      </c>
      <c r="I23" s="30" t="s">
        <v>19</v>
      </c>
      <c r="J23" s="21" t="s">
        <v>20</v>
      </c>
      <c r="K23" s="30">
        <v>300000</v>
      </c>
      <c r="L23" s="34">
        <v>43585</v>
      </c>
      <c r="M23" s="11">
        <f>MONTH(EmpData[[#This Row],[Month]])</f>
        <v>4</v>
      </c>
      <c r="N23" s="11">
        <f>YEAR(EmpData[[#This Row],[Month]])</f>
        <v>2019</v>
      </c>
      <c r="O23" s="21">
        <v>10.066666666666666</v>
      </c>
      <c r="P23" s="30">
        <v>11</v>
      </c>
      <c r="Q23" s="21" t="s">
        <v>71</v>
      </c>
      <c r="R23" s="30">
        <v>113547</v>
      </c>
      <c r="S23" s="34"/>
      <c r="T23" s="2">
        <f ca="1">IFERROR(IF(ISBLANK(EmpData[[#This Row],[DOB]]),"",INT((TODAY()-EmpData[[#This Row],[DOB]])/365)),"")</f>
        <v>29</v>
      </c>
      <c r="V23" t="str">
        <f>IFERROR(EmpData[[#This Row],[Name]]&amp;EmpData[[#This Row],[Month]],"")</f>
        <v>Dinesh Kumar43585</v>
      </c>
      <c r="W23">
        <f>IFERROR(YEAR(EmpData[[#This Row],[Month]]),"")</f>
        <v>2019</v>
      </c>
    </row>
    <row r="24" spans="1:23" x14ac:dyDescent="0.25">
      <c r="A24" s="21" t="s">
        <v>102</v>
      </c>
      <c r="B24" s="21" t="s">
        <v>103</v>
      </c>
      <c r="C24" s="2">
        <f>YEAR(EmpData[[#This Row],[DOJ ]])</f>
        <v>2018</v>
      </c>
      <c r="D24" s="24" t="s">
        <v>104</v>
      </c>
      <c r="E24" s="25">
        <v>43314</v>
      </c>
      <c r="F24" s="30" t="s">
        <v>262</v>
      </c>
      <c r="G24" s="32">
        <v>34096</v>
      </c>
      <c r="H24" s="30" t="s">
        <v>18</v>
      </c>
      <c r="I24" s="30" t="s">
        <v>19</v>
      </c>
      <c r="J24" s="21" t="s">
        <v>20</v>
      </c>
      <c r="K24" s="30">
        <v>300000</v>
      </c>
      <c r="L24" s="34">
        <v>43585</v>
      </c>
      <c r="M24" s="11">
        <f>MONTH(EmpData[[#This Row],[Month]])</f>
        <v>4</v>
      </c>
      <c r="N24" s="11">
        <f>YEAR(EmpData[[#This Row],[Month]])</f>
        <v>2019</v>
      </c>
      <c r="O24" s="21">
        <v>9.0333333333333332</v>
      </c>
      <c r="P24" s="30">
        <v>10</v>
      </c>
      <c r="Q24" s="21" t="s">
        <v>71</v>
      </c>
      <c r="R24" s="30">
        <v>179438</v>
      </c>
      <c r="S24" s="34"/>
      <c r="T24" s="2">
        <f ca="1">IFERROR(IF(ISBLANK(EmpData[[#This Row],[DOB]]),"",INT((TODAY()-EmpData[[#This Row],[DOB]])/365)),"")</f>
        <v>27</v>
      </c>
      <c r="V24" t="str">
        <f>IFERROR(EmpData[[#This Row],[Name]]&amp;EmpData[[#This Row],[Month]],"")</f>
        <v>Gaurav43585</v>
      </c>
      <c r="W24">
        <f>IFERROR(YEAR(EmpData[[#This Row],[Month]]),"")</f>
        <v>2019</v>
      </c>
    </row>
    <row r="25" spans="1:23" x14ac:dyDescent="0.25">
      <c r="A25" s="21" t="s">
        <v>105</v>
      </c>
      <c r="B25" s="21" t="s">
        <v>106</v>
      </c>
      <c r="C25" s="2">
        <f>YEAR(EmpData[[#This Row],[DOJ ]])</f>
        <v>2018</v>
      </c>
      <c r="D25" s="24" t="s">
        <v>17</v>
      </c>
      <c r="E25" s="25">
        <v>43329</v>
      </c>
      <c r="F25" s="30" t="s">
        <v>262</v>
      </c>
      <c r="G25" s="32">
        <v>34857</v>
      </c>
      <c r="H25" s="30" t="s">
        <v>18</v>
      </c>
      <c r="I25" s="30" t="s">
        <v>19</v>
      </c>
      <c r="J25" s="21" t="s">
        <v>20</v>
      </c>
      <c r="K25" s="30">
        <v>300000</v>
      </c>
      <c r="L25" s="34">
        <v>43585</v>
      </c>
      <c r="M25" s="11">
        <f>MONTH(EmpData[[#This Row],[Month]])</f>
        <v>4</v>
      </c>
      <c r="N25" s="11">
        <f>YEAR(EmpData[[#This Row],[Month]])</f>
        <v>2019</v>
      </c>
      <c r="O25" s="21">
        <v>8.5333333333333332</v>
      </c>
      <c r="P25" s="30">
        <v>9</v>
      </c>
      <c r="Q25" s="21" t="s">
        <v>21</v>
      </c>
      <c r="R25" s="30">
        <v>187195</v>
      </c>
      <c r="S25" s="34"/>
      <c r="T25" s="2">
        <f ca="1">IFERROR(IF(ISBLANK(EmpData[[#This Row],[DOB]]),"",INT((TODAY()-EmpData[[#This Row],[DOB]])/365)),"")</f>
        <v>25</v>
      </c>
      <c r="V25" t="str">
        <f>IFERROR(EmpData[[#This Row],[Name]]&amp;EmpData[[#This Row],[Month]],"")</f>
        <v>Giyasuddin Siddiqui43585</v>
      </c>
      <c r="W25">
        <f>IFERROR(YEAR(EmpData[[#This Row],[Month]]),"")</f>
        <v>2019</v>
      </c>
    </row>
    <row r="26" spans="1:23" x14ac:dyDescent="0.25">
      <c r="A26" s="21" t="s">
        <v>107</v>
      </c>
      <c r="B26" s="21" t="s">
        <v>108</v>
      </c>
      <c r="C26" s="2">
        <f>YEAR(EmpData[[#This Row],[DOJ ]])</f>
        <v>2018</v>
      </c>
      <c r="D26" s="24" t="s">
        <v>89</v>
      </c>
      <c r="E26" s="25">
        <v>43367</v>
      </c>
      <c r="F26" s="30" t="s">
        <v>261</v>
      </c>
      <c r="G26" s="32">
        <v>33818</v>
      </c>
      <c r="H26" s="30" t="s">
        <v>30</v>
      </c>
      <c r="I26" s="30" t="s">
        <v>19</v>
      </c>
      <c r="J26" s="21" t="s">
        <v>20</v>
      </c>
      <c r="K26" s="30">
        <v>300000</v>
      </c>
      <c r="L26" s="34">
        <v>43585</v>
      </c>
      <c r="M26" s="11">
        <f>MONTH(EmpData[[#This Row],[Month]])</f>
        <v>4</v>
      </c>
      <c r="N26" s="11">
        <f>YEAR(EmpData[[#This Row],[Month]])</f>
        <v>2019</v>
      </c>
      <c r="O26" s="21">
        <v>7.2666666666666666</v>
      </c>
      <c r="P26" s="30">
        <v>8</v>
      </c>
      <c r="Q26" s="21" t="s">
        <v>21</v>
      </c>
      <c r="R26" s="30">
        <v>92449</v>
      </c>
      <c r="S26" s="34"/>
      <c r="T26" s="2">
        <f ca="1">IFERROR(IF(ISBLANK(EmpData[[#This Row],[DOB]]),"",INT((TODAY()-EmpData[[#This Row],[DOB]])/365)),"")</f>
        <v>27</v>
      </c>
      <c r="V26" t="str">
        <f>IFERROR(EmpData[[#This Row],[Name]]&amp;EmpData[[#This Row],[Month]],"")</f>
        <v>G Puja43585</v>
      </c>
      <c r="W26">
        <f>IFERROR(YEAR(EmpData[[#This Row],[Month]]),"")</f>
        <v>2019</v>
      </c>
    </row>
    <row r="27" spans="1:23" x14ac:dyDescent="0.25">
      <c r="A27" s="21" t="s">
        <v>109</v>
      </c>
      <c r="B27" s="21" t="s">
        <v>110</v>
      </c>
      <c r="C27" s="2">
        <f>YEAR(EmpData[[#This Row],[DOJ ]])</f>
        <v>2018</v>
      </c>
      <c r="D27" s="24" t="s">
        <v>89</v>
      </c>
      <c r="E27" s="25">
        <v>43367</v>
      </c>
      <c r="F27" s="30" t="s">
        <v>262</v>
      </c>
      <c r="G27" s="32">
        <v>35352</v>
      </c>
      <c r="H27" s="30" t="s">
        <v>30</v>
      </c>
      <c r="I27" s="30" t="s">
        <v>19</v>
      </c>
      <c r="J27" s="21" t="s">
        <v>20</v>
      </c>
      <c r="K27" s="30">
        <v>300000</v>
      </c>
      <c r="L27" s="34">
        <v>43585</v>
      </c>
      <c r="M27" s="11">
        <f>MONTH(EmpData[[#This Row],[Month]])</f>
        <v>4</v>
      </c>
      <c r="N27" s="11">
        <f>YEAR(EmpData[[#This Row],[Month]])</f>
        <v>2019</v>
      </c>
      <c r="O27" s="21">
        <v>7.2666666666666666</v>
      </c>
      <c r="P27" s="30">
        <v>8</v>
      </c>
      <c r="Q27" s="21" t="s">
        <v>21</v>
      </c>
      <c r="R27" s="30">
        <v>142226</v>
      </c>
      <c r="S27" s="34"/>
      <c r="T27" s="2">
        <f ca="1">IFERROR(IF(ISBLANK(EmpData[[#This Row],[DOB]]),"",INT((TODAY()-EmpData[[#This Row],[DOB]])/365)),"")</f>
        <v>23</v>
      </c>
      <c r="V27" t="str">
        <f>IFERROR(EmpData[[#This Row],[Name]]&amp;EmpData[[#This Row],[Month]],"")</f>
        <v>Hardeep Singh43585</v>
      </c>
      <c r="W27">
        <f>IFERROR(YEAR(EmpData[[#This Row],[Month]]),"")</f>
        <v>2019</v>
      </c>
    </row>
    <row r="28" spans="1:23" x14ac:dyDescent="0.25">
      <c r="A28" s="21" t="s">
        <v>111</v>
      </c>
      <c r="B28" s="21" t="s">
        <v>112</v>
      </c>
      <c r="C28" s="2">
        <f>YEAR(EmpData[[#This Row],[DOJ ]])</f>
        <v>2018</v>
      </c>
      <c r="D28" s="24" t="s">
        <v>24</v>
      </c>
      <c r="E28" s="25">
        <v>43132</v>
      </c>
      <c r="F28" s="30" t="s">
        <v>261</v>
      </c>
      <c r="G28" s="32">
        <v>33478</v>
      </c>
      <c r="H28" s="30" t="s">
        <v>25</v>
      </c>
      <c r="I28" s="30" t="s">
        <v>19</v>
      </c>
      <c r="J28" s="21" t="s">
        <v>20</v>
      </c>
      <c r="K28" s="30">
        <v>300000</v>
      </c>
      <c r="L28" s="34">
        <v>43585</v>
      </c>
      <c r="M28" s="11">
        <f>MONTH(EmpData[[#This Row],[Month]])</f>
        <v>4</v>
      </c>
      <c r="N28" s="11">
        <f>YEAR(EmpData[[#This Row],[Month]])</f>
        <v>2019</v>
      </c>
      <c r="O28" s="21">
        <v>15.1</v>
      </c>
      <c r="P28" s="30">
        <v>16</v>
      </c>
      <c r="Q28" s="21" t="s">
        <v>26</v>
      </c>
      <c r="R28" s="30">
        <v>179954</v>
      </c>
      <c r="S28" s="34"/>
      <c r="T28" s="2">
        <f ca="1">IFERROR(IF(ISBLANK(EmpData[[#This Row],[DOB]]),"",INT((TODAY()-EmpData[[#This Row],[DOB]])/365)),"")</f>
        <v>28</v>
      </c>
      <c r="V28" t="str">
        <f>IFERROR(EmpData[[#This Row],[Name]]&amp;EmpData[[#This Row],[Month]],"")</f>
        <v>Harshi Agarwal43585</v>
      </c>
      <c r="W28">
        <f>IFERROR(YEAR(EmpData[[#This Row],[Month]]),"")</f>
        <v>2019</v>
      </c>
    </row>
    <row r="29" spans="1:23" x14ac:dyDescent="0.25">
      <c r="A29" s="21" t="s">
        <v>113</v>
      </c>
      <c r="B29" s="21" t="s">
        <v>114</v>
      </c>
      <c r="C29" s="2">
        <f>YEAR(EmpData[[#This Row],[DOJ ]])</f>
        <v>2017</v>
      </c>
      <c r="D29" s="24" t="s">
        <v>115</v>
      </c>
      <c r="E29" s="25">
        <v>42948</v>
      </c>
      <c r="F29" s="30" t="s">
        <v>262</v>
      </c>
      <c r="G29" s="32">
        <v>31521</v>
      </c>
      <c r="H29" s="30"/>
      <c r="I29" s="30" t="s">
        <v>116</v>
      </c>
      <c r="J29" s="21" t="s">
        <v>54</v>
      </c>
      <c r="K29" s="30">
        <v>300000</v>
      </c>
      <c r="L29" s="34">
        <v>43585</v>
      </c>
      <c r="M29" s="11">
        <f>MONTH(EmpData[[#This Row],[Month]])</f>
        <v>4</v>
      </c>
      <c r="N29" s="11">
        <f>YEAR(EmpData[[#This Row],[Month]])</f>
        <v>2019</v>
      </c>
      <c r="O29" s="21">
        <v>21.233333333333334</v>
      </c>
      <c r="P29" s="30">
        <v>22</v>
      </c>
      <c r="Q29" s="21" t="s">
        <v>86</v>
      </c>
      <c r="R29" s="30">
        <v>0</v>
      </c>
      <c r="S29" s="34"/>
      <c r="T29" s="2">
        <f ca="1">IFERROR(IF(ISBLANK(EmpData[[#This Row],[DOB]]),"",INT((TODAY()-EmpData[[#This Row],[DOB]])/365)),"")</f>
        <v>34</v>
      </c>
      <c r="V29" t="str">
        <f>IFERROR(EmpData[[#This Row],[Name]]&amp;EmpData[[#This Row],[Month]],"")</f>
        <v>Harsh Trivedi43585</v>
      </c>
      <c r="W29">
        <f>IFERROR(YEAR(EmpData[[#This Row],[Month]]),"")</f>
        <v>2019</v>
      </c>
    </row>
    <row r="30" spans="1:23" x14ac:dyDescent="0.25">
      <c r="A30" s="21" t="s">
        <v>117</v>
      </c>
      <c r="B30" s="21" t="s">
        <v>118</v>
      </c>
      <c r="C30" s="2">
        <f>YEAR(EmpData[[#This Row],[DOJ ]])</f>
        <v>2018</v>
      </c>
      <c r="D30" s="24" t="s">
        <v>104</v>
      </c>
      <c r="E30" s="25">
        <v>43314</v>
      </c>
      <c r="F30" s="30" t="s">
        <v>262</v>
      </c>
      <c r="G30" s="32">
        <v>33791</v>
      </c>
      <c r="H30" s="30" t="s">
        <v>18</v>
      </c>
      <c r="I30" s="30" t="s">
        <v>82</v>
      </c>
      <c r="J30" s="21" t="s">
        <v>20</v>
      </c>
      <c r="K30" s="30">
        <v>300000</v>
      </c>
      <c r="L30" s="34">
        <v>43585</v>
      </c>
      <c r="M30" s="11">
        <f>MONTH(EmpData[[#This Row],[Month]])</f>
        <v>4</v>
      </c>
      <c r="N30" s="11">
        <f>YEAR(EmpData[[#This Row],[Month]])</f>
        <v>2019</v>
      </c>
      <c r="O30" s="21">
        <v>9.0333333333333332</v>
      </c>
      <c r="P30" s="30">
        <v>10</v>
      </c>
      <c r="Q30" s="21" t="s">
        <v>71</v>
      </c>
      <c r="R30" s="30">
        <v>195172</v>
      </c>
      <c r="S30" s="34"/>
      <c r="T30" s="2">
        <f ca="1">IFERROR(IF(ISBLANK(EmpData[[#This Row],[DOB]]),"",INT((TODAY()-EmpData[[#This Row],[DOB]])/365)),"")</f>
        <v>28</v>
      </c>
      <c r="V30" t="str">
        <f>IFERROR(EmpData[[#This Row],[Name]]&amp;EmpData[[#This Row],[Month]],"")</f>
        <v>Himanshu Singh43585</v>
      </c>
      <c r="W30">
        <f>IFERROR(YEAR(EmpData[[#This Row],[Month]]),"")</f>
        <v>2019</v>
      </c>
    </row>
    <row r="31" spans="1:23" x14ac:dyDescent="0.25">
      <c r="A31" s="21" t="s">
        <v>119</v>
      </c>
      <c r="B31" s="21" t="s">
        <v>120</v>
      </c>
      <c r="C31" s="2">
        <f>YEAR(EmpData[[#This Row],[DOJ ]])</f>
        <v>2018</v>
      </c>
      <c r="D31" s="24" t="s">
        <v>121</v>
      </c>
      <c r="E31" s="25">
        <v>43192</v>
      </c>
      <c r="F31" s="30" t="s">
        <v>261</v>
      </c>
      <c r="G31" s="32" t="s">
        <v>263</v>
      </c>
      <c r="H31" s="30"/>
      <c r="I31" s="30" t="s">
        <v>122</v>
      </c>
      <c r="J31" s="21" t="s">
        <v>54</v>
      </c>
      <c r="K31" s="30">
        <v>300000</v>
      </c>
      <c r="L31" s="34">
        <v>43585</v>
      </c>
      <c r="M31" s="11">
        <f>MONTH(EmpData[[#This Row],[Month]])</f>
        <v>4</v>
      </c>
      <c r="N31" s="11">
        <f>YEAR(EmpData[[#This Row],[Month]])</f>
        <v>2019</v>
      </c>
      <c r="O31" s="21">
        <v>13.1</v>
      </c>
      <c r="P31" s="30">
        <v>14</v>
      </c>
      <c r="Q31" s="21" t="s">
        <v>26</v>
      </c>
      <c r="R31" s="30">
        <v>0</v>
      </c>
      <c r="S31" s="34"/>
      <c r="T31" s="2" t="str">
        <f ca="1">IFERROR(IF(ISBLANK(EmpData[[#This Row],[DOB]]),"",INT((TODAY()-EmpData[[#This Row],[DOB]])/365)),"")</f>
        <v/>
      </c>
      <c r="V31" t="str">
        <f>IFERROR(EmpData[[#This Row],[Name]]&amp;EmpData[[#This Row],[Month]],"")</f>
        <v>Khushbu Doshi43585</v>
      </c>
      <c r="W31">
        <f>IFERROR(YEAR(EmpData[[#This Row],[Month]]),"")</f>
        <v>2019</v>
      </c>
    </row>
    <row r="32" spans="1:23" x14ac:dyDescent="0.25">
      <c r="A32" s="21" t="s">
        <v>123</v>
      </c>
      <c r="B32" s="21" t="s">
        <v>124</v>
      </c>
      <c r="C32" s="2">
        <f>YEAR(EmpData[[#This Row],[DOJ ]])</f>
        <v>2017</v>
      </c>
      <c r="D32" s="24" t="s">
        <v>115</v>
      </c>
      <c r="E32" s="25">
        <v>42948</v>
      </c>
      <c r="F32" s="30" t="s">
        <v>261</v>
      </c>
      <c r="G32" s="32">
        <v>35228</v>
      </c>
      <c r="H32" s="30" t="s">
        <v>25</v>
      </c>
      <c r="I32" s="30" t="s">
        <v>82</v>
      </c>
      <c r="J32" s="21" t="s">
        <v>20</v>
      </c>
      <c r="K32" s="30">
        <v>300000</v>
      </c>
      <c r="L32" s="34">
        <v>43585</v>
      </c>
      <c r="M32" s="11">
        <f>MONTH(EmpData[[#This Row],[Month]])</f>
        <v>4</v>
      </c>
      <c r="N32" s="11">
        <f>YEAR(EmpData[[#This Row],[Month]])</f>
        <v>2019</v>
      </c>
      <c r="O32" s="21">
        <v>21.233333333333334</v>
      </c>
      <c r="P32" s="30">
        <v>22</v>
      </c>
      <c r="Q32" s="21" t="s">
        <v>86</v>
      </c>
      <c r="R32" s="30">
        <v>72808</v>
      </c>
      <c r="S32" s="34"/>
      <c r="T32" s="2">
        <f ca="1">IFERROR(IF(ISBLANK(EmpData[[#This Row],[DOB]]),"",INT((TODAY()-EmpData[[#This Row],[DOB]])/365)),"")</f>
        <v>24</v>
      </c>
      <c r="V32" t="str">
        <f>IFERROR(EmpData[[#This Row],[Name]]&amp;EmpData[[#This Row],[Month]],"")</f>
        <v>Kriti Gupta43585</v>
      </c>
      <c r="W32">
        <f>IFERROR(YEAR(EmpData[[#This Row],[Month]]),"")</f>
        <v>2019</v>
      </c>
    </row>
    <row r="33" spans="1:23" x14ac:dyDescent="0.25">
      <c r="A33" s="21" t="s">
        <v>125</v>
      </c>
      <c r="B33" s="21" t="s">
        <v>126</v>
      </c>
      <c r="C33" s="2">
        <f>YEAR(EmpData[[#This Row],[DOJ ]])</f>
        <v>2015</v>
      </c>
      <c r="D33" s="24" t="s">
        <v>127</v>
      </c>
      <c r="E33" s="25">
        <v>42233</v>
      </c>
      <c r="F33" s="30" t="s">
        <v>262</v>
      </c>
      <c r="G33" s="32" t="s">
        <v>263</v>
      </c>
      <c r="H33" s="30"/>
      <c r="I33" s="30" t="s">
        <v>128</v>
      </c>
      <c r="J33" s="21" t="s">
        <v>20</v>
      </c>
      <c r="K33" s="30">
        <v>300000</v>
      </c>
      <c r="L33" s="34">
        <v>43585</v>
      </c>
      <c r="M33" s="11">
        <f>MONTH(EmpData[[#This Row],[Month]])</f>
        <v>4</v>
      </c>
      <c r="N33" s="11">
        <f>YEAR(EmpData[[#This Row],[Month]])</f>
        <v>2019</v>
      </c>
      <c r="O33" s="21">
        <v>45.06666666666667</v>
      </c>
      <c r="P33" s="30">
        <v>46</v>
      </c>
      <c r="Q33" s="21" t="s">
        <v>36</v>
      </c>
      <c r="R33" s="30">
        <v>0</v>
      </c>
      <c r="S33" s="34"/>
      <c r="T33" s="2" t="str">
        <f ca="1">IFERROR(IF(ISBLANK(EmpData[[#This Row],[DOB]]),"",INT((TODAY()-EmpData[[#This Row],[DOB]])/365)),"")</f>
        <v/>
      </c>
      <c r="V33" t="str">
        <f>IFERROR(EmpData[[#This Row],[Name]]&amp;EmpData[[#This Row],[Month]],"")</f>
        <v>Laishram Pushalai43585</v>
      </c>
      <c r="W33">
        <f>IFERROR(YEAR(EmpData[[#This Row],[Month]]),"")</f>
        <v>2019</v>
      </c>
    </row>
    <row r="34" spans="1:23" x14ac:dyDescent="0.25">
      <c r="A34" s="21" t="s">
        <v>129</v>
      </c>
      <c r="B34" s="21" t="s">
        <v>130</v>
      </c>
      <c r="C34" s="2">
        <f>YEAR(EmpData[[#This Row],[DOJ ]])</f>
        <v>2016</v>
      </c>
      <c r="D34" s="24" t="s">
        <v>57</v>
      </c>
      <c r="E34" s="25">
        <v>42614</v>
      </c>
      <c r="F34" s="30" t="s">
        <v>262</v>
      </c>
      <c r="G34" s="32">
        <v>29321</v>
      </c>
      <c r="H34" s="30"/>
      <c r="I34" s="30" t="s">
        <v>58</v>
      </c>
      <c r="J34" s="21" t="s">
        <v>54</v>
      </c>
      <c r="K34" s="30">
        <v>300000</v>
      </c>
      <c r="L34" s="34">
        <v>43585</v>
      </c>
      <c r="M34" s="11">
        <f>MONTH(EmpData[[#This Row],[Month]])</f>
        <v>4</v>
      </c>
      <c r="N34" s="11">
        <f>YEAR(EmpData[[#This Row],[Month]])</f>
        <v>2019</v>
      </c>
      <c r="O34" s="21">
        <v>32.366666666666667</v>
      </c>
      <c r="P34" s="30">
        <v>33</v>
      </c>
      <c r="Q34" s="21" t="s">
        <v>36</v>
      </c>
      <c r="R34" s="30">
        <v>0</v>
      </c>
      <c r="S34" s="34"/>
      <c r="T34" s="2">
        <f ca="1">IFERROR(IF(ISBLANK(EmpData[[#This Row],[DOB]]),"",INT((TODAY()-EmpData[[#This Row],[DOB]])/365)),"")</f>
        <v>40</v>
      </c>
      <c r="V34" t="str">
        <f>IFERROR(EmpData[[#This Row],[Name]]&amp;EmpData[[#This Row],[Month]],"")</f>
        <v>Madangopal Srinivasan43585</v>
      </c>
      <c r="W34">
        <f>IFERROR(YEAR(EmpData[[#This Row],[Month]]),"")</f>
        <v>2019</v>
      </c>
    </row>
    <row r="35" spans="1:23" x14ac:dyDescent="0.25">
      <c r="A35" s="21" t="s">
        <v>131</v>
      </c>
      <c r="B35" s="21" t="s">
        <v>132</v>
      </c>
      <c r="C35" s="2">
        <f>YEAR(EmpData[[#This Row],[DOJ ]])</f>
        <v>2018</v>
      </c>
      <c r="D35" s="24" t="s">
        <v>133</v>
      </c>
      <c r="E35" s="25">
        <v>43297</v>
      </c>
      <c r="F35" s="30" t="s">
        <v>262</v>
      </c>
      <c r="G35" s="32" t="s">
        <v>263</v>
      </c>
      <c r="H35" s="30"/>
      <c r="I35" s="30" t="s">
        <v>134</v>
      </c>
      <c r="J35" s="21" t="s">
        <v>35</v>
      </c>
      <c r="K35" s="30">
        <v>300000</v>
      </c>
      <c r="L35" s="34">
        <v>43585</v>
      </c>
      <c r="M35" s="11">
        <f>MONTH(EmpData[[#This Row],[Month]])</f>
        <v>4</v>
      </c>
      <c r="N35" s="11">
        <f>YEAR(EmpData[[#This Row],[Month]])</f>
        <v>2019</v>
      </c>
      <c r="O35" s="21">
        <v>9.6</v>
      </c>
      <c r="P35" s="30">
        <v>10</v>
      </c>
      <c r="Q35" s="21" t="s">
        <v>71</v>
      </c>
      <c r="R35" s="30">
        <v>0</v>
      </c>
      <c r="S35" s="34"/>
      <c r="T35" s="2" t="str">
        <f ca="1">IFERROR(IF(ISBLANK(EmpData[[#This Row],[DOB]]),"",INT((TODAY()-EmpData[[#This Row],[DOB]])/365)),"")</f>
        <v/>
      </c>
      <c r="V35" t="str">
        <f>IFERROR(EmpData[[#This Row],[Name]]&amp;EmpData[[#This Row],[Month]],"")</f>
        <v>Manu Dawar43585</v>
      </c>
      <c r="W35">
        <f>IFERROR(YEAR(EmpData[[#This Row],[Month]]),"")</f>
        <v>2019</v>
      </c>
    </row>
    <row r="36" spans="1:23" x14ac:dyDescent="0.25">
      <c r="A36" s="21" t="s">
        <v>135</v>
      </c>
      <c r="B36" s="21" t="s">
        <v>136</v>
      </c>
      <c r="C36" s="2">
        <f>YEAR(EmpData[[#This Row],[DOJ ]])</f>
        <v>2018</v>
      </c>
      <c r="D36" s="24" t="s">
        <v>137</v>
      </c>
      <c r="E36" s="25">
        <v>43266</v>
      </c>
      <c r="F36" s="30" t="s">
        <v>262</v>
      </c>
      <c r="G36" s="32">
        <v>33216</v>
      </c>
      <c r="H36" s="30"/>
      <c r="I36" s="30" t="s">
        <v>40</v>
      </c>
      <c r="J36" s="21" t="s">
        <v>20</v>
      </c>
      <c r="K36" s="30">
        <v>300000</v>
      </c>
      <c r="L36" s="34">
        <v>43585</v>
      </c>
      <c r="M36" s="11">
        <f>MONTH(EmpData[[#This Row],[Month]])</f>
        <v>4</v>
      </c>
      <c r="N36" s="11">
        <f>YEAR(EmpData[[#This Row],[Month]])</f>
        <v>2019</v>
      </c>
      <c r="O36" s="21">
        <v>10.633333333333333</v>
      </c>
      <c r="P36" s="30">
        <v>11</v>
      </c>
      <c r="Q36" s="21" t="s">
        <v>71</v>
      </c>
      <c r="R36" s="30">
        <v>0</v>
      </c>
      <c r="S36" s="34"/>
      <c r="T36" s="2">
        <f ca="1">IFERROR(IF(ISBLANK(EmpData[[#This Row],[DOB]]),"",INT((TODAY()-EmpData[[#This Row],[DOB]])/365)),"")</f>
        <v>29</v>
      </c>
      <c r="V36" t="str">
        <f>IFERROR(EmpData[[#This Row],[Name]]&amp;EmpData[[#This Row],[Month]],"")</f>
        <v>Mayank Sharma43585</v>
      </c>
      <c r="W36">
        <f>IFERROR(YEAR(EmpData[[#This Row],[Month]]),"")</f>
        <v>2019</v>
      </c>
    </row>
    <row r="37" spans="1:23" x14ac:dyDescent="0.25">
      <c r="A37" s="21" t="s">
        <v>138</v>
      </c>
      <c r="B37" s="21" t="s">
        <v>139</v>
      </c>
      <c r="C37" s="2">
        <f>YEAR(EmpData[[#This Row],[DOJ ]])</f>
        <v>2018</v>
      </c>
      <c r="D37" s="24" t="s">
        <v>17</v>
      </c>
      <c r="E37" s="25">
        <v>43329</v>
      </c>
      <c r="F37" s="30" t="s">
        <v>262</v>
      </c>
      <c r="G37" s="32">
        <v>34028</v>
      </c>
      <c r="H37" s="30" t="s">
        <v>18</v>
      </c>
      <c r="I37" s="30" t="s">
        <v>19</v>
      </c>
      <c r="J37" s="21" t="s">
        <v>20</v>
      </c>
      <c r="K37" s="30">
        <v>300000</v>
      </c>
      <c r="L37" s="34">
        <v>43585</v>
      </c>
      <c r="M37" s="11">
        <f>MONTH(EmpData[[#This Row],[Month]])</f>
        <v>4</v>
      </c>
      <c r="N37" s="11">
        <f>YEAR(EmpData[[#This Row],[Month]])</f>
        <v>2019</v>
      </c>
      <c r="O37" s="21">
        <v>8.5333333333333332</v>
      </c>
      <c r="P37" s="30">
        <v>9</v>
      </c>
      <c r="Q37" s="21" t="s">
        <v>21</v>
      </c>
      <c r="R37" s="30">
        <v>127773.01000000001</v>
      </c>
      <c r="S37" s="34"/>
      <c r="T37" s="2">
        <f ca="1">IFERROR(IF(ISBLANK(EmpData[[#This Row],[DOB]]),"",INT((TODAY()-EmpData[[#This Row],[DOB]])/365)),"")</f>
        <v>27</v>
      </c>
      <c r="V37" t="str">
        <f>IFERROR(EmpData[[#This Row],[Name]]&amp;EmpData[[#This Row],[Month]],"")</f>
        <v>Md Rizwi Shams43585</v>
      </c>
      <c r="W37">
        <f>IFERROR(YEAR(EmpData[[#This Row],[Month]]),"")</f>
        <v>2019</v>
      </c>
    </row>
    <row r="38" spans="1:23" x14ac:dyDescent="0.25">
      <c r="A38" s="21" t="s">
        <v>140</v>
      </c>
      <c r="B38" s="21" t="s">
        <v>141</v>
      </c>
      <c r="C38" s="2">
        <f>YEAR(EmpData[[#This Row],[DOJ ]])</f>
        <v>2018</v>
      </c>
      <c r="D38" s="24" t="s">
        <v>65</v>
      </c>
      <c r="E38" s="25">
        <v>43437</v>
      </c>
      <c r="F38" s="30" t="s">
        <v>261</v>
      </c>
      <c r="G38" s="32">
        <v>35291</v>
      </c>
      <c r="H38" s="30" t="s">
        <v>66</v>
      </c>
      <c r="I38" s="30" t="s">
        <v>19</v>
      </c>
      <c r="J38" s="21" t="s">
        <v>20</v>
      </c>
      <c r="K38" s="30">
        <v>300000</v>
      </c>
      <c r="L38" s="34">
        <v>43585</v>
      </c>
      <c r="M38" s="11">
        <f>MONTH(EmpData[[#This Row],[Month]])</f>
        <v>4</v>
      </c>
      <c r="N38" s="11">
        <f>YEAR(EmpData[[#This Row],[Month]])</f>
        <v>2019</v>
      </c>
      <c r="O38" s="21">
        <v>4.9333333333333336</v>
      </c>
      <c r="P38" s="30">
        <v>5</v>
      </c>
      <c r="Q38" s="21" t="s">
        <v>49</v>
      </c>
      <c r="R38" s="30">
        <v>274406</v>
      </c>
      <c r="S38" s="34"/>
      <c r="T38" s="2">
        <f ca="1">IFERROR(IF(ISBLANK(EmpData[[#This Row],[DOB]]),"",INT((TODAY()-EmpData[[#This Row],[DOB]])/365)),"")</f>
        <v>23</v>
      </c>
      <c r="V38" t="str">
        <f>IFERROR(EmpData[[#This Row],[Name]]&amp;EmpData[[#This Row],[Month]],"")</f>
        <v>Megha Verma43585</v>
      </c>
      <c r="W38">
        <f>IFERROR(YEAR(EmpData[[#This Row],[Month]]),"")</f>
        <v>2019</v>
      </c>
    </row>
    <row r="39" spans="1:23" x14ac:dyDescent="0.25">
      <c r="A39" s="21" t="s">
        <v>142</v>
      </c>
      <c r="B39" s="21" t="s">
        <v>143</v>
      </c>
      <c r="C39" s="2">
        <f>YEAR(EmpData[[#This Row],[DOJ ]])</f>
        <v>2018</v>
      </c>
      <c r="D39" s="24" t="s">
        <v>104</v>
      </c>
      <c r="E39" s="25">
        <v>43314</v>
      </c>
      <c r="F39" s="30" t="s">
        <v>261</v>
      </c>
      <c r="G39" s="32">
        <v>34172</v>
      </c>
      <c r="H39" s="30" t="s">
        <v>18</v>
      </c>
      <c r="I39" s="30" t="s">
        <v>19</v>
      </c>
      <c r="J39" s="21" t="s">
        <v>20</v>
      </c>
      <c r="K39" s="30">
        <v>300000</v>
      </c>
      <c r="L39" s="34">
        <v>43585</v>
      </c>
      <c r="M39" s="11">
        <f>MONTH(EmpData[[#This Row],[Month]])</f>
        <v>4</v>
      </c>
      <c r="N39" s="11">
        <f>YEAR(EmpData[[#This Row],[Month]])</f>
        <v>2019</v>
      </c>
      <c r="O39" s="21">
        <v>9.0333333333333332</v>
      </c>
      <c r="P39" s="30">
        <v>10</v>
      </c>
      <c r="Q39" s="21" t="s">
        <v>71</v>
      </c>
      <c r="R39" s="30">
        <v>43248</v>
      </c>
      <c r="S39" s="34"/>
      <c r="T39" s="2">
        <f ca="1">IFERROR(IF(ISBLANK(EmpData[[#This Row],[DOB]]),"",INT((TODAY()-EmpData[[#This Row],[DOB]])/365)),"")</f>
        <v>26</v>
      </c>
      <c r="V39" t="str">
        <f>IFERROR(EmpData[[#This Row],[Name]]&amp;EmpData[[#This Row],[Month]],"")</f>
        <v>Monika43585</v>
      </c>
      <c r="W39">
        <f>IFERROR(YEAR(EmpData[[#This Row],[Month]]),"")</f>
        <v>2019</v>
      </c>
    </row>
    <row r="40" spans="1:23" x14ac:dyDescent="0.25">
      <c r="A40" s="21" t="s">
        <v>144</v>
      </c>
      <c r="B40" s="21" t="s">
        <v>145</v>
      </c>
      <c r="C40" s="2">
        <f>YEAR(EmpData[[#This Row],[DOJ ]])</f>
        <v>2018</v>
      </c>
      <c r="D40" s="24" t="s">
        <v>146</v>
      </c>
      <c r="E40" s="25">
        <v>43276</v>
      </c>
      <c r="F40" s="30" t="s">
        <v>261</v>
      </c>
      <c r="G40" s="32">
        <v>35779</v>
      </c>
      <c r="H40" s="30" t="s">
        <v>147</v>
      </c>
      <c r="I40" s="30" t="s">
        <v>19</v>
      </c>
      <c r="J40" s="21" t="s">
        <v>20</v>
      </c>
      <c r="K40" s="30">
        <v>300000</v>
      </c>
      <c r="L40" s="34">
        <v>43585</v>
      </c>
      <c r="M40" s="11">
        <f>MONTH(EmpData[[#This Row],[Month]])</f>
        <v>4</v>
      </c>
      <c r="N40" s="11">
        <f>YEAR(EmpData[[#This Row],[Month]])</f>
        <v>2019</v>
      </c>
      <c r="O40" s="21">
        <v>10.3</v>
      </c>
      <c r="P40" s="30">
        <v>11</v>
      </c>
      <c r="Q40" s="21" t="s">
        <v>71</v>
      </c>
      <c r="R40" s="30">
        <v>232541</v>
      </c>
      <c r="S40" s="34"/>
      <c r="T40" s="2">
        <f ca="1">IFERROR(IF(ISBLANK(EmpData[[#This Row],[DOB]]),"",INT((TODAY()-EmpData[[#This Row],[DOB]])/365)),"")</f>
        <v>22</v>
      </c>
      <c r="V40" t="str">
        <f>IFERROR(EmpData[[#This Row],[Name]]&amp;EmpData[[#This Row],[Month]],"")</f>
        <v>Monika Kumari43585</v>
      </c>
      <c r="W40">
        <f>IFERROR(YEAR(EmpData[[#This Row],[Month]]),"")</f>
        <v>2019</v>
      </c>
    </row>
    <row r="41" spans="1:23" x14ac:dyDescent="0.25">
      <c r="A41" s="21" t="s">
        <v>148</v>
      </c>
      <c r="B41" s="21" t="s">
        <v>149</v>
      </c>
      <c r="C41" s="2">
        <f>YEAR(EmpData[[#This Row],[DOJ ]])</f>
        <v>2018</v>
      </c>
      <c r="D41" s="24" t="s">
        <v>74</v>
      </c>
      <c r="E41" s="25">
        <v>43283</v>
      </c>
      <c r="F41" s="30" t="s">
        <v>262</v>
      </c>
      <c r="G41" s="32">
        <v>32267</v>
      </c>
      <c r="H41" s="30" t="s">
        <v>70</v>
      </c>
      <c r="I41" s="30" t="s">
        <v>19</v>
      </c>
      <c r="J41" s="21" t="s">
        <v>20</v>
      </c>
      <c r="K41" s="30">
        <v>300000</v>
      </c>
      <c r="L41" s="34">
        <v>43585</v>
      </c>
      <c r="M41" s="11">
        <f>MONTH(EmpData[[#This Row],[Month]])</f>
        <v>4</v>
      </c>
      <c r="N41" s="11">
        <f>YEAR(EmpData[[#This Row],[Month]])</f>
        <v>2019</v>
      </c>
      <c r="O41" s="21">
        <v>10.066666666666666</v>
      </c>
      <c r="P41" s="30">
        <v>11</v>
      </c>
      <c r="Q41" s="21" t="s">
        <v>71</v>
      </c>
      <c r="R41" s="30">
        <v>257003</v>
      </c>
      <c r="S41" s="34"/>
      <c r="T41" s="2">
        <f ca="1">IFERROR(IF(ISBLANK(EmpData[[#This Row],[DOB]]),"",INT((TODAY()-EmpData[[#This Row],[DOB]])/365)),"")</f>
        <v>32</v>
      </c>
      <c r="V41" t="str">
        <f>IFERROR(EmpData[[#This Row],[Name]]&amp;EmpData[[#This Row],[Month]],"")</f>
        <v>Narendra Kumar43585</v>
      </c>
      <c r="W41">
        <f>IFERROR(YEAR(EmpData[[#This Row],[Month]]),"")</f>
        <v>2019</v>
      </c>
    </row>
    <row r="42" spans="1:23" x14ac:dyDescent="0.25">
      <c r="A42" s="21" t="s">
        <v>150</v>
      </c>
      <c r="B42" s="21" t="s">
        <v>151</v>
      </c>
      <c r="C42" s="2">
        <f>YEAR(EmpData[[#This Row],[DOJ ]])</f>
        <v>2018</v>
      </c>
      <c r="D42" s="24" t="s">
        <v>29</v>
      </c>
      <c r="E42" s="25">
        <v>43347</v>
      </c>
      <c r="F42" s="30" t="s">
        <v>262</v>
      </c>
      <c r="G42" s="32">
        <v>33305</v>
      </c>
      <c r="H42" s="30" t="s">
        <v>30</v>
      </c>
      <c r="I42" s="30" t="s">
        <v>19</v>
      </c>
      <c r="J42" s="21" t="s">
        <v>20</v>
      </c>
      <c r="K42" s="30">
        <v>300000</v>
      </c>
      <c r="L42" s="34">
        <v>43585</v>
      </c>
      <c r="M42" s="11">
        <f>MONTH(EmpData[[#This Row],[Month]])</f>
        <v>4</v>
      </c>
      <c r="N42" s="11">
        <f>YEAR(EmpData[[#This Row],[Month]])</f>
        <v>2019</v>
      </c>
      <c r="O42" s="21">
        <v>7.9333333333333336</v>
      </c>
      <c r="P42" s="30">
        <v>8</v>
      </c>
      <c r="Q42" s="21" t="s">
        <v>21</v>
      </c>
      <c r="R42" s="30">
        <v>85066</v>
      </c>
      <c r="S42" s="34"/>
      <c r="T42" s="2">
        <f ca="1">IFERROR(IF(ISBLANK(EmpData[[#This Row],[DOB]]),"",INT((TODAY()-EmpData[[#This Row],[DOB]])/365)),"")</f>
        <v>29</v>
      </c>
      <c r="V42" t="str">
        <f>IFERROR(EmpData[[#This Row],[Name]]&amp;EmpData[[#This Row],[Month]],"")</f>
        <v>Neeraj Khurana43585</v>
      </c>
      <c r="W42">
        <f>IFERROR(YEAR(EmpData[[#This Row],[Month]]),"")</f>
        <v>2019</v>
      </c>
    </row>
    <row r="43" spans="1:23" x14ac:dyDescent="0.25">
      <c r="A43" s="21" t="s">
        <v>152</v>
      </c>
      <c r="B43" s="21" t="s">
        <v>153</v>
      </c>
      <c r="C43" s="2">
        <f>YEAR(EmpData[[#This Row],[DOJ ]])</f>
        <v>2018</v>
      </c>
      <c r="D43" s="24" t="s">
        <v>24</v>
      </c>
      <c r="E43" s="25">
        <v>43132</v>
      </c>
      <c r="F43" s="30" t="s">
        <v>262</v>
      </c>
      <c r="G43" s="32">
        <v>34739</v>
      </c>
      <c r="H43" s="30"/>
      <c r="I43" s="30" t="s">
        <v>40</v>
      </c>
      <c r="J43" s="21" t="s">
        <v>20</v>
      </c>
      <c r="K43" s="30">
        <v>300000</v>
      </c>
      <c r="L43" s="34">
        <v>43585</v>
      </c>
      <c r="M43" s="11">
        <f>MONTH(EmpData[[#This Row],[Month]])</f>
        <v>4</v>
      </c>
      <c r="N43" s="11">
        <f>YEAR(EmpData[[#This Row],[Month]])</f>
        <v>2019</v>
      </c>
      <c r="O43" s="21">
        <v>15.1</v>
      </c>
      <c r="P43" s="30">
        <v>16</v>
      </c>
      <c r="Q43" s="21" t="s">
        <v>26</v>
      </c>
      <c r="R43" s="30">
        <v>0</v>
      </c>
      <c r="S43" s="34"/>
      <c r="T43" s="2">
        <f ca="1">IFERROR(IF(ISBLANK(EmpData[[#This Row],[DOB]]),"",INT((TODAY()-EmpData[[#This Row],[DOB]])/365)),"")</f>
        <v>25</v>
      </c>
      <c r="V43" t="str">
        <f>IFERROR(EmpData[[#This Row],[Name]]&amp;EmpData[[#This Row],[Month]],"")</f>
        <v>Nikhil Dutt Mishra43585</v>
      </c>
      <c r="W43">
        <f>IFERROR(YEAR(EmpData[[#This Row],[Month]]),"")</f>
        <v>2019</v>
      </c>
    </row>
    <row r="44" spans="1:23" x14ac:dyDescent="0.25">
      <c r="A44" s="21" t="s">
        <v>154</v>
      </c>
      <c r="B44" s="21" t="s">
        <v>155</v>
      </c>
      <c r="C44" s="2">
        <f>YEAR(EmpData[[#This Row],[DOJ ]])</f>
        <v>2018</v>
      </c>
      <c r="D44" s="24" t="s">
        <v>104</v>
      </c>
      <c r="E44" s="25">
        <v>43314</v>
      </c>
      <c r="F44" s="30" t="s">
        <v>261</v>
      </c>
      <c r="G44" s="32" t="s">
        <v>263</v>
      </c>
      <c r="H44" s="30" t="s">
        <v>18</v>
      </c>
      <c r="I44" s="30" t="s">
        <v>19</v>
      </c>
      <c r="J44" s="21" t="s">
        <v>20</v>
      </c>
      <c r="K44" s="30">
        <v>300000</v>
      </c>
      <c r="L44" s="34">
        <v>43585</v>
      </c>
      <c r="M44" s="11">
        <f>MONTH(EmpData[[#This Row],[Month]])</f>
        <v>4</v>
      </c>
      <c r="N44" s="11">
        <f>YEAR(EmpData[[#This Row],[Month]])</f>
        <v>2019</v>
      </c>
      <c r="O44" s="21">
        <v>9.0333333333333332</v>
      </c>
      <c r="P44" s="30">
        <v>10</v>
      </c>
      <c r="Q44" s="21" t="s">
        <v>71</v>
      </c>
      <c r="R44" s="30">
        <v>126700</v>
      </c>
      <c r="S44" s="34"/>
      <c r="T44" s="2" t="str">
        <f ca="1">IFERROR(IF(ISBLANK(EmpData[[#This Row],[DOB]]),"",INT((TODAY()-EmpData[[#This Row],[DOB]])/365)),"")</f>
        <v/>
      </c>
      <c r="V44" t="str">
        <f>IFERROR(EmpData[[#This Row],[Name]]&amp;EmpData[[#This Row],[Month]],"")</f>
        <v>Nisha Goyal43585</v>
      </c>
      <c r="W44">
        <f>IFERROR(YEAR(EmpData[[#This Row],[Month]]),"")</f>
        <v>2019</v>
      </c>
    </row>
    <row r="45" spans="1:23" x14ac:dyDescent="0.25">
      <c r="A45" s="21" t="s">
        <v>156</v>
      </c>
      <c r="B45" s="21" t="s">
        <v>157</v>
      </c>
      <c r="C45" s="2">
        <f>YEAR(EmpData[[#This Row],[DOJ ]])</f>
        <v>2019</v>
      </c>
      <c r="D45" s="24" t="s">
        <v>47</v>
      </c>
      <c r="E45" s="25">
        <v>43468</v>
      </c>
      <c r="F45" s="30" t="s">
        <v>261</v>
      </c>
      <c r="G45" s="32" t="s">
        <v>263</v>
      </c>
      <c r="H45" s="30"/>
      <c r="I45" s="30" t="s">
        <v>158</v>
      </c>
      <c r="J45" s="21" t="s">
        <v>35</v>
      </c>
      <c r="K45" s="30">
        <v>300000</v>
      </c>
      <c r="L45" s="34">
        <v>43585</v>
      </c>
      <c r="M45" s="11">
        <f>MONTH(EmpData[[#This Row],[Month]])</f>
        <v>4</v>
      </c>
      <c r="N45" s="11">
        <f>YEAR(EmpData[[#This Row],[Month]])</f>
        <v>2019</v>
      </c>
      <c r="O45" s="21">
        <v>3.9</v>
      </c>
      <c r="P45" s="30">
        <v>4</v>
      </c>
      <c r="Q45" s="21" t="s">
        <v>49</v>
      </c>
      <c r="R45" s="30">
        <v>0</v>
      </c>
      <c r="S45" s="34"/>
      <c r="T45" s="2" t="str">
        <f ca="1">IFERROR(IF(ISBLANK(EmpData[[#This Row],[DOB]]),"",INT((TODAY()-EmpData[[#This Row],[DOB]])/365)),"")</f>
        <v/>
      </c>
      <c r="V45" t="str">
        <f>IFERROR(EmpData[[#This Row],[Name]]&amp;EmpData[[#This Row],[Month]],"")</f>
        <v>Nisha Yadav43585</v>
      </c>
      <c r="W45">
        <f>IFERROR(YEAR(EmpData[[#This Row],[Month]]),"")</f>
        <v>2019</v>
      </c>
    </row>
    <row r="46" spans="1:23" x14ac:dyDescent="0.25">
      <c r="A46" s="21" t="s">
        <v>159</v>
      </c>
      <c r="B46" s="21" t="s">
        <v>160</v>
      </c>
      <c r="C46" s="2">
        <f>YEAR(EmpData[[#This Row],[DOJ ]])</f>
        <v>2018</v>
      </c>
      <c r="D46" s="24" t="s">
        <v>161</v>
      </c>
      <c r="E46" s="25">
        <v>43144</v>
      </c>
      <c r="F46" s="30" t="s">
        <v>261</v>
      </c>
      <c r="G46" s="32" t="s">
        <v>263</v>
      </c>
      <c r="H46" s="30" t="s">
        <v>25</v>
      </c>
      <c r="I46" s="30" t="s">
        <v>82</v>
      </c>
      <c r="J46" s="21" t="s">
        <v>20</v>
      </c>
      <c r="K46" s="30">
        <v>300000</v>
      </c>
      <c r="L46" s="34">
        <v>43585</v>
      </c>
      <c r="M46" s="11">
        <f>MONTH(EmpData[[#This Row],[Month]])</f>
        <v>4</v>
      </c>
      <c r="N46" s="11">
        <f>YEAR(EmpData[[#This Row],[Month]])</f>
        <v>2019</v>
      </c>
      <c r="O46" s="21">
        <v>14.7</v>
      </c>
      <c r="P46" s="30">
        <v>15</v>
      </c>
      <c r="Q46" s="21" t="s">
        <v>26</v>
      </c>
      <c r="R46" s="30">
        <v>188964</v>
      </c>
      <c r="S46" s="34"/>
      <c r="T46" s="2" t="str">
        <f ca="1">IFERROR(IF(ISBLANK(EmpData[[#This Row],[DOB]]),"",INT((TODAY()-EmpData[[#This Row],[DOB]])/365)),"")</f>
        <v/>
      </c>
      <c r="V46" t="str">
        <f>IFERROR(EmpData[[#This Row],[Name]]&amp;EmpData[[#This Row],[Month]],"")</f>
        <v>Palak Saxena43585</v>
      </c>
      <c r="W46">
        <f>IFERROR(YEAR(EmpData[[#This Row],[Month]]),"")</f>
        <v>2019</v>
      </c>
    </row>
    <row r="47" spans="1:23" x14ac:dyDescent="0.25">
      <c r="A47" s="21" t="s">
        <v>162</v>
      </c>
      <c r="B47" s="21" t="s">
        <v>163</v>
      </c>
      <c r="C47" s="2">
        <f>YEAR(EmpData[[#This Row],[DOJ ]])</f>
        <v>2017</v>
      </c>
      <c r="D47" s="24" t="s">
        <v>164</v>
      </c>
      <c r="E47" s="25">
        <v>43040</v>
      </c>
      <c r="F47" s="30" t="s">
        <v>262</v>
      </c>
      <c r="G47" s="32" t="s">
        <v>263</v>
      </c>
      <c r="H47" s="30" t="s">
        <v>25</v>
      </c>
      <c r="I47" s="30" t="s">
        <v>19</v>
      </c>
      <c r="J47" s="21" t="s">
        <v>20</v>
      </c>
      <c r="K47" s="30">
        <v>300000</v>
      </c>
      <c r="L47" s="34">
        <v>43585</v>
      </c>
      <c r="M47" s="11">
        <f>MONTH(EmpData[[#This Row],[Month]])</f>
        <v>4</v>
      </c>
      <c r="N47" s="11">
        <f>YEAR(EmpData[[#This Row],[Month]])</f>
        <v>2019</v>
      </c>
      <c r="O47" s="21">
        <v>18.166666666666668</v>
      </c>
      <c r="P47" s="30">
        <v>19</v>
      </c>
      <c r="Q47" s="21" t="s">
        <v>86</v>
      </c>
      <c r="R47" s="30">
        <v>106469</v>
      </c>
      <c r="S47" s="34"/>
      <c r="T47" s="2" t="str">
        <f ca="1">IFERROR(IF(ISBLANK(EmpData[[#This Row],[DOB]]),"",INT((TODAY()-EmpData[[#This Row],[DOB]])/365)),"")</f>
        <v/>
      </c>
      <c r="V47" t="str">
        <f>IFERROR(EmpData[[#This Row],[Name]]&amp;EmpData[[#This Row],[Month]],"")</f>
        <v>Praveen Singh43585</v>
      </c>
      <c r="W47">
        <f>IFERROR(YEAR(EmpData[[#This Row],[Month]]),"")</f>
        <v>2019</v>
      </c>
    </row>
    <row r="48" spans="1:23" x14ac:dyDescent="0.25">
      <c r="A48" s="21" t="s">
        <v>165</v>
      </c>
      <c r="B48" s="21" t="s">
        <v>166</v>
      </c>
      <c r="C48" s="2">
        <f>YEAR(EmpData[[#This Row],[DOJ ]])</f>
        <v>2017</v>
      </c>
      <c r="D48" s="24" t="s">
        <v>167</v>
      </c>
      <c r="E48" s="25">
        <v>43009</v>
      </c>
      <c r="F48" s="30" t="s">
        <v>262</v>
      </c>
      <c r="G48" s="32" t="s">
        <v>263</v>
      </c>
      <c r="H48" s="30" t="s">
        <v>25</v>
      </c>
      <c r="I48" s="30" t="s">
        <v>82</v>
      </c>
      <c r="J48" s="21" t="s">
        <v>20</v>
      </c>
      <c r="K48" s="30">
        <v>300000</v>
      </c>
      <c r="L48" s="34">
        <v>43585</v>
      </c>
      <c r="M48" s="11">
        <f>MONTH(EmpData[[#This Row],[Month]])</f>
        <v>4</v>
      </c>
      <c r="N48" s="11">
        <f>YEAR(EmpData[[#This Row],[Month]])</f>
        <v>2019</v>
      </c>
      <c r="O48" s="21">
        <v>19.2</v>
      </c>
      <c r="P48" s="30">
        <v>20</v>
      </c>
      <c r="Q48" s="21" t="s">
        <v>86</v>
      </c>
      <c r="R48" s="30">
        <v>417551</v>
      </c>
      <c r="S48" s="34"/>
      <c r="T48" s="2" t="str">
        <f ca="1">IFERROR(IF(ISBLANK(EmpData[[#This Row],[DOB]]),"",INT((TODAY()-EmpData[[#This Row],[DOB]])/365)),"")</f>
        <v/>
      </c>
      <c r="V48" t="str">
        <f>IFERROR(EmpData[[#This Row],[Name]]&amp;EmpData[[#This Row],[Month]],"")</f>
        <v>Priyesh Srivastava43585</v>
      </c>
      <c r="W48">
        <f>IFERROR(YEAR(EmpData[[#This Row],[Month]]),"")</f>
        <v>2019</v>
      </c>
    </row>
    <row r="49" spans="1:23" x14ac:dyDescent="0.25">
      <c r="A49" s="21" t="s">
        <v>168</v>
      </c>
      <c r="B49" s="21" t="s">
        <v>169</v>
      </c>
      <c r="C49" s="2">
        <f>YEAR(EmpData[[#This Row],[DOJ ]])</f>
        <v>2018</v>
      </c>
      <c r="D49" s="24" t="s">
        <v>17</v>
      </c>
      <c r="E49" s="25">
        <v>43329</v>
      </c>
      <c r="F49" s="30" t="s">
        <v>262</v>
      </c>
      <c r="G49" s="32">
        <v>34832</v>
      </c>
      <c r="H49" s="30" t="s">
        <v>18</v>
      </c>
      <c r="I49" s="30" t="s">
        <v>19</v>
      </c>
      <c r="J49" s="21" t="s">
        <v>20</v>
      </c>
      <c r="K49" s="30">
        <v>300000</v>
      </c>
      <c r="L49" s="34">
        <v>43585</v>
      </c>
      <c r="M49" s="11">
        <f>MONTH(EmpData[[#This Row],[Month]])</f>
        <v>4</v>
      </c>
      <c r="N49" s="11">
        <f>YEAR(EmpData[[#This Row],[Month]])</f>
        <v>2019</v>
      </c>
      <c r="O49" s="21">
        <v>8.5333333333333332</v>
      </c>
      <c r="P49" s="30">
        <v>9</v>
      </c>
      <c r="Q49" s="21" t="s">
        <v>21</v>
      </c>
      <c r="R49" s="30">
        <v>142487.94</v>
      </c>
      <c r="S49" s="34"/>
      <c r="T49" s="2">
        <f ca="1">IFERROR(IF(ISBLANK(EmpData[[#This Row],[DOB]]),"",INT((TODAY()-EmpData[[#This Row],[DOB]])/365)),"")</f>
        <v>25</v>
      </c>
      <c r="V49" t="str">
        <f>IFERROR(EmpData[[#This Row],[Name]]&amp;EmpData[[#This Row],[Month]],"")</f>
        <v>Pushkar Shrivastava43585</v>
      </c>
      <c r="W49">
        <f>IFERROR(YEAR(EmpData[[#This Row],[Month]]),"")</f>
        <v>2019</v>
      </c>
    </row>
    <row r="50" spans="1:23" x14ac:dyDescent="0.25">
      <c r="A50" s="21" t="s">
        <v>170</v>
      </c>
      <c r="B50" s="21" t="s">
        <v>171</v>
      </c>
      <c r="C50" s="2">
        <f>YEAR(EmpData[[#This Row],[DOJ ]])</f>
        <v>2017</v>
      </c>
      <c r="D50" s="24" t="s">
        <v>167</v>
      </c>
      <c r="E50" s="25">
        <v>43009</v>
      </c>
      <c r="F50" s="30" t="s">
        <v>262</v>
      </c>
      <c r="G50" s="32" t="s">
        <v>263</v>
      </c>
      <c r="H50" s="30" t="s">
        <v>25</v>
      </c>
      <c r="I50" s="30" t="s">
        <v>82</v>
      </c>
      <c r="J50" s="21" t="s">
        <v>20</v>
      </c>
      <c r="K50" s="30">
        <v>300000</v>
      </c>
      <c r="L50" s="34">
        <v>43585</v>
      </c>
      <c r="M50" s="11">
        <f>MONTH(EmpData[[#This Row],[Month]])</f>
        <v>4</v>
      </c>
      <c r="N50" s="11">
        <f>YEAR(EmpData[[#This Row],[Month]])</f>
        <v>2019</v>
      </c>
      <c r="O50" s="21">
        <v>19.2</v>
      </c>
      <c r="P50" s="30">
        <v>20</v>
      </c>
      <c r="Q50" s="21" t="s">
        <v>86</v>
      </c>
      <c r="R50" s="30">
        <v>148313</v>
      </c>
      <c r="S50" s="34"/>
      <c r="T50" s="2" t="str">
        <f ca="1">IFERROR(IF(ISBLANK(EmpData[[#This Row],[DOB]]),"",INT((TODAY()-EmpData[[#This Row],[DOB]])/365)),"")</f>
        <v/>
      </c>
      <c r="V50" t="str">
        <f>IFERROR(EmpData[[#This Row],[Name]]&amp;EmpData[[#This Row],[Month]],"")</f>
        <v>Rajat Ahuja43585</v>
      </c>
      <c r="W50">
        <f>IFERROR(YEAR(EmpData[[#This Row],[Month]]),"")</f>
        <v>2019</v>
      </c>
    </row>
    <row r="51" spans="1:23" x14ac:dyDescent="0.25">
      <c r="A51" s="21" t="s">
        <v>172</v>
      </c>
      <c r="B51" s="21" t="s">
        <v>173</v>
      </c>
      <c r="C51" s="2">
        <f>YEAR(EmpData[[#This Row],[DOJ ]])</f>
        <v>2018</v>
      </c>
      <c r="D51" s="24" t="s">
        <v>65</v>
      </c>
      <c r="E51" s="25">
        <v>43437</v>
      </c>
      <c r="F51" s="30" t="s">
        <v>262</v>
      </c>
      <c r="G51" s="32" t="s">
        <v>263</v>
      </c>
      <c r="H51" s="30"/>
      <c r="I51" s="30" t="s">
        <v>174</v>
      </c>
      <c r="J51" s="21" t="s">
        <v>35</v>
      </c>
      <c r="K51" s="30">
        <v>300000</v>
      </c>
      <c r="L51" s="34">
        <v>43585</v>
      </c>
      <c r="M51" s="11">
        <f>MONTH(EmpData[[#This Row],[Month]])</f>
        <v>4</v>
      </c>
      <c r="N51" s="11">
        <f>YEAR(EmpData[[#This Row],[Month]])</f>
        <v>2019</v>
      </c>
      <c r="O51" s="21">
        <v>4.9333333333333336</v>
      </c>
      <c r="P51" s="30">
        <v>5</v>
      </c>
      <c r="Q51" s="21" t="s">
        <v>49</v>
      </c>
      <c r="R51" s="30">
        <v>0</v>
      </c>
      <c r="S51" s="34"/>
      <c r="T51" s="2" t="str">
        <f ca="1">IFERROR(IF(ISBLANK(EmpData[[#This Row],[DOB]]),"",INT((TODAY()-EmpData[[#This Row],[DOB]])/365)),"")</f>
        <v/>
      </c>
      <c r="V51" t="str">
        <f>IFERROR(EmpData[[#This Row],[Name]]&amp;EmpData[[#This Row],[Month]],"")</f>
        <v>Rajat Bhandari43585</v>
      </c>
      <c r="W51">
        <f>IFERROR(YEAR(EmpData[[#This Row],[Month]]),"")</f>
        <v>2019</v>
      </c>
    </row>
    <row r="52" spans="1:23" x14ac:dyDescent="0.25">
      <c r="A52" s="21" t="s">
        <v>175</v>
      </c>
      <c r="B52" s="21" t="s">
        <v>176</v>
      </c>
      <c r="C52" s="2">
        <f>YEAR(EmpData[[#This Row],[DOJ ]])</f>
        <v>2018</v>
      </c>
      <c r="D52" s="24" t="s">
        <v>77</v>
      </c>
      <c r="E52" s="25">
        <v>43405</v>
      </c>
      <c r="F52" s="30" t="s">
        <v>262</v>
      </c>
      <c r="G52" s="32">
        <v>27863</v>
      </c>
      <c r="H52" s="30"/>
      <c r="I52" s="30" t="s">
        <v>177</v>
      </c>
      <c r="J52" s="21" t="s">
        <v>20</v>
      </c>
      <c r="K52" s="30">
        <v>300000</v>
      </c>
      <c r="L52" s="34">
        <v>43585</v>
      </c>
      <c r="M52" s="11">
        <f>MONTH(EmpData[[#This Row],[Month]])</f>
        <v>4</v>
      </c>
      <c r="N52" s="11">
        <f>YEAR(EmpData[[#This Row],[Month]])</f>
        <v>2019</v>
      </c>
      <c r="O52" s="21">
        <v>6</v>
      </c>
      <c r="P52" s="30">
        <v>6</v>
      </c>
      <c r="Q52" s="21" t="s">
        <v>49</v>
      </c>
      <c r="R52" s="30">
        <v>0</v>
      </c>
      <c r="S52" s="34"/>
      <c r="T52" s="2">
        <f ca="1">IFERROR(IF(ISBLANK(EmpData[[#This Row],[DOB]]),"",INT((TODAY()-EmpData[[#This Row],[DOB]])/365)),"")</f>
        <v>44</v>
      </c>
      <c r="V52" t="str">
        <f>IFERROR(EmpData[[#This Row],[Name]]&amp;EmpData[[#This Row],[Month]],"")</f>
        <v>Rajiv Mohan43585</v>
      </c>
      <c r="W52">
        <f>IFERROR(YEAR(EmpData[[#This Row],[Month]]),"")</f>
        <v>2019</v>
      </c>
    </row>
    <row r="53" spans="1:23" x14ac:dyDescent="0.25">
      <c r="A53" s="21" t="s">
        <v>178</v>
      </c>
      <c r="B53" s="21" t="s">
        <v>179</v>
      </c>
      <c r="C53" s="2">
        <f>YEAR(EmpData[[#This Row],[DOJ ]])</f>
        <v>2018</v>
      </c>
      <c r="D53" s="24" t="s">
        <v>137</v>
      </c>
      <c r="E53" s="25">
        <v>43266</v>
      </c>
      <c r="F53" s="30" t="s">
        <v>262</v>
      </c>
      <c r="G53" s="32">
        <v>34228</v>
      </c>
      <c r="H53" s="30" t="s">
        <v>147</v>
      </c>
      <c r="I53" s="30" t="s">
        <v>19</v>
      </c>
      <c r="J53" s="21" t="s">
        <v>20</v>
      </c>
      <c r="K53" s="30">
        <v>300000</v>
      </c>
      <c r="L53" s="34">
        <v>43585</v>
      </c>
      <c r="M53" s="11">
        <f>MONTH(EmpData[[#This Row],[Month]])</f>
        <v>4</v>
      </c>
      <c r="N53" s="11">
        <f>YEAR(EmpData[[#This Row],[Month]])</f>
        <v>2019</v>
      </c>
      <c r="O53" s="21">
        <v>10.633333333333333</v>
      </c>
      <c r="P53" s="30">
        <v>11</v>
      </c>
      <c r="Q53" s="21" t="s">
        <v>71</v>
      </c>
      <c r="R53" s="30">
        <v>179855</v>
      </c>
      <c r="S53" s="34"/>
      <c r="T53" s="2">
        <f ca="1">IFERROR(IF(ISBLANK(EmpData[[#This Row],[DOB]]),"",INT((TODAY()-EmpData[[#This Row],[DOB]])/365)),"")</f>
        <v>26</v>
      </c>
      <c r="V53" t="str">
        <f>IFERROR(EmpData[[#This Row],[Name]]&amp;EmpData[[#This Row],[Month]],"")</f>
        <v>Rajkumar Singh43585</v>
      </c>
      <c r="W53">
        <f>IFERROR(YEAR(EmpData[[#This Row],[Month]]),"")</f>
        <v>2019</v>
      </c>
    </row>
    <row r="54" spans="1:23" x14ac:dyDescent="0.25">
      <c r="A54" s="21" t="s">
        <v>180</v>
      </c>
      <c r="B54" s="21" t="s">
        <v>181</v>
      </c>
      <c r="C54" s="2">
        <f>YEAR(EmpData[[#This Row],[DOJ ]])</f>
        <v>2018</v>
      </c>
      <c r="D54" s="24" t="s">
        <v>65</v>
      </c>
      <c r="E54" s="25">
        <v>43437</v>
      </c>
      <c r="F54" s="30" t="s">
        <v>262</v>
      </c>
      <c r="G54" s="32">
        <v>35105</v>
      </c>
      <c r="H54" s="30" t="s">
        <v>66</v>
      </c>
      <c r="I54" s="30" t="s">
        <v>19</v>
      </c>
      <c r="J54" s="21" t="s">
        <v>20</v>
      </c>
      <c r="K54" s="30">
        <v>300000</v>
      </c>
      <c r="L54" s="34">
        <v>43585</v>
      </c>
      <c r="M54" s="11">
        <f>MONTH(EmpData[[#This Row],[Month]])</f>
        <v>4</v>
      </c>
      <c r="N54" s="11">
        <f>YEAR(EmpData[[#This Row],[Month]])</f>
        <v>2019</v>
      </c>
      <c r="O54" s="21">
        <v>4.9333333333333336</v>
      </c>
      <c r="P54" s="30">
        <v>5</v>
      </c>
      <c r="Q54" s="21" t="s">
        <v>49</v>
      </c>
      <c r="R54" s="30">
        <v>182940.28</v>
      </c>
      <c r="S54" s="34"/>
      <c r="T54" s="2">
        <f ca="1">IFERROR(IF(ISBLANK(EmpData[[#This Row],[DOB]]),"",INT((TODAY()-EmpData[[#This Row],[DOB]])/365)),"")</f>
        <v>24</v>
      </c>
      <c r="V54" t="str">
        <f>IFERROR(EmpData[[#This Row],[Name]]&amp;EmpData[[#This Row],[Month]],"")</f>
        <v>Rakesh Baitha43585</v>
      </c>
      <c r="W54">
        <f>IFERROR(YEAR(EmpData[[#This Row],[Month]]),"")</f>
        <v>2019</v>
      </c>
    </row>
    <row r="55" spans="1:23" x14ac:dyDescent="0.25">
      <c r="A55" s="21" t="s">
        <v>182</v>
      </c>
      <c r="B55" s="21" t="s">
        <v>183</v>
      </c>
      <c r="C55" s="2">
        <f>YEAR(EmpData[[#This Row],[DOJ ]])</f>
        <v>2018</v>
      </c>
      <c r="D55" s="24" t="s">
        <v>161</v>
      </c>
      <c r="E55" s="25">
        <v>43144</v>
      </c>
      <c r="F55" s="30" t="s">
        <v>262</v>
      </c>
      <c r="G55" s="32" t="s">
        <v>263</v>
      </c>
      <c r="H55" s="30" t="s">
        <v>25</v>
      </c>
      <c r="I55" s="30" t="s">
        <v>19</v>
      </c>
      <c r="J55" s="21" t="s">
        <v>20</v>
      </c>
      <c r="K55" s="30">
        <v>300000</v>
      </c>
      <c r="L55" s="34">
        <v>43585</v>
      </c>
      <c r="M55" s="11">
        <f>MONTH(EmpData[[#This Row],[Month]])</f>
        <v>4</v>
      </c>
      <c r="N55" s="11">
        <f>YEAR(EmpData[[#This Row],[Month]])</f>
        <v>2019</v>
      </c>
      <c r="O55" s="21">
        <v>14.7</v>
      </c>
      <c r="P55" s="30">
        <v>15</v>
      </c>
      <c r="Q55" s="21" t="s">
        <v>26</v>
      </c>
      <c r="R55" s="30">
        <v>178977.16999999998</v>
      </c>
      <c r="S55" s="34"/>
      <c r="T55" s="2" t="str">
        <f ca="1">IFERROR(IF(ISBLANK(EmpData[[#This Row],[DOB]]),"",INT((TODAY()-EmpData[[#This Row],[DOB]])/365)),"")</f>
        <v/>
      </c>
      <c r="V55" t="str">
        <f>IFERROR(EmpData[[#This Row],[Name]]&amp;EmpData[[#This Row],[Month]],"")</f>
        <v>Rakesh Khurana43585</v>
      </c>
      <c r="W55">
        <f>IFERROR(YEAR(EmpData[[#This Row],[Month]]),"")</f>
        <v>2019</v>
      </c>
    </row>
    <row r="56" spans="1:23" x14ac:dyDescent="0.25">
      <c r="A56" s="21" t="s">
        <v>184</v>
      </c>
      <c r="B56" s="21" t="s">
        <v>185</v>
      </c>
      <c r="C56" s="2">
        <f>YEAR(EmpData[[#This Row],[DOJ ]])</f>
        <v>2018</v>
      </c>
      <c r="D56" s="24" t="s">
        <v>104</v>
      </c>
      <c r="E56" s="25">
        <v>43314</v>
      </c>
      <c r="F56" s="30" t="s">
        <v>261</v>
      </c>
      <c r="G56" s="32">
        <v>34318</v>
      </c>
      <c r="H56" s="30" t="s">
        <v>18</v>
      </c>
      <c r="I56" s="30" t="s">
        <v>19</v>
      </c>
      <c r="J56" s="21" t="s">
        <v>20</v>
      </c>
      <c r="K56" s="30">
        <v>300000</v>
      </c>
      <c r="L56" s="34">
        <v>43585</v>
      </c>
      <c r="M56" s="11">
        <f>MONTH(EmpData[[#This Row],[Month]])</f>
        <v>4</v>
      </c>
      <c r="N56" s="11">
        <f>YEAR(EmpData[[#This Row],[Month]])</f>
        <v>2019</v>
      </c>
      <c r="O56" s="21">
        <v>9.0333333333333332</v>
      </c>
      <c r="P56" s="30">
        <v>10</v>
      </c>
      <c r="Q56" s="21" t="s">
        <v>71</v>
      </c>
      <c r="R56" s="30">
        <v>190251</v>
      </c>
      <c r="S56" s="34"/>
      <c r="T56" s="2">
        <f ca="1">IFERROR(IF(ISBLANK(EmpData[[#This Row],[DOB]]),"",INT((TODAY()-EmpData[[#This Row],[DOB]])/365)),"")</f>
        <v>26</v>
      </c>
      <c r="V56" t="str">
        <f>IFERROR(EmpData[[#This Row],[Name]]&amp;EmpData[[#This Row],[Month]],"")</f>
        <v>Richa Gupta43585</v>
      </c>
      <c r="W56">
        <f>IFERROR(YEAR(EmpData[[#This Row],[Month]]),"")</f>
        <v>2019</v>
      </c>
    </row>
    <row r="57" spans="1:23" x14ac:dyDescent="0.25">
      <c r="A57" s="21" t="s">
        <v>186</v>
      </c>
      <c r="B57" s="21" t="s">
        <v>187</v>
      </c>
      <c r="C57" s="2">
        <f>YEAR(EmpData[[#This Row],[DOJ ]])</f>
        <v>2018</v>
      </c>
      <c r="D57" s="24" t="s">
        <v>89</v>
      </c>
      <c r="E57" s="25">
        <v>43367</v>
      </c>
      <c r="F57" s="30" t="s">
        <v>261</v>
      </c>
      <c r="G57" s="32">
        <v>34335</v>
      </c>
      <c r="H57" s="30" t="s">
        <v>30</v>
      </c>
      <c r="I57" s="30" t="s">
        <v>19</v>
      </c>
      <c r="J57" s="21" t="s">
        <v>20</v>
      </c>
      <c r="K57" s="30">
        <v>300000</v>
      </c>
      <c r="L57" s="34">
        <v>43585</v>
      </c>
      <c r="M57" s="11">
        <f>MONTH(EmpData[[#This Row],[Month]])</f>
        <v>4</v>
      </c>
      <c r="N57" s="11">
        <f>YEAR(EmpData[[#This Row],[Month]])</f>
        <v>2019</v>
      </c>
      <c r="O57" s="21">
        <v>7.2666666666666666</v>
      </c>
      <c r="P57" s="30">
        <v>8</v>
      </c>
      <c r="Q57" s="21" t="s">
        <v>21</v>
      </c>
      <c r="R57" s="30">
        <v>141664</v>
      </c>
      <c r="S57" s="34"/>
      <c r="T57" s="2">
        <f ca="1">IFERROR(IF(ISBLANK(EmpData[[#This Row],[DOB]]),"",INT((TODAY()-EmpData[[#This Row],[DOB]])/365)),"")</f>
        <v>26</v>
      </c>
      <c r="V57" t="str">
        <f>IFERROR(EmpData[[#This Row],[Name]]&amp;EmpData[[#This Row],[Month]],"")</f>
        <v>Ritu Tuteja43585</v>
      </c>
      <c r="W57">
        <f>IFERROR(YEAR(EmpData[[#This Row],[Month]]),"")</f>
        <v>2019</v>
      </c>
    </row>
    <row r="58" spans="1:23" x14ac:dyDescent="0.25">
      <c r="A58" s="21" t="s">
        <v>188</v>
      </c>
      <c r="B58" s="21" t="s">
        <v>189</v>
      </c>
      <c r="C58" s="2">
        <f>YEAR(EmpData[[#This Row],[DOJ ]])</f>
        <v>2018</v>
      </c>
      <c r="D58" s="24" t="s">
        <v>29</v>
      </c>
      <c r="E58" s="25">
        <v>43347</v>
      </c>
      <c r="F58" s="30" t="s">
        <v>262</v>
      </c>
      <c r="G58" s="32" t="s">
        <v>263</v>
      </c>
      <c r="H58" s="30" t="s">
        <v>30</v>
      </c>
      <c r="I58" s="30" t="s">
        <v>19</v>
      </c>
      <c r="J58" s="21" t="s">
        <v>20</v>
      </c>
      <c r="K58" s="30">
        <v>300000</v>
      </c>
      <c r="L58" s="34">
        <v>43585</v>
      </c>
      <c r="M58" s="11">
        <f>MONTH(EmpData[[#This Row],[Month]])</f>
        <v>4</v>
      </c>
      <c r="N58" s="11">
        <f>YEAR(EmpData[[#This Row],[Month]])</f>
        <v>2019</v>
      </c>
      <c r="O58" s="21">
        <v>7.9333333333333336</v>
      </c>
      <c r="P58" s="30">
        <v>8</v>
      </c>
      <c r="Q58" s="21" t="s">
        <v>21</v>
      </c>
      <c r="R58" s="30">
        <v>91249</v>
      </c>
      <c r="S58" s="34"/>
      <c r="T58" s="2" t="str">
        <f ca="1">IFERROR(IF(ISBLANK(EmpData[[#This Row],[DOB]]),"",INT((TODAY()-EmpData[[#This Row],[DOB]])/365)),"")</f>
        <v/>
      </c>
      <c r="V58" t="str">
        <f>IFERROR(EmpData[[#This Row],[Name]]&amp;EmpData[[#This Row],[Month]],"")</f>
        <v>Rohit Gupta43585</v>
      </c>
      <c r="W58">
        <f>IFERROR(YEAR(EmpData[[#This Row],[Month]]),"")</f>
        <v>2019</v>
      </c>
    </row>
    <row r="59" spans="1:23" x14ac:dyDescent="0.25">
      <c r="A59" s="21" t="s">
        <v>190</v>
      </c>
      <c r="B59" s="21" t="s">
        <v>191</v>
      </c>
      <c r="C59" s="2">
        <f>YEAR(EmpData[[#This Row],[DOJ ]])</f>
        <v>2018</v>
      </c>
      <c r="D59" s="24" t="s">
        <v>104</v>
      </c>
      <c r="E59" s="25">
        <v>43314</v>
      </c>
      <c r="F59" s="30" t="s">
        <v>262</v>
      </c>
      <c r="G59" s="32" t="s">
        <v>263</v>
      </c>
      <c r="H59" s="30" t="s">
        <v>18</v>
      </c>
      <c r="I59" s="30" t="s">
        <v>19</v>
      </c>
      <c r="J59" s="21" t="s">
        <v>20</v>
      </c>
      <c r="K59" s="30">
        <v>300000</v>
      </c>
      <c r="L59" s="34">
        <v>43585</v>
      </c>
      <c r="M59" s="11">
        <f>MONTH(EmpData[[#This Row],[Month]])</f>
        <v>4</v>
      </c>
      <c r="N59" s="11">
        <f>YEAR(EmpData[[#This Row],[Month]])</f>
        <v>2019</v>
      </c>
      <c r="O59" s="21">
        <v>9.0333333333333332</v>
      </c>
      <c r="P59" s="30">
        <v>10</v>
      </c>
      <c r="Q59" s="21" t="s">
        <v>71</v>
      </c>
      <c r="R59" s="30">
        <v>191813</v>
      </c>
      <c r="S59" s="34"/>
      <c r="T59" s="2" t="str">
        <f ca="1">IFERROR(IF(ISBLANK(EmpData[[#This Row],[DOB]]),"",INT((TODAY()-EmpData[[#This Row],[DOB]])/365)),"")</f>
        <v/>
      </c>
      <c r="V59" t="str">
        <f>IFERROR(EmpData[[#This Row],[Name]]&amp;EmpData[[#This Row],[Month]],"")</f>
        <v>Rohit Kharb43585</v>
      </c>
      <c r="W59">
        <f>IFERROR(YEAR(EmpData[[#This Row],[Month]]),"")</f>
        <v>2019</v>
      </c>
    </row>
    <row r="60" spans="1:23" x14ac:dyDescent="0.25">
      <c r="A60" s="21" t="s">
        <v>192</v>
      </c>
      <c r="B60" s="21" t="s">
        <v>193</v>
      </c>
      <c r="C60" s="2">
        <f>YEAR(EmpData[[#This Row],[DOJ ]])</f>
        <v>2018</v>
      </c>
      <c r="D60" s="24" t="s">
        <v>65</v>
      </c>
      <c r="E60" s="25">
        <v>43437</v>
      </c>
      <c r="F60" s="30" t="s">
        <v>262</v>
      </c>
      <c r="G60" s="32" t="s">
        <v>263</v>
      </c>
      <c r="H60" s="30" t="s">
        <v>66</v>
      </c>
      <c r="I60" s="30" t="s">
        <v>19</v>
      </c>
      <c r="J60" s="21" t="s">
        <v>20</v>
      </c>
      <c r="K60" s="30">
        <v>300000</v>
      </c>
      <c r="L60" s="34">
        <v>43585</v>
      </c>
      <c r="M60" s="11">
        <f>MONTH(EmpData[[#This Row],[Month]])</f>
        <v>4</v>
      </c>
      <c r="N60" s="11">
        <f>YEAR(EmpData[[#This Row],[Month]])</f>
        <v>2019</v>
      </c>
      <c r="O60" s="21">
        <v>4.9333333333333336</v>
      </c>
      <c r="P60" s="30">
        <v>5</v>
      </c>
      <c r="Q60" s="21" t="s">
        <v>49</v>
      </c>
      <c r="R60" s="30">
        <v>69506</v>
      </c>
      <c r="S60" s="34"/>
      <c r="T60" s="2" t="str">
        <f ca="1">IFERROR(IF(ISBLANK(EmpData[[#This Row],[DOB]]),"",INT((TODAY()-EmpData[[#This Row],[DOB]])/365)),"")</f>
        <v/>
      </c>
      <c r="V60" t="str">
        <f>IFERROR(EmpData[[#This Row],[Name]]&amp;EmpData[[#This Row],[Month]],"")</f>
        <v>Rohit Malik43585</v>
      </c>
      <c r="W60">
        <f>IFERROR(YEAR(EmpData[[#This Row],[Month]]),"")</f>
        <v>2019</v>
      </c>
    </row>
    <row r="61" spans="1:23" x14ac:dyDescent="0.25">
      <c r="A61" s="21" t="s">
        <v>194</v>
      </c>
      <c r="B61" s="21" t="s">
        <v>195</v>
      </c>
      <c r="C61" s="2">
        <f>YEAR(EmpData[[#This Row],[DOJ ]])</f>
        <v>2018</v>
      </c>
      <c r="D61" s="24" t="s">
        <v>104</v>
      </c>
      <c r="E61" s="25">
        <v>43314</v>
      </c>
      <c r="F61" s="30" t="s">
        <v>262</v>
      </c>
      <c r="G61" s="32">
        <v>34709</v>
      </c>
      <c r="H61" s="30" t="s">
        <v>18</v>
      </c>
      <c r="I61" s="30" t="s">
        <v>19</v>
      </c>
      <c r="J61" s="21" t="s">
        <v>20</v>
      </c>
      <c r="K61" s="30">
        <v>300000</v>
      </c>
      <c r="L61" s="34">
        <v>43585</v>
      </c>
      <c r="M61" s="11">
        <f>MONTH(EmpData[[#This Row],[Month]])</f>
        <v>4</v>
      </c>
      <c r="N61" s="11">
        <f>YEAR(EmpData[[#This Row],[Month]])</f>
        <v>2019</v>
      </c>
      <c r="O61" s="21">
        <v>9.0333333333333332</v>
      </c>
      <c r="P61" s="30">
        <v>10</v>
      </c>
      <c r="Q61" s="21" t="s">
        <v>71</v>
      </c>
      <c r="R61" s="30">
        <v>183756</v>
      </c>
      <c r="S61" s="34"/>
      <c r="T61" s="2">
        <f ca="1">IFERROR(IF(ISBLANK(EmpData[[#This Row],[DOB]]),"",INT((TODAY()-EmpData[[#This Row],[DOB]])/365)),"")</f>
        <v>25</v>
      </c>
      <c r="V61" t="str">
        <f>IFERROR(EmpData[[#This Row],[Name]]&amp;EmpData[[#This Row],[Month]],"")</f>
        <v>Roshan kumar43585</v>
      </c>
      <c r="W61">
        <f>IFERROR(YEAR(EmpData[[#This Row],[Month]]),"")</f>
        <v>2019</v>
      </c>
    </row>
    <row r="62" spans="1:23" x14ac:dyDescent="0.25">
      <c r="A62" s="21" t="s">
        <v>196</v>
      </c>
      <c r="B62" s="21" t="s">
        <v>197</v>
      </c>
      <c r="C62" s="2">
        <f>YEAR(EmpData[[#This Row],[DOJ ]])</f>
        <v>2018</v>
      </c>
      <c r="D62" s="24" t="s">
        <v>137</v>
      </c>
      <c r="E62" s="25">
        <v>43266</v>
      </c>
      <c r="F62" s="30" t="s">
        <v>262</v>
      </c>
      <c r="G62" s="32" t="s">
        <v>263</v>
      </c>
      <c r="H62" s="30" t="s">
        <v>147</v>
      </c>
      <c r="I62" s="30" t="s">
        <v>19</v>
      </c>
      <c r="J62" s="21" t="s">
        <v>20</v>
      </c>
      <c r="K62" s="30">
        <v>300000</v>
      </c>
      <c r="L62" s="34">
        <v>43585</v>
      </c>
      <c r="M62" s="11">
        <f>MONTH(EmpData[[#This Row],[Month]])</f>
        <v>4</v>
      </c>
      <c r="N62" s="11">
        <f>YEAR(EmpData[[#This Row],[Month]])</f>
        <v>2019</v>
      </c>
      <c r="O62" s="21">
        <v>10.633333333333333</v>
      </c>
      <c r="P62" s="30">
        <v>11</v>
      </c>
      <c r="Q62" s="21" t="s">
        <v>71</v>
      </c>
      <c r="R62" s="30">
        <v>126984</v>
      </c>
      <c r="S62" s="34"/>
      <c r="T62" s="2" t="str">
        <f ca="1">IFERROR(IF(ISBLANK(EmpData[[#This Row],[DOB]]),"",INT((TODAY()-EmpData[[#This Row],[DOB]])/365)),"")</f>
        <v/>
      </c>
      <c r="V62" t="str">
        <f>IFERROR(EmpData[[#This Row],[Name]]&amp;EmpData[[#This Row],[Month]],"")</f>
        <v>Santosh Rathor43585</v>
      </c>
      <c r="W62">
        <f>IFERROR(YEAR(EmpData[[#This Row],[Month]]),"")</f>
        <v>2019</v>
      </c>
    </row>
    <row r="63" spans="1:23" x14ac:dyDescent="0.25">
      <c r="A63" s="21" t="s">
        <v>198</v>
      </c>
      <c r="B63" s="21" t="s">
        <v>199</v>
      </c>
      <c r="C63" s="2">
        <f>YEAR(EmpData[[#This Row],[DOJ ]])</f>
        <v>2017</v>
      </c>
      <c r="D63" s="24" t="s">
        <v>167</v>
      </c>
      <c r="E63" s="25">
        <v>43009</v>
      </c>
      <c r="F63" s="30" t="s">
        <v>262</v>
      </c>
      <c r="G63" s="32" t="s">
        <v>263</v>
      </c>
      <c r="H63" s="30" t="s">
        <v>25</v>
      </c>
      <c r="I63" s="30" t="s">
        <v>82</v>
      </c>
      <c r="J63" s="21" t="s">
        <v>20</v>
      </c>
      <c r="K63" s="30">
        <v>300000</v>
      </c>
      <c r="L63" s="34">
        <v>43585</v>
      </c>
      <c r="M63" s="11">
        <f>MONTH(EmpData[[#This Row],[Month]])</f>
        <v>4</v>
      </c>
      <c r="N63" s="11">
        <f>YEAR(EmpData[[#This Row],[Month]])</f>
        <v>2019</v>
      </c>
      <c r="O63" s="21">
        <v>19.2</v>
      </c>
      <c r="P63" s="30">
        <v>20</v>
      </c>
      <c r="Q63" s="21" t="s">
        <v>86</v>
      </c>
      <c r="R63" s="30">
        <v>246054</v>
      </c>
      <c r="S63" s="34"/>
      <c r="T63" s="2" t="str">
        <f ca="1">IFERROR(IF(ISBLANK(EmpData[[#This Row],[DOB]]),"",INT((TODAY()-EmpData[[#This Row],[DOB]])/365)),"")</f>
        <v/>
      </c>
      <c r="V63" t="str">
        <f>IFERROR(EmpData[[#This Row],[Name]]&amp;EmpData[[#This Row],[Month]],"")</f>
        <v>Saurabh Dubey43585</v>
      </c>
      <c r="W63">
        <f>IFERROR(YEAR(EmpData[[#This Row],[Month]]),"")</f>
        <v>2019</v>
      </c>
    </row>
    <row r="64" spans="1:23" x14ac:dyDescent="0.25">
      <c r="A64" s="21" t="s">
        <v>200</v>
      </c>
      <c r="B64" s="21" t="s">
        <v>201</v>
      </c>
      <c r="C64" s="2">
        <f>YEAR(EmpData[[#This Row],[DOJ ]])</f>
        <v>2018</v>
      </c>
      <c r="D64" s="24" t="s">
        <v>65</v>
      </c>
      <c r="E64" s="25">
        <v>43437</v>
      </c>
      <c r="F64" s="30" t="s">
        <v>262</v>
      </c>
      <c r="G64" s="32">
        <v>35476</v>
      </c>
      <c r="H64" s="30" t="s">
        <v>66</v>
      </c>
      <c r="I64" s="30" t="s">
        <v>19</v>
      </c>
      <c r="J64" s="21" t="s">
        <v>20</v>
      </c>
      <c r="K64" s="30">
        <v>300000</v>
      </c>
      <c r="L64" s="34">
        <v>43585</v>
      </c>
      <c r="M64" s="11">
        <f>MONTH(EmpData[[#This Row],[Month]])</f>
        <v>4</v>
      </c>
      <c r="N64" s="11">
        <f>YEAR(EmpData[[#This Row],[Month]])</f>
        <v>2019</v>
      </c>
      <c r="O64" s="21">
        <v>4.9333333333333336</v>
      </c>
      <c r="P64" s="30">
        <v>5</v>
      </c>
      <c r="Q64" s="21" t="s">
        <v>49</v>
      </c>
      <c r="R64" s="30">
        <v>208514</v>
      </c>
      <c r="S64" s="34"/>
      <c r="T64" s="2">
        <f ca="1">IFERROR(IF(ISBLANK(EmpData[[#This Row],[DOB]]),"",INT((TODAY()-EmpData[[#This Row],[DOB]])/365)),"")</f>
        <v>23</v>
      </c>
      <c r="V64" t="str">
        <f>IFERROR(EmpData[[#This Row],[Name]]&amp;EmpData[[#This Row],[Month]],"")</f>
        <v>Saurav Kumar43585</v>
      </c>
      <c r="W64">
        <f>IFERROR(YEAR(EmpData[[#This Row],[Month]]),"")</f>
        <v>2019</v>
      </c>
    </row>
    <row r="65" spans="1:23" x14ac:dyDescent="0.25">
      <c r="A65" s="21" t="s">
        <v>202</v>
      </c>
      <c r="B65" s="21" t="s">
        <v>203</v>
      </c>
      <c r="C65" s="2">
        <f>YEAR(EmpData[[#This Row],[DOJ ]])</f>
        <v>2018</v>
      </c>
      <c r="D65" s="24" t="s">
        <v>65</v>
      </c>
      <c r="E65" s="25">
        <v>43437</v>
      </c>
      <c r="F65" s="30" t="s">
        <v>261</v>
      </c>
      <c r="G65" s="32">
        <v>34542</v>
      </c>
      <c r="H65" s="30" t="s">
        <v>66</v>
      </c>
      <c r="I65" s="30" t="s">
        <v>19</v>
      </c>
      <c r="J65" s="21" t="s">
        <v>20</v>
      </c>
      <c r="K65" s="30">
        <v>300000</v>
      </c>
      <c r="L65" s="34">
        <v>43585</v>
      </c>
      <c r="M65" s="11">
        <f>MONTH(EmpData[[#This Row],[Month]])</f>
        <v>4</v>
      </c>
      <c r="N65" s="11">
        <f>YEAR(EmpData[[#This Row],[Month]])</f>
        <v>2019</v>
      </c>
      <c r="O65" s="21">
        <v>4.9333333333333336</v>
      </c>
      <c r="P65" s="30">
        <v>5</v>
      </c>
      <c r="Q65" s="21" t="s">
        <v>49</v>
      </c>
      <c r="R65" s="30">
        <v>179384</v>
      </c>
      <c r="S65" s="34"/>
      <c r="T65" s="2">
        <f ca="1">IFERROR(IF(ISBLANK(EmpData[[#This Row],[DOB]]),"",INT((TODAY()-EmpData[[#This Row],[DOB]])/365)),"")</f>
        <v>25</v>
      </c>
      <c r="V65" t="str">
        <f>IFERROR(EmpData[[#This Row],[Name]]&amp;EmpData[[#This Row],[Month]],"")</f>
        <v>Shalini Yadav43585</v>
      </c>
      <c r="W65">
        <f>IFERROR(YEAR(EmpData[[#This Row],[Month]]),"")</f>
        <v>2019</v>
      </c>
    </row>
    <row r="66" spans="1:23" x14ac:dyDescent="0.25">
      <c r="A66" s="21" t="s">
        <v>204</v>
      </c>
      <c r="B66" s="21" t="s">
        <v>205</v>
      </c>
      <c r="C66" s="2">
        <f>YEAR(EmpData[[#This Row],[DOJ ]])</f>
        <v>2018</v>
      </c>
      <c r="D66" s="24" t="s">
        <v>74</v>
      </c>
      <c r="E66" s="25">
        <v>43283</v>
      </c>
      <c r="F66" s="30" t="s">
        <v>262</v>
      </c>
      <c r="G66" s="32">
        <v>34636</v>
      </c>
      <c r="H66" s="30" t="s">
        <v>70</v>
      </c>
      <c r="I66" s="30" t="s">
        <v>19</v>
      </c>
      <c r="J66" s="21" t="s">
        <v>20</v>
      </c>
      <c r="K66" s="30">
        <v>300000</v>
      </c>
      <c r="L66" s="34">
        <v>43585</v>
      </c>
      <c r="M66" s="11">
        <f>MONTH(EmpData[[#This Row],[Month]])</f>
        <v>4</v>
      </c>
      <c r="N66" s="11">
        <f>YEAR(EmpData[[#This Row],[Month]])</f>
        <v>2019</v>
      </c>
      <c r="O66" s="21">
        <v>10.066666666666666</v>
      </c>
      <c r="P66" s="30">
        <v>11</v>
      </c>
      <c r="Q66" s="21" t="s">
        <v>71</v>
      </c>
      <c r="R66" s="30">
        <v>209820</v>
      </c>
      <c r="S66" s="34"/>
      <c r="T66" s="2">
        <f ca="1">IFERROR(IF(ISBLANK(EmpData[[#This Row],[DOB]]),"",INT((TODAY()-EmpData[[#This Row],[DOB]])/365)),"")</f>
        <v>25</v>
      </c>
      <c r="V66" t="str">
        <f>IFERROR(EmpData[[#This Row],[Name]]&amp;EmpData[[#This Row],[Month]],"")</f>
        <v>Shanky43585</v>
      </c>
      <c r="W66">
        <f>IFERROR(YEAR(EmpData[[#This Row],[Month]]),"")</f>
        <v>2019</v>
      </c>
    </row>
    <row r="67" spans="1:23" x14ac:dyDescent="0.25">
      <c r="A67" s="21" t="s">
        <v>206</v>
      </c>
      <c r="B67" s="21" t="s">
        <v>207</v>
      </c>
      <c r="C67" s="2">
        <f>YEAR(EmpData[[#This Row],[DOJ ]])</f>
        <v>2017</v>
      </c>
      <c r="D67" s="24" t="s">
        <v>208</v>
      </c>
      <c r="E67" s="25">
        <v>42887</v>
      </c>
      <c r="F67" s="30" t="s">
        <v>261</v>
      </c>
      <c r="G67" s="32">
        <v>34178</v>
      </c>
      <c r="H67" s="30"/>
      <c r="I67" s="30" t="s">
        <v>40</v>
      </c>
      <c r="J67" s="21" t="s">
        <v>20</v>
      </c>
      <c r="K67" s="30">
        <v>300000</v>
      </c>
      <c r="L67" s="34">
        <v>43585</v>
      </c>
      <c r="M67" s="11">
        <f>MONTH(EmpData[[#This Row],[Month]])</f>
        <v>4</v>
      </c>
      <c r="N67" s="11">
        <f>YEAR(EmpData[[#This Row],[Month]])</f>
        <v>2019</v>
      </c>
      <c r="O67" s="21">
        <v>23.266666666666666</v>
      </c>
      <c r="P67" s="30">
        <v>24</v>
      </c>
      <c r="Q67" s="21" t="s">
        <v>86</v>
      </c>
      <c r="R67" s="30">
        <v>0</v>
      </c>
      <c r="S67" s="34"/>
      <c r="T67" s="2">
        <f ca="1">IFERROR(IF(ISBLANK(EmpData[[#This Row],[DOB]]),"",INT((TODAY()-EmpData[[#This Row],[DOB]])/365)),"")</f>
        <v>26</v>
      </c>
      <c r="V67" t="str">
        <f>IFERROR(EmpData[[#This Row],[Name]]&amp;EmpData[[#This Row],[Month]],"")</f>
        <v>Sharon Davis43585</v>
      </c>
      <c r="W67">
        <f>IFERROR(YEAR(EmpData[[#This Row],[Month]]),"")</f>
        <v>2019</v>
      </c>
    </row>
    <row r="68" spans="1:23" x14ac:dyDescent="0.25">
      <c r="A68" s="21" t="s">
        <v>209</v>
      </c>
      <c r="B68" s="21" t="s">
        <v>210</v>
      </c>
      <c r="C68" s="2">
        <f>YEAR(EmpData[[#This Row],[DOJ ]])</f>
        <v>2018</v>
      </c>
      <c r="D68" s="24" t="s">
        <v>104</v>
      </c>
      <c r="E68" s="25">
        <v>43314</v>
      </c>
      <c r="F68" s="30" t="s">
        <v>262</v>
      </c>
      <c r="G68" s="32">
        <v>32465</v>
      </c>
      <c r="H68" s="30" t="s">
        <v>18</v>
      </c>
      <c r="I68" s="30" t="s">
        <v>19</v>
      </c>
      <c r="J68" s="21" t="s">
        <v>20</v>
      </c>
      <c r="K68" s="30">
        <v>300000</v>
      </c>
      <c r="L68" s="34">
        <v>43585</v>
      </c>
      <c r="M68" s="11">
        <f>MONTH(EmpData[[#This Row],[Month]])</f>
        <v>4</v>
      </c>
      <c r="N68" s="11">
        <f>YEAR(EmpData[[#This Row],[Month]])</f>
        <v>2019</v>
      </c>
      <c r="O68" s="21">
        <v>9.0333333333333332</v>
      </c>
      <c r="P68" s="30">
        <v>10</v>
      </c>
      <c r="Q68" s="21" t="s">
        <v>71</v>
      </c>
      <c r="R68" s="30">
        <v>117373</v>
      </c>
      <c r="S68" s="34"/>
      <c r="T68" s="2">
        <f ca="1">IFERROR(IF(ISBLANK(EmpData[[#This Row],[DOB]]),"",INT((TODAY()-EmpData[[#This Row],[DOB]])/365)),"")</f>
        <v>31</v>
      </c>
      <c r="V68" t="str">
        <f>IFERROR(EmpData[[#This Row],[Name]]&amp;EmpData[[#This Row],[Month]],"")</f>
        <v>Shivam Gupta43585</v>
      </c>
      <c r="W68">
        <f>IFERROR(YEAR(EmpData[[#This Row],[Month]]),"")</f>
        <v>2019</v>
      </c>
    </row>
    <row r="69" spans="1:23" x14ac:dyDescent="0.25">
      <c r="A69" s="21" t="s">
        <v>211</v>
      </c>
      <c r="B69" s="21" t="s">
        <v>212</v>
      </c>
      <c r="C69" s="2">
        <f>YEAR(EmpData[[#This Row],[DOJ ]])</f>
        <v>2018</v>
      </c>
      <c r="D69" s="24" t="s">
        <v>65</v>
      </c>
      <c r="E69" s="25">
        <v>43437</v>
      </c>
      <c r="F69" s="30" t="s">
        <v>262</v>
      </c>
      <c r="G69" s="32">
        <v>34474</v>
      </c>
      <c r="H69" s="30" t="s">
        <v>66</v>
      </c>
      <c r="I69" s="30" t="s">
        <v>19</v>
      </c>
      <c r="J69" s="21" t="s">
        <v>20</v>
      </c>
      <c r="K69" s="30">
        <v>300000</v>
      </c>
      <c r="L69" s="34">
        <v>43585</v>
      </c>
      <c r="M69" s="11">
        <f>MONTH(EmpData[[#This Row],[Month]])</f>
        <v>4</v>
      </c>
      <c r="N69" s="11">
        <f>YEAR(EmpData[[#This Row],[Month]])</f>
        <v>2019</v>
      </c>
      <c r="O69" s="21">
        <v>4.9333333333333336</v>
      </c>
      <c r="P69" s="30">
        <v>5</v>
      </c>
      <c r="Q69" s="21" t="s">
        <v>49</v>
      </c>
      <c r="R69" s="30">
        <v>71082</v>
      </c>
      <c r="S69" s="34"/>
      <c r="T69" s="2">
        <f ca="1">IFERROR(IF(ISBLANK(EmpData[[#This Row],[DOB]]),"",INT((TODAY()-EmpData[[#This Row],[DOB]])/365)),"")</f>
        <v>26</v>
      </c>
      <c r="V69" t="str">
        <f>IFERROR(EmpData[[#This Row],[Name]]&amp;EmpData[[#This Row],[Month]],"")</f>
        <v>Shubham Kaushal43585</v>
      </c>
      <c r="W69">
        <f>IFERROR(YEAR(EmpData[[#This Row],[Month]]),"")</f>
        <v>2019</v>
      </c>
    </row>
    <row r="70" spans="1:23" x14ac:dyDescent="0.25">
      <c r="A70" s="21" t="s">
        <v>213</v>
      </c>
      <c r="B70" s="21" t="s">
        <v>214</v>
      </c>
      <c r="C70" s="2">
        <f>YEAR(EmpData[[#This Row],[DOJ ]])</f>
        <v>2018</v>
      </c>
      <c r="D70" s="24" t="s">
        <v>215</v>
      </c>
      <c r="E70" s="25">
        <v>43426</v>
      </c>
      <c r="F70" s="30" t="s">
        <v>262</v>
      </c>
      <c r="G70" s="32" t="s">
        <v>263</v>
      </c>
      <c r="H70" s="30"/>
      <c r="I70" s="30" t="s">
        <v>216</v>
      </c>
      <c r="J70" s="21" t="s">
        <v>20</v>
      </c>
      <c r="K70" s="30">
        <v>300000</v>
      </c>
      <c r="L70" s="34">
        <v>43585</v>
      </c>
      <c r="M70" s="11">
        <f>MONTH(EmpData[[#This Row],[Month]])</f>
        <v>4</v>
      </c>
      <c r="N70" s="11">
        <f>YEAR(EmpData[[#This Row],[Month]])</f>
        <v>2019</v>
      </c>
      <c r="O70" s="21">
        <v>5.3</v>
      </c>
      <c r="P70" s="30">
        <v>6</v>
      </c>
      <c r="Q70" s="21" t="s">
        <v>49</v>
      </c>
      <c r="R70" s="30">
        <v>0</v>
      </c>
      <c r="S70" s="34"/>
      <c r="T70" s="2" t="str">
        <f ca="1">IFERROR(IF(ISBLANK(EmpData[[#This Row],[DOB]]),"",INT((TODAY()-EmpData[[#This Row],[DOB]])/365)),"")</f>
        <v/>
      </c>
      <c r="V70" t="str">
        <f>IFERROR(EmpData[[#This Row],[Name]]&amp;EmpData[[#This Row],[Month]],"")</f>
        <v>Sidhant Dhir43585</v>
      </c>
      <c r="W70">
        <f>IFERROR(YEAR(EmpData[[#This Row],[Month]]),"")</f>
        <v>2019</v>
      </c>
    </row>
    <row r="71" spans="1:23" x14ac:dyDescent="0.25">
      <c r="A71" s="21" t="s">
        <v>217</v>
      </c>
      <c r="B71" s="21" t="s">
        <v>218</v>
      </c>
      <c r="C71" s="2">
        <f>YEAR(EmpData[[#This Row],[DOJ ]])</f>
        <v>2018</v>
      </c>
      <c r="D71" s="24" t="s">
        <v>219</v>
      </c>
      <c r="E71" s="25">
        <v>43221</v>
      </c>
      <c r="F71" s="30" t="s">
        <v>261</v>
      </c>
      <c r="G71" s="32" t="s">
        <v>263</v>
      </c>
      <c r="H71" s="30"/>
      <c r="I71" s="30" t="s">
        <v>220</v>
      </c>
      <c r="J71" s="21" t="s">
        <v>20</v>
      </c>
      <c r="K71" s="30">
        <v>300000</v>
      </c>
      <c r="L71" s="34">
        <v>43585</v>
      </c>
      <c r="M71" s="11">
        <f>MONTH(EmpData[[#This Row],[Month]])</f>
        <v>4</v>
      </c>
      <c r="N71" s="11">
        <f>YEAR(EmpData[[#This Row],[Month]])</f>
        <v>2019</v>
      </c>
      <c r="O71" s="21">
        <v>12.133333333333333</v>
      </c>
      <c r="P71" s="30">
        <v>13</v>
      </c>
      <c r="Q71" s="21" t="s">
        <v>26</v>
      </c>
      <c r="R71" s="30">
        <v>0</v>
      </c>
      <c r="S71" s="34"/>
      <c r="T71" s="2" t="str">
        <f ca="1">IFERROR(IF(ISBLANK(EmpData[[#This Row],[DOB]]),"",INT((TODAY()-EmpData[[#This Row],[DOB]])/365)),"")</f>
        <v/>
      </c>
      <c r="V71" t="str">
        <f>IFERROR(EmpData[[#This Row],[Name]]&amp;EmpData[[#This Row],[Month]],"")</f>
        <v>Sonam Janghu43585</v>
      </c>
      <c r="W71">
        <f>IFERROR(YEAR(EmpData[[#This Row],[Month]]),"")</f>
        <v>2019</v>
      </c>
    </row>
    <row r="72" spans="1:23" x14ac:dyDescent="0.25">
      <c r="A72" s="21" t="s">
        <v>221</v>
      </c>
      <c r="B72" s="21" t="s">
        <v>222</v>
      </c>
      <c r="C72" s="2">
        <f>YEAR(EmpData[[#This Row],[DOJ ]])</f>
        <v>2017</v>
      </c>
      <c r="D72" s="24" t="s">
        <v>208</v>
      </c>
      <c r="E72" s="25">
        <v>42887</v>
      </c>
      <c r="F72" s="30" t="s">
        <v>261</v>
      </c>
      <c r="G72" s="32">
        <v>35215</v>
      </c>
      <c r="H72" s="30" t="s">
        <v>25</v>
      </c>
      <c r="I72" s="30" t="s">
        <v>82</v>
      </c>
      <c r="J72" s="21" t="s">
        <v>20</v>
      </c>
      <c r="K72" s="30">
        <v>300000</v>
      </c>
      <c r="L72" s="34">
        <v>43585</v>
      </c>
      <c r="M72" s="11">
        <f>MONTH(EmpData[[#This Row],[Month]])</f>
        <v>4</v>
      </c>
      <c r="N72" s="11">
        <f>YEAR(EmpData[[#This Row],[Month]])</f>
        <v>2019</v>
      </c>
      <c r="O72" s="21">
        <v>23.266666666666666</v>
      </c>
      <c r="P72" s="30">
        <v>24</v>
      </c>
      <c r="Q72" s="21" t="s">
        <v>86</v>
      </c>
      <c r="R72" s="30">
        <v>552989</v>
      </c>
      <c r="S72" s="34"/>
      <c r="T72" s="2">
        <f ca="1">IFERROR(IF(ISBLANK(EmpData[[#This Row],[DOB]]),"",INT((TODAY()-EmpData[[#This Row],[DOB]])/365)),"")</f>
        <v>24</v>
      </c>
      <c r="V72" t="str">
        <f>IFERROR(EmpData[[#This Row],[Name]]&amp;EmpData[[#This Row],[Month]],"")</f>
        <v>Sudha Gupta43585</v>
      </c>
      <c r="W72">
        <f>IFERROR(YEAR(EmpData[[#This Row],[Month]]),"")</f>
        <v>2019</v>
      </c>
    </row>
    <row r="73" spans="1:23" x14ac:dyDescent="0.25">
      <c r="A73" s="21" t="s">
        <v>223</v>
      </c>
      <c r="B73" s="21" t="s">
        <v>224</v>
      </c>
      <c r="C73" s="2">
        <f>YEAR(EmpData[[#This Row],[DOJ ]])</f>
        <v>2018</v>
      </c>
      <c r="D73" s="24" t="s">
        <v>24</v>
      </c>
      <c r="E73" s="25">
        <v>43132</v>
      </c>
      <c r="F73" s="30" t="s">
        <v>262</v>
      </c>
      <c r="G73" s="32">
        <v>33873</v>
      </c>
      <c r="H73" s="30" t="s">
        <v>25</v>
      </c>
      <c r="I73" s="30" t="s">
        <v>19</v>
      </c>
      <c r="J73" s="21" t="s">
        <v>20</v>
      </c>
      <c r="K73" s="30">
        <v>300000</v>
      </c>
      <c r="L73" s="34">
        <v>43585</v>
      </c>
      <c r="M73" s="11">
        <f>MONTH(EmpData[[#This Row],[Month]])</f>
        <v>4</v>
      </c>
      <c r="N73" s="11">
        <f>YEAR(EmpData[[#This Row],[Month]])</f>
        <v>2019</v>
      </c>
      <c r="O73" s="21">
        <v>15.1</v>
      </c>
      <c r="P73" s="30">
        <v>16</v>
      </c>
      <c r="Q73" s="21" t="s">
        <v>26</v>
      </c>
      <c r="R73" s="30">
        <v>677552</v>
      </c>
      <c r="S73" s="34"/>
      <c r="T73" s="2">
        <f ca="1">IFERROR(IF(ISBLANK(EmpData[[#This Row],[DOB]]),"",INT((TODAY()-EmpData[[#This Row],[DOB]])/365)),"")</f>
        <v>27</v>
      </c>
      <c r="V73" t="str">
        <f>IFERROR(EmpData[[#This Row],[Name]]&amp;EmpData[[#This Row],[Month]],"")</f>
        <v>Varun Gandhi43585</v>
      </c>
      <c r="W73">
        <f>IFERROR(YEAR(EmpData[[#This Row],[Month]]),"")</f>
        <v>2019</v>
      </c>
    </row>
    <row r="74" spans="1:23" x14ac:dyDescent="0.25">
      <c r="A74" s="21" t="s">
        <v>225</v>
      </c>
      <c r="B74" s="21" t="s">
        <v>226</v>
      </c>
      <c r="C74" s="2">
        <f>YEAR(EmpData[[#This Row],[DOJ ]])</f>
        <v>2018</v>
      </c>
      <c r="D74" s="24" t="s">
        <v>65</v>
      </c>
      <c r="E74" s="25">
        <v>43437</v>
      </c>
      <c r="F74" s="30" t="s">
        <v>262</v>
      </c>
      <c r="G74" s="32">
        <v>34654</v>
      </c>
      <c r="H74" s="30" t="s">
        <v>66</v>
      </c>
      <c r="I74" s="30" t="s">
        <v>19</v>
      </c>
      <c r="J74" s="21" t="s">
        <v>20</v>
      </c>
      <c r="K74" s="30">
        <v>300000</v>
      </c>
      <c r="L74" s="34">
        <v>43585</v>
      </c>
      <c r="M74" s="11">
        <f>MONTH(EmpData[[#This Row],[Month]])</f>
        <v>4</v>
      </c>
      <c r="N74" s="11">
        <f>YEAR(EmpData[[#This Row],[Month]])</f>
        <v>2019</v>
      </c>
      <c r="O74" s="21">
        <v>4.9333333333333336</v>
      </c>
      <c r="P74" s="30">
        <v>5</v>
      </c>
      <c r="Q74" s="21" t="s">
        <v>49</v>
      </c>
      <c r="R74" s="30">
        <v>214815</v>
      </c>
      <c r="S74" s="34"/>
      <c r="T74" s="2">
        <f ca="1">IFERROR(IF(ISBLANK(EmpData[[#This Row],[DOB]]),"",INT((TODAY()-EmpData[[#This Row],[DOB]])/365)),"")</f>
        <v>25</v>
      </c>
      <c r="V74" t="str">
        <f>IFERROR(EmpData[[#This Row],[Name]]&amp;EmpData[[#This Row],[Month]],"")</f>
        <v>Vishal Kumar43585</v>
      </c>
      <c r="W74">
        <f>IFERROR(YEAR(EmpData[[#This Row],[Month]]),"")</f>
        <v>2019</v>
      </c>
    </row>
    <row r="75" spans="1:23" x14ac:dyDescent="0.25">
      <c r="A75" s="21" t="s">
        <v>15</v>
      </c>
      <c r="B75" s="21" t="s">
        <v>16</v>
      </c>
      <c r="C75" s="2">
        <f>YEAR(EmpData[[#This Row],[DOJ ]])</f>
        <v>2018</v>
      </c>
      <c r="D75" s="24" t="s">
        <v>17</v>
      </c>
      <c r="E75" s="25">
        <v>43329</v>
      </c>
      <c r="F75" s="30" t="s">
        <v>261</v>
      </c>
      <c r="G75" s="32" t="s">
        <v>263</v>
      </c>
      <c r="H75" s="30" t="s">
        <v>18</v>
      </c>
      <c r="I75" s="30" t="s">
        <v>19</v>
      </c>
      <c r="J75" s="21" t="s">
        <v>20</v>
      </c>
      <c r="K75" s="30">
        <v>300000</v>
      </c>
      <c r="L75" s="34">
        <v>43616</v>
      </c>
      <c r="M75" s="11">
        <f>MONTH(EmpData[[#This Row],[Month]])</f>
        <v>5</v>
      </c>
      <c r="N75" s="11">
        <f>YEAR(EmpData[[#This Row],[Month]])</f>
        <v>2019</v>
      </c>
      <c r="O75" s="21">
        <v>9.5666666666666664</v>
      </c>
      <c r="P75" s="30">
        <v>10</v>
      </c>
      <c r="Q75" s="21" t="s">
        <v>71</v>
      </c>
      <c r="R75" s="30">
        <v>214429.54</v>
      </c>
      <c r="S75" s="34"/>
      <c r="T75" s="2" t="str">
        <f ca="1">IFERROR(IF(ISBLANK(EmpData[[#This Row],[DOB]]),"",INT((TODAY()-EmpData[[#This Row],[DOB]])/365)),"")</f>
        <v/>
      </c>
      <c r="V75" t="str">
        <f>IFERROR(EmpData[[#This Row],[Name]]&amp;EmpData[[#This Row],[Month]],"")</f>
        <v>Aarti Sharma43616</v>
      </c>
      <c r="W75">
        <f>IFERROR(YEAR(EmpData[[#This Row],[Month]]),"")</f>
        <v>2019</v>
      </c>
    </row>
    <row r="76" spans="1:23" x14ac:dyDescent="0.25">
      <c r="A76" s="21" t="s">
        <v>22</v>
      </c>
      <c r="B76" s="21" t="s">
        <v>23</v>
      </c>
      <c r="C76" s="2">
        <f>YEAR(EmpData[[#This Row],[DOJ ]])</f>
        <v>2018</v>
      </c>
      <c r="D76" s="24" t="s">
        <v>24</v>
      </c>
      <c r="E76" s="25">
        <v>43132</v>
      </c>
      <c r="F76" s="30" t="s">
        <v>261</v>
      </c>
      <c r="G76" s="32" t="s">
        <v>263</v>
      </c>
      <c r="H76" s="30" t="s">
        <v>25</v>
      </c>
      <c r="I76" s="30" t="s">
        <v>19</v>
      </c>
      <c r="J76" s="21" t="s">
        <v>20</v>
      </c>
      <c r="K76" s="30">
        <v>300000</v>
      </c>
      <c r="L76" s="34">
        <v>43616</v>
      </c>
      <c r="M76" s="11">
        <f>MONTH(EmpData[[#This Row],[Month]])</f>
        <v>5</v>
      </c>
      <c r="N76" s="11">
        <f>YEAR(EmpData[[#This Row],[Month]])</f>
        <v>2019</v>
      </c>
      <c r="O76" s="21">
        <v>16.133333333333333</v>
      </c>
      <c r="P76" s="30">
        <v>17</v>
      </c>
      <c r="Q76" s="21" t="s">
        <v>26</v>
      </c>
      <c r="R76" s="30">
        <v>349767.86</v>
      </c>
      <c r="S76" s="34"/>
      <c r="T76" s="2" t="str">
        <f ca="1">IFERROR(IF(ISBLANK(EmpData[[#This Row],[DOB]]),"",INT((TODAY()-EmpData[[#This Row],[DOB]])/365)),"")</f>
        <v/>
      </c>
      <c r="V76" t="str">
        <f>IFERROR(EmpData[[#This Row],[Name]]&amp;EmpData[[#This Row],[Month]],"")</f>
        <v>Aastha Singh Gaur43616</v>
      </c>
      <c r="W76">
        <f>IFERROR(YEAR(EmpData[[#This Row],[Month]]),"")</f>
        <v>2019</v>
      </c>
    </row>
    <row r="77" spans="1:23" x14ac:dyDescent="0.25">
      <c r="A77" s="21" t="s">
        <v>27</v>
      </c>
      <c r="B77" s="21" t="s">
        <v>28</v>
      </c>
      <c r="C77" s="2">
        <f>YEAR(EmpData[[#This Row],[DOJ ]])</f>
        <v>2018</v>
      </c>
      <c r="D77" s="24" t="s">
        <v>29</v>
      </c>
      <c r="E77" s="25">
        <v>43347</v>
      </c>
      <c r="F77" s="30" t="s">
        <v>262</v>
      </c>
      <c r="G77" s="32" t="s">
        <v>263</v>
      </c>
      <c r="H77" s="30" t="s">
        <v>30</v>
      </c>
      <c r="I77" s="30" t="s">
        <v>19</v>
      </c>
      <c r="J77" s="21" t="s">
        <v>20</v>
      </c>
      <c r="K77" s="30">
        <v>300000</v>
      </c>
      <c r="L77" s="34">
        <v>43616</v>
      </c>
      <c r="M77" s="11">
        <f>MONTH(EmpData[[#This Row],[Month]])</f>
        <v>5</v>
      </c>
      <c r="N77" s="11">
        <f>YEAR(EmpData[[#This Row],[Month]])</f>
        <v>2019</v>
      </c>
      <c r="O77" s="21">
        <v>8.9666666666666668</v>
      </c>
      <c r="P77" s="30">
        <v>9</v>
      </c>
      <c r="Q77" s="21" t="s">
        <v>21</v>
      </c>
      <c r="R77" s="30">
        <v>59229</v>
      </c>
      <c r="S77" s="34"/>
      <c r="T77" s="2" t="str">
        <f ca="1">IFERROR(IF(ISBLANK(EmpData[[#This Row],[DOB]]),"",INT((TODAY()-EmpData[[#This Row],[DOB]])/365)),"")</f>
        <v/>
      </c>
      <c r="V77" t="str">
        <f>IFERROR(EmpData[[#This Row],[Name]]&amp;EmpData[[#This Row],[Month]],"")</f>
        <v>Alex Julias43616</v>
      </c>
      <c r="W77">
        <f>IFERROR(YEAR(EmpData[[#This Row],[Month]]),"")</f>
        <v>2019</v>
      </c>
    </row>
    <row r="78" spans="1:23" x14ac:dyDescent="0.25">
      <c r="A78" s="21" t="s">
        <v>31</v>
      </c>
      <c r="B78" s="21" t="s">
        <v>32</v>
      </c>
      <c r="C78" s="2">
        <f>YEAR(EmpData[[#This Row],[DOJ ]])</f>
        <v>2016</v>
      </c>
      <c r="D78" s="24" t="s">
        <v>33</v>
      </c>
      <c r="E78" s="25">
        <v>42373</v>
      </c>
      <c r="F78" s="30" t="s">
        <v>262</v>
      </c>
      <c r="G78" s="32">
        <v>32496</v>
      </c>
      <c r="H78" s="30"/>
      <c r="I78" s="30" t="s">
        <v>34</v>
      </c>
      <c r="J78" s="21" t="s">
        <v>35</v>
      </c>
      <c r="K78" s="30">
        <v>300000</v>
      </c>
      <c r="L78" s="34">
        <v>43616</v>
      </c>
      <c r="M78" s="11">
        <f>MONTH(EmpData[[#This Row],[Month]])</f>
        <v>5</v>
      </c>
      <c r="N78" s="11">
        <f>YEAR(EmpData[[#This Row],[Month]])</f>
        <v>2019</v>
      </c>
      <c r="O78" s="21">
        <v>41.43333333333333</v>
      </c>
      <c r="P78" s="30">
        <v>42</v>
      </c>
      <c r="Q78" s="21" t="s">
        <v>36</v>
      </c>
      <c r="R78" s="30">
        <v>0</v>
      </c>
      <c r="S78" s="34"/>
      <c r="T78" s="2">
        <f ca="1">IFERROR(IF(ISBLANK(EmpData[[#This Row],[DOB]]),"",INT((TODAY()-EmpData[[#This Row],[DOB]])/365)),"")</f>
        <v>31</v>
      </c>
      <c r="V78" t="str">
        <f>IFERROR(EmpData[[#This Row],[Name]]&amp;EmpData[[#This Row],[Month]],"")</f>
        <v>Aman Bindal43616</v>
      </c>
      <c r="W78">
        <f>IFERROR(YEAR(EmpData[[#This Row],[Month]]),"")</f>
        <v>2019</v>
      </c>
    </row>
    <row r="79" spans="1:23" x14ac:dyDescent="0.25">
      <c r="A79" s="21" t="s">
        <v>37</v>
      </c>
      <c r="B79" s="21" t="s">
        <v>38</v>
      </c>
      <c r="C79" s="2">
        <f>YEAR(EmpData[[#This Row],[DOJ ]])</f>
        <v>2017</v>
      </c>
      <c r="D79" s="24" t="s">
        <v>39</v>
      </c>
      <c r="E79" s="25">
        <v>43095</v>
      </c>
      <c r="F79" s="30" t="s">
        <v>262</v>
      </c>
      <c r="G79" s="32" t="s">
        <v>263</v>
      </c>
      <c r="H79" s="30"/>
      <c r="I79" s="30" t="s">
        <v>40</v>
      </c>
      <c r="J79" s="21" t="s">
        <v>20</v>
      </c>
      <c r="K79" s="30">
        <v>300000</v>
      </c>
      <c r="L79" s="34">
        <v>43616</v>
      </c>
      <c r="M79" s="11">
        <f>MONTH(EmpData[[#This Row],[Month]])</f>
        <v>5</v>
      </c>
      <c r="N79" s="11">
        <f>YEAR(EmpData[[#This Row],[Month]])</f>
        <v>2019</v>
      </c>
      <c r="O79" s="21">
        <v>17.366666666666667</v>
      </c>
      <c r="P79" s="30">
        <v>18</v>
      </c>
      <c r="Q79" s="21" t="s">
        <v>26</v>
      </c>
      <c r="R79" s="30">
        <v>0</v>
      </c>
      <c r="S79" s="34"/>
      <c r="T79" s="2" t="str">
        <f ca="1">IFERROR(IF(ISBLANK(EmpData[[#This Row],[DOB]]),"",INT((TODAY()-EmpData[[#This Row],[DOB]])/365)),"")</f>
        <v/>
      </c>
      <c r="V79" t="str">
        <f>IFERROR(EmpData[[#This Row],[Name]]&amp;EmpData[[#This Row],[Month]],"")</f>
        <v>Aman Pahwa43616</v>
      </c>
      <c r="W79">
        <f>IFERROR(YEAR(EmpData[[#This Row],[Month]]),"")</f>
        <v>2019</v>
      </c>
    </row>
    <row r="80" spans="1:23" x14ac:dyDescent="0.25">
      <c r="A80" s="21" t="s">
        <v>41</v>
      </c>
      <c r="B80" s="21" t="s">
        <v>42</v>
      </c>
      <c r="C80" s="2">
        <f>YEAR(EmpData[[#This Row],[DOJ ]])</f>
        <v>2016</v>
      </c>
      <c r="D80" s="24" t="s">
        <v>43</v>
      </c>
      <c r="E80" s="25">
        <v>42670</v>
      </c>
      <c r="F80" s="30" t="s">
        <v>262</v>
      </c>
      <c r="G80" s="32" t="s">
        <v>263</v>
      </c>
      <c r="H80" s="30"/>
      <c r="I80" s="30" t="s">
        <v>44</v>
      </c>
      <c r="J80" s="21" t="s">
        <v>20</v>
      </c>
      <c r="K80" s="30">
        <v>300000</v>
      </c>
      <c r="L80" s="34">
        <v>43616</v>
      </c>
      <c r="M80" s="11">
        <f>MONTH(EmpData[[#This Row],[Month]])</f>
        <v>5</v>
      </c>
      <c r="N80" s="11">
        <f>YEAR(EmpData[[#This Row],[Month]])</f>
        <v>2019</v>
      </c>
      <c r="O80" s="21">
        <v>31.533333333333335</v>
      </c>
      <c r="P80" s="30">
        <v>32</v>
      </c>
      <c r="Q80" s="21" t="s">
        <v>36</v>
      </c>
      <c r="R80" s="30">
        <v>0</v>
      </c>
      <c r="S80" s="34"/>
      <c r="T80" s="2" t="str">
        <f ca="1">IFERROR(IF(ISBLANK(EmpData[[#This Row],[DOB]]),"",INT((TODAY()-EmpData[[#This Row],[DOB]])/365)),"")</f>
        <v/>
      </c>
      <c r="V80" t="str">
        <f>IFERROR(EmpData[[#This Row],[Name]]&amp;EmpData[[#This Row],[Month]],"")</f>
        <v>Amit Chakraborty43616</v>
      </c>
      <c r="W80">
        <f>IFERROR(YEAR(EmpData[[#This Row],[Month]]),"")</f>
        <v>2019</v>
      </c>
    </row>
    <row r="81" spans="1:23" x14ac:dyDescent="0.25">
      <c r="A81" s="21" t="s">
        <v>45</v>
      </c>
      <c r="B81" s="21" t="s">
        <v>46</v>
      </c>
      <c r="C81" s="2">
        <f>YEAR(EmpData[[#This Row],[DOJ ]])</f>
        <v>2019</v>
      </c>
      <c r="D81" s="24" t="s">
        <v>47</v>
      </c>
      <c r="E81" s="25">
        <v>43468</v>
      </c>
      <c r="F81" s="30" t="s">
        <v>261</v>
      </c>
      <c r="G81" s="32">
        <v>33687</v>
      </c>
      <c r="H81" s="30"/>
      <c r="I81" s="30" t="s">
        <v>48</v>
      </c>
      <c r="J81" s="21" t="s">
        <v>20</v>
      </c>
      <c r="K81" s="30">
        <v>300000</v>
      </c>
      <c r="L81" s="34">
        <v>43616</v>
      </c>
      <c r="M81" s="11">
        <f>MONTH(EmpData[[#This Row],[Month]])</f>
        <v>5</v>
      </c>
      <c r="N81" s="11">
        <f>YEAR(EmpData[[#This Row],[Month]])</f>
        <v>2019</v>
      </c>
      <c r="O81" s="21">
        <v>4.9333333333333336</v>
      </c>
      <c r="P81" s="30">
        <v>5</v>
      </c>
      <c r="Q81" s="21" t="s">
        <v>49</v>
      </c>
      <c r="R81" s="30">
        <v>0</v>
      </c>
      <c r="S81" s="34"/>
      <c r="T81" s="2">
        <f ca="1">IFERROR(IF(ISBLANK(EmpData[[#This Row],[DOB]]),"",INT((TODAY()-EmpData[[#This Row],[DOB]])/365)),"")</f>
        <v>28</v>
      </c>
      <c r="V81" t="str">
        <f>IFERROR(EmpData[[#This Row],[Name]]&amp;EmpData[[#This Row],[Month]],"")</f>
        <v>Ankita Rawat43616</v>
      </c>
      <c r="W81">
        <f>IFERROR(YEAR(EmpData[[#This Row],[Month]]),"")</f>
        <v>2019</v>
      </c>
    </row>
    <row r="82" spans="1:23" x14ac:dyDescent="0.25">
      <c r="A82" s="21" t="s">
        <v>50</v>
      </c>
      <c r="B82" s="21" t="s">
        <v>51</v>
      </c>
      <c r="C82" s="2">
        <f>YEAR(EmpData[[#This Row],[DOJ ]])</f>
        <v>2015</v>
      </c>
      <c r="D82" s="24" t="s">
        <v>52</v>
      </c>
      <c r="E82" s="25">
        <v>42248</v>
      </c>
      <c r="F82" s="30" t="s">
        <v>262</v>
      </c>
      <c r="G82" s="32">
        <v>30882</v>
      </c>
      <c r="H82" s="30"/>
      <c r="I82" s="30" t="s">
        <v>53</v>
      </c>
      <c r="J82" s="21" t="s">
        <v>54</v>
      </c>
      <c r="K82" s="30">
        <v>300000</v>
      </c>
      <c r="L82" s="34">
        <v>43616</v>
      </c>
      <c r="M82" s="11">
        <f>MONTH(EmpData[[#This Row],[Month]])</f>
        <v>5</v>
      </c>
      <c r="N82" s="11">
        <f>YEAR(EmpData[[#This Row],[Month]])</f>
        <v>2019</v>
      </c>
      <c r="O82" s="21">
        <v>45.6</v>
      </c>
      <c r="P82" s="30">
        <v>46</v>
      </c>
      <c r="Q82" s="21" t="s">
        <v>36</v>
      </c>
      <c r="R82" s="30">
        <v>0</v>
      </c>
      <c r="S82" s="34"/>
      <c r="T82" s="2">
        <f ca="1">IFERROR(IF(ISBLANK(EmpData[[#This Row],[DOB]]),"",INT((TODAY()-EmpData[[#This Row],[DOB]])/365)),"")</f>
        <v>35</v>
      </c>
      <c r="V82" t="str">
        <f>IFERROR(EmpData[[#This Row],[Name]]&amp;EmpData[[#This Row],[Month]],"")</f>
        <v>Ankur Srivastava43616</v>
      </c>
      <c r="W82">
        <f>IFERROR(YEAR(EmpData[[#This Row],[Month]]),"")</f>
        <v>2019</v>
      </c>
    </row>
    <row r="83" spans="1:23" x14ac:dyDescent="0.25">
      <c r="A83" s="21" t="s">
        <v>55</v>
      </c>
      <c r="B83" s="21" t="s">
        <v>56</v>
      </c>
      <c r="C83" s="2">
        <f>YEAR(EmpData[[#This Row],[DOJ ]])</f>
        <v>2016</v>
      </c>
      <c r="D83" s="24" t="s">
        <v>57</v>
      </c>
      <c r="E83" s="25">
        <v>42614</v>
      </c>
      <c r="F83" s="30" t="s">
        <v>262</v>
      </c>
      <c r="G83" s="32">
        <v>29231</v>
      </c>
      <c r="H83" s="30"/>
      <c r="I83" s="30" t="s">
        <v>58</v>
      </c>
      <c r="J83" s="21" t="s">
        <v>54</v>
      </c>
      <c r="K83" s="30">
        <v>300000</v>
      </c>
      <c r="L83" s="34">
        <v>43616</v>
      </c>
      <c r="M83" s="11">
        <f>MONTH(EmpData[[#This Row],[Month]])</f>
        <v>5</v>
      </c>
      <c r="N83" s="11">
        <f>YEAR(EmpData[[#This Row],[Month]])</f>
        <v>2019</v>
      </c>
      <c r="O83" s="21">
        <v>33.4</v>
      </c>
      <c r="P83" s="30">
        <v>34</v>
      </c>
      <c r="Q83" s="21" t="s">
        <v>36</v>
      </c>
      <c r="R83" s="30">
        <v>0</v>
      </c>
      <c r="S83" s="34"/>
      <c r="T83" s="2">
        <f ca="1">IFERROR(IF(ISBLANK(EmpData[[#This Row],[DOB]]),"",INT((TODAY()-EmpData[[#This Row],[DOB]])/365)),"")</f>
        <v>40</v>
      </c>
      <c r="V83" t="str">
        <f>IFERROR(EmpData[[#This Row],[Name]]&amp;EmpData[[#This Row],[Month]],"")</f>
        <v>Anshuman Panwar43616</v>
      </c>
      <c r="W83">
        <f>IFERROR(YEAR(EmpData[[#This Row],[Month]]),"")</f>
        <v>2019</v>
      </c>
    </row>
    <row r="84" spans="1:23" x14ac:dyDescent="0.25">
      <c r="A84" s="21" t="s">
        <v>59</v>
      </c>
      <c r="B84" s="21" t="s">
        <v>60</v>
      </c>
      <c r="C84" s="2">
        <f>YEAR(EmpData[[#This Row],[DOJ ]])</f>
        <v>2017</v>
      </c>
      <c r="D84" s="24" t="s">
        <v>61</v>
      </c>
      <c r="E84" s="25">
        <v>43046</v>
      </c>
      <c r="F84" s="30" t="s">
        <v>262</v>
      </c>
      <c r="G84" s="32" t="s">
        <v>263</v>
      </c>
      <c r="H84" s="30"/>
      <c r="I84" s="30" t="s">
        <v>62</v>
      </c>
      <c r="J84" s="21" t="s">
        <v>35</v>
      </c>
      <c r="K84" s="30">
        <v>300000</v>
      </c>
      <c r="L84" s="34">
        <v>43616</v>
      </c>
      <c r="M84" s="11">
        <f>MONTH(EmpData[[#This Row],[Month]])</f>
        <v>5</v>
      </c>
      <c r="N84" s="11">
        <f>YEAR(EmpData[[#This Row],[Month]])</f>
        <v>2019</v>
      </c>
      <c r="O84" s="21">
        <v>19</v>
      </c>
      <c r="P84" s="30">
        <v>19</v>
      </c>
      <c r="Q84" s="21" t="s">
        <v>86</v>
      </c>
      <c r="R84" s="30">
        <v>0</v>
      </c>
      <c r="S84" s="34"/>
      <c r="T84" s="2" t="str">
        <f ca="1">IFERROR(IF(ISBLANK(EmpData[[#This Row],[DOB]]),"",INT((TODAY()-EmpData[[#This Row],[DOB]])/365)),"")</f>
        <v/>
      </c>
      <c r="V84" t="str">
        <f>IFERROR(EmpData[[#This Row],[Name]]&amp;EmpData[[#This Row],[Month]],"")</f>
        <v>Anunay Agrawal43616</v>
      </c>
      <c r="W84">
        <f>IFERROR(YEAR(EmpData[[#This Row],[Month]]),"")</f>
        <v>2019</v>
      </c>
    </row>
    <row r="85" spans="1:23" x14ac:dyDescent="0.25">
      <c r="A85" s="21" t="s">
        <v>63</v>
      </c>
      <c r="B85" s="21" t="s">
        <v>64</v>
      </c>
      <c r="C85" s="2">
        <f>YEAR(EmpData[[#This Row],[DOJ ]])</f>
        <v>2018</v>
      </c>
      <c r="D85" s="24" t="s">
        <v>65</v>
      </c>
      <c r="E85" s="25">
        <v>43437</v>
      </c>
      <c r="F85" s="30" t="s">
        <v>262</v>
      </c>
      <c r="G85" s="32">
        <v>34207</v>
      </c>
      <c r="H85" s="30" t="s">
        <v>66</v>
      </c>
      <c r="I85" s="30" t="s">
        <v>19</v>
      </c>
      <c r="J85" s="21" t="s">
        <v>20</v>
      </c>
      <c r="K85" s="30">
        <v>300000</v>
      </c>
      <c r="L85" s="34">
        <v>43616</v>
      </c>
      <c r="M85" s="11">
        <f>MONTH(EmpData[[#This Row],[Month]])</f>
        <v>5</v>
      </c>
      <c r="N85" s="11">
        <f>YEAR(EmpData[[#This Row],[Month]])</f>
        <v>2019</v>
      </c>
      <c r="O85" s="21">
        <v>5.9666666666666668</v>
      </c>
      <c r="P85" s="30">
        <v>6</v>
      </c>
      <c r="Q85" s="21" t="s">
        <v>49</v>
      </c>
      <c r="R85" s="30">
        <v>227177</v>
      </c>
      <c r="S85" s="34"/>
      <c r="T85" s="2">
        <f ca="1">IFERROR(IF(ISBLANK(EmpData[[#This Row],[DOB]]),"",INT((TODAY()-EmpData[[#This Row],[DOB]])/365)),"")</f>
        <v>26</v>
      </c>
      <c r="V85" t="str">
        <f>IFERROR(EmpData[[#This Row],[Name]]&amp;EmpData[[#This Row],[Month]],"")</f>
        <v>Ashmit Mishra43616</v>
      </c>
      <c r="W85">
        <f>IFERROR(YEAR(EmpData[[#This Row],[Month]]),"")</f>
        <v>2019</v>
      </c>
    </row>
    <row r="86" spans="1:23" x14ac:dyDescent="0.25">
      <c r="A86" s="21" t="s">
        <v>67</v>
      </c>
      <c r="B86" s="21" t="s">
        <v>68</v>
      </c>
      <c r="C86" s="2">
        <f>YEAR(EmpData[[#This Row],[DOJ ]])</f>
        <v>2018</v>
      </c>
      <c r="D86" s="24" t="s">
        <v>69</v>
      </c>
      <c r="E86" s="25">
        <v>43284</v>
      </c>
      <c r="F86" s="30" t="s">
        <v>262</v>
      </c>
      <c r="G86" s="32">
        <v>34780</v>
      </c>
      <c r="H86" s="30" t="s">
        <v>70</v>
      </c>
      <c r="I86" s="30" t="s">
        <v>19</v>
      </c>
      <c r="J86" s="21" t="s">
        <v>20</v>
      </c>
      <c r="K86" s="30">
        <v>300000</v>
      </c>
      <c r="L86" s="34">
        <v>43616</v>
      </c>
      <c r="M86" s="11">
        <f>MONTH(EmpData[[#This Row],[Month]])</f>
        <v>5</v>
      </c>
      <c r="N86" s="11">
        <f>YEAR(EmpData[[#This Row],[Month]])</f>
        <v>2019</v>
      </c>
      <c r="O86" s="21">
        <v>11.066666666666666</v>
      </c>
      <c r="P86" s="30">
        <v>12</v>
      </c>
      <c r="Q86" s="21" t="s">
        <v>71</v>
      </c>
      <c r="R86" s="30">
        <v>250251.48</v>
      </c>
      <c r="S86" s="34"/>
      <c r="T86" s="2">
        <f ca="1">IFERROR(IF(ISBLANK(EmpData[[#This Row],[DOB]]),"",INT((TODAY()-EmpData[[#This Row],[DOB]])/365)),"")</f>
        <v>25</v>
      </c>
      <c r="V86" t="str">
        <f>IFERROR(EmpData[[#This Row],[Name]]&amp;EmpData[[#This Row],[Month]],"")</f>
        <v>Ashutosh Ranjan43616</v>
      </c>
      <c r="W86">
        <f>IFERROR(YEAR(EmpData[[#This Row],[Month]]),"")</f>
        <v>2019</v>
      </c>
    </row>
    <row r="87" spans="1:23" x14ac:dyDescent="0.25">
      <c r="A87" s="21" t="s">
        <v>72</v>
      </c>
      <c r="B87" s="21" t="s">
        <v>227</v>
      </c>
      <c r="C87" s="2">
        <f>YEAR(EmpData[[#This Row],[DOJ ]])</f>
        <v>2018</v>
      </c>
      <c r="D87" s="24" t="s">
        <v>74</v>
      </c>
      <c r="E87" s="25">
        <v>43283</v>
      </c>
      <c r="F87" s="30" t="s">
        <v>262</v>
      </c>
      <c r="G87" s="32">
        <v>34403</v>
      </c>
      <c r="H87" s="30" t="s">
        <v>70</v>
      </c>
      <c r="I87" s="30" t="s">
        <v>19</v>
      </c>
      <c r="J87" s="21" t="s">
        <v>20</v>
      </c>
      <c r="K87" s="30">
        <v>300000</v>
      </c>
      <c r="L87" s="34">
        <v>43616</v>
      </c>
      <c r="M87" s="11">
        <f>MONTH(EmpData[[#This Row],[Month]])</f>
        <v>5</v>
      </c>
      <c r="N87" s="11">
        <f>YEAR(EmpData[[#This Row],[Month]])</f>
        <v>2019</v>
      </c>
      <c r="O87" s="21">
        <v>11.1</v>
      </c>
      <c r="P87" s="30">
        <v>12</v>
      </c>
      <c r="Q87" s="21" t="s">
        <v>71</v>
      </c>
      <c r="R87" s="30">
        <v>258320.91</v>
      </c>
      <c r="S87" s="34"/>
      <c r="T87" s="2">
        <f ca="1">IFERROR(IF(ISBLANK(EmpData[[#This Row],[DOB]]),"",INT((TODAY()-EmpData[[#This Row],[DOB]])/365)),"")</f>
        <v>26</v>
      </c>
      <c r="V87" t="str">
        <f>IFERROR(EmpData[[#This Row],[Name]]&amp;EmpData[[#This Row],[Month]],"")</f>
        <v>Aviraj Srivastava43616</v>
      </c>
      <c r="W87">
        <f>IFERROR(YEAR(EmpData[[#This Row],[Month]]),"")</f>
        <v>2019</v>
      </c>
    </row>
    <row r="88" spans="1:23" x14ac:dyDescent="0.25">
      <c r="A88" s="21" t="s">
        <v>75</v>
      </c>
      <c r="B88" s="21" t="s">
        <v>76</v>
      </c>
      <c r="C88" s="2">
        <f>YEAR(EmpData[[#This Row],[DOJ ]])</f>
        <v>2018</v>
      </c>
      <c r="D88" s="24" t="s">
        <v>77</v>
      </c>
      <c r="E88" s="25">
        <v>43405</v>
      </c>
      <c r="F88" s="30" t="s">
        <v>262</v>
      </c>
      <c r="G88" s="32">
        <v>30094</v>
      </c>
      <c r="H88" s="30"/>
      <c r="I88" s="30" t="s">
        <v>78</v>
      </c>
      <c r="J88" s="21" t="s">
        <v>20</v>
      </c>
      <c r="K88" s="30">
        <v>300000</v>
      </c>
      <c r="L88" s="34">
        <v>43616</v>
      </c>
      <c r="M88" s="11">
        <f>MONTH(EmpData[[#This Row],[Month]])</f>
        <v>5</v>
      </c>
      <c r="N88" s="11">
        <f>YEAR(EmpData[[#This Row],[Month]])</f>
        <v>2019</v>
      </c>
      <c r="O88" s="21">
        <v>7.0333333333333332</v>
      </c>
      <c r="P88" s="30">
        <v>8</v>
      </c>
      <c r="Q88" s="21" t="s">
        <v>21</v>
      </c>
      <c r="R88" s="30">
        <v>0</v>
      </c>
      <c r="S88" s="34"/>
      <c r="T88" s="2">
        <f ca="1">IFERROR(IF(ISBLANK(EmpData[[#This Row],[DOB]]),"",INT((TODAY()-EmpData[[#This Row],[DOB]])/365)),"")</f>
        <v>38</v>
      </c>
      <c r="V88" t="str">
        <f>IFERROR(EmpData[[#This Row],[Name]]&amp;EmpData[[#This Row],[Month]],"")</f>
        <v>Balram Singh43616</v>
      </c>
      <c r="W88">
        <f>IFERROR(YEAR(EmpData[[#This Row],[Month]]),"")</f>
        <v>2019</v>
      </c>
    </row>
    <row r="89" spans="1:23" x14ac:dyDescent="0.25">
      <c r="A89" s="21" t="s">
        <v>79</v>
      </c>
      <c r="B89" s="21" t="s">
        <v>80</v>
      </c>
      <c r="C89" s="2">
        <f>YEAR(EmpData[[#This Row],[DOJ ]])</f>
        <v>2018</v>
      </c>
      <c r="D89" s="24" t="s">
        <v>81</v>
      </c>
      <c r="E89" s="25">
        <v>43298</v>
      </c>
      <c r="F89" s="30" t="s">
        <v>262</v>
      </c>
      <c r="G89" s="32">
        <v>33907</v>
      </c>
      <c r="H89" s="30" t="s">
        <v>70</v>
      </c>
      <c r="I89" s="30" t="s">
        <v>82</v>
      </c>
      <c r="J89" s="21" t="s">
        <v>20</v>
      </c>
      <c r="K89" s="30">
        <v>300000</v>
      </c>
      <c r="L89" s="34">
        <v>43616</v>
      </c>
      <c r="M89" s="11">
        <f>MONTH(EmpData[[#This Row],[Month]])</f>
        <v>5</v>
      </c>
      <c r="N89" s="11">
        <f>YEAR(EmpData[[#This Row],[Month]])</f>
        <v>2019</v>
      </c>
      <c r="O89" s="21">
        <v>10.6</v>
      </c>
      <c r="P89" s="30">
        <v>11</v>
      </c>
      <c r="Q89" s="21" t="s">
        <v>71</v>
      </c>
      <c r="R89" s="30">
        <v>126154</v>
      </c>
      <c r="S89" s="34"/>
      <c r="T89" s="2">
        <f ca="1">IFERROR(IF(ISBLANK(EmpData[[#This Row],[DOB]]),"",INT((TODAY()-EmpData[[#This Row],[DOB]])/365)),"")</f>
        <v>27</v>
      </c>
      <c r="V89" t="str">
        <f>IFERROR(EmpData[[#This Row],[Name]]&amp;EmpData[[#This Row],[Month]],"")</f>
        <v>Bhaskar Gupta43616</v>
      </c>
      <c r="W89">
        <f>IFERROR(YEAR(EmpData[[#This Row],[Month]]),"")</f>
        <v>2019</v>
      </c>
    </row>
    <row r="90" spans="1:23" x14ac:dyDescent="0.25">
      <c r="A90" s="21" t="s">
        <v>83</v>
      </c>
      <c r="B90" s="21" t="s">
        <v>84</v>
      </c>
      <c r="C90" s="2">
        <f>YEAR(EmpData[[#This Row],[DOJ ]])</f>
        <v>2017</v>
      </c>
      <c r="D90" s="24" t="s">
        <v>85</v>
      </c>
      <c r="E90" s="25">
        <v>42894</v>
      </c>
      <c r="F90" s="30" t="s">
        <v>261</v>
      </c>
      <c r="G90" s="32">
        <v>34018</v>
      </c>
      <c r="H90" s="30" t="s">
        <v>25</v>
      </c>
      <c r="I90" s="30" t="s">
        <v>82</v>
      </c>
      <c r="J90" s="21" t="s">
        <v>20</v>
      </c>
      <c r="K90" s="30">
        <v>300000</v>
      </c>
      <c r="L90" s="34">
        <v>43616</v>
      </c>
      <c r="M90" s="11">
        <f>MONTH(EmpData[[#This Row],[Month]])</f>
        <v>5</v>
      </c>
      <c r="N90" s="11">
        <f>YEAR(EmpData[[#This Row],[Month]])</f>
        <v>2019</v>
      </c>
      <c r="O90" s="21">
        <v>24.066666666666666</v>
      </c>
      <c r="P90" s="30">
        <v>25</v>
      </c>
      <c r="Q90" s="21" t="s">
        <v>36</v>
      </c>
      <c r="R90" s="30">
        <v>133800</v>
      </c>
      <c r="S90" s="34"/>
      <c r="T90" s="2">
        <f ca="1">IFERROR(IF(ISBLANK(EmpData[[#This Row],[DOB]]),"",INT((TODAY()-EmpData[[#This Row],[DOB]])/365)),"")</f>
        <v>27</v>
      </c>
      <c r="V90" t="str">
        <f>IFERROR(EmpData[[#This Row],[Name]]&amp;EmpData[[#This Row],[Month]],"")</f>
        <v>Blessy Jose43616</v>
      </c>
      <c r="W90">
        <f>IFERROR(YEAR(EmpData[[#This Row],[Month]]),"")</f>
        <v>2019</v>
      </c>
    </row>
    <row r="91" spans="1:23" x14ac:dyDescent="0.25">
      <c r="A91" s="21" t="s">
        <v>87</v>
      </c>
      <c r="B91" s="21" t="s">
        <v>88</v>
      </c>
      <c r="C91" s="2">
        <f>YEAR(EmpData[[#This Row],[DOJ ]])</f>
        <v>2018</v>
      </c>
      <c r="D91" s="24" t="s">
        <v>89</v>
      </c>
      <c r="E91" s="25">
        <v>43367</v>
      </c>
      <c r="F91" s="30" t="s">
        <v>261</v>
      </c>
      <c r="G91" s="32">
        <v>35173</v>
      </c>
      <c r="H91" s="30" t="s">
        <v>30</v>
      </c>
      <c r="I91" s="30" t="s">
        <v>19</v>
      </c>
      <c r="J91" s="21" t="s">
        <v>20</v>
      </c>
      <c r="K91" s="30">
        <v>300000</v>
      </c>
      <c r="L91" s="34">
        <v>43616</v>
      </c>
      <c r="M91" s="11">
        <f>MONTH(EmpData[[#This Row],[Month]])</f>
        <v>5</v>
      </c>
      <c r="N91" s="11">
        <f>YEAR(EmpData[[#This Row],[Month]])</f>
        <v>2019</v>
      </c>
      <c r="O91" s="21">
        <v>8.3000000000000007</v>
      </c>
      <c r="P91" s="30">
        <v>9</v>
      </c>
      <c r="Q91" s="21" t="s">
        <v>21</v>
      </c>
      <c r="R91" s="30">
        <v>84672</v>
      </c>
      <c r="S91" s="34"/>
      <c r="T91" s="2">
        <f ca="1">IFERROR(IF(ISBLANK(EmpData[[#This Row],[DOB]]),"",INT((TODAY()-EmpData[[#This Row],[DOB]])/365)),"")</f>
        <v>24</v>
      </c>
      <c r="V91" t="str">
        <f>IFERROR(EmpData[[#This Row],[Name]]&amp;EmpData[[#This Row],[Month]],"")</f>
        <v>Bulbul43616</v>
      </c>
      <c r="W91">
        <f>IFERROR(YEAR(EmpData[[#This Row],[Month]]),"")</f>
        <v>2019</v>
      </c>
    </row>
    <row r="92" spans="1:23" x14ac:dyDescent="0.25">
      <c r="A92" s="21" t="s">
        <v>90</v>
      </c>
      <c r="B92" s="21" t="s">
        <v>91</v>
      </c>
      <c r="C92" s="44">
        <f>YEAR(EmpData[[#This Row],[DOJ ]])</f>
        <v>2018</v>
      </c>
      <c r="D92" s="24" t="s">
        <v>92</v>
      </c>
      <c r="E92" s="25">
        <v>43252</v>
      </c>
      <c r="F92" s="30" t="s">
        <v>262</v>
      </c>
      <c r="G92" s="32" t="s">
        <v>263</v>
      </c>
      <c r="H92" s="30"/>
      <c r="I92" s="30" t="s">
        <v>93</v>
      </c>
      <c r="J92" s="21" t="s">
        <v>35</v>
      </c>
      <c r="K92" s="30"/>
      <c r="L92" s="34">
        <v>43616</v>
      </c>
      <c r="M92" s="11">
        <f>MONTH(EmpData[[#This Row],[Month]])</f>
        <v>5</v>
      </c>
      <c r="N92" s="11">
        <f>YEAR(EmpData[[#This Row],[Month]])</f>
        <v>2019</v>
      </c>
      <c r="O92" s="21">
        <v>11.1</v>
      </c>
      <c r="P92" s="30">
        <v>12</v>
      </c>
      <c r="Q92" s="21" t="s">
        <v>71</v>
      </c>
      <c r="R92" s="30">
        <v>0</v>
      </c>
      <c r="S92" s="34">
        <v>43616</v>
      </c>
      <c r="T92" s="44" t="str">
        <f ca="1">IFERROR(IF(ISBLANK(EmpData[[#This Row],[DOB]]),"",INT((TODAY()-EmpData[[#This Row],[DOB]])/365)),"")</f>
        <v/>
      </c>
    </row>
    <row r="93" spans="1:23" x14ac:dyDescent="0.25">
      <c r="A93" s="21" t="s">
        <v>94</v>
      </c>
      <c r="B93" s="21" t="s">
        <v>95</v>
      </c>
      <c r="C93" s="2">
        <f>YEAR(EmpData[[#This Row],[DOJ ]])</f>
        <v>2018</v>
      </c>
      <c r="D93" s="24" t="s">
        <v>81</v>
      </c>
      <c r="E93" s="25">
        <v>43298</v>
      </c>
      <c r="F93" s="30" t="s">
        <v>262</v>
      </c>
      <c r="G93" s="32">
        <v>33614</v>
      </c>
      <c r="H93" s="30" t="s">
        <v>70</v>
      </c>
      <c r="I93" s="30" t="s">
        <v>19</v>
      </c>
      <c r="J93" s="21" t="s">
        <v>20</v>
      </c>
      <c r="K93" s="30">
        <v>300000</v>
      </c>
      <c r="L93" s="34">
        <v>43616</v>
      </c>
      <c r="M93" s="11">
        <f>MONTH(EmpData[[#This Row],[Month]])</f>
        <v>5</v>
      </c>
      <c r="N93" s="11">
        <f>YEAR(EmpData[[#This Row],[Month]])</f>
        <v>2019</v>
      </c>
      <c r="O93" s="21">
        <v>10.6</v>
      </c>
      <c r="P93" s="30">
        <v>11</v>
      </c>
      <c r="Q93" s="21" t="s">
        <v>71</v>
      </c>
      <c r="R93" s="30">
        <v>278700</v>
      </c>
      <c r="S93" s="34"/>
      <c r="T93" s="2">
        <f ca="1">IFERROR(IF(ISBLANK(EmpData[[#This Row],[DOB]]),"",INT((TODAY()-EmpData[[#This Row],[DOB]])/365)),"")</f>
        <v>28</v>
      </c>
      <c r="V93" t="str">
        <f>IFERROR(EmpData[[#This Row],[Name]]&amp;EmpData[[#This Row],[Month]],"")</f>
        <v>Deepak sareen43616</v>
      </c>
      <c r="W93">
        <f>IFERROR(YEAR(EmpData[[#This Row],[Month]]),"")</f>
        <v>2019</v>
      </c>
    </row>
    <row r="94" spans="1:23" x14ac:dyDescent="0.25">
      <c r="A94" s="21" t="s">
        <v>96</v>
      </c>
      <c r="B94" s="21" t="s">
        <v>97</v>
      </c>
      <c r="C94" s="2">
        <f>YEAR(EmpData[[#This Row],[DOJ ]])</f>
        <v>2018</v>
      </c>
      <c r="D94" s="24" t="s">
        <v>89</v>
      </c>
      <c r="E94" s="25">
        <v>43367</v>
      </c>
      <c r="F94" s="30" t="s">
        <v>262</v>
      </c>
      <c r="G94" s="32">
        <v>33506</v>
      </c>
      <c r="H94" s="30" t="s">
        <v>30</v>
      </c>
      <c r="I94" s="30" t="s">
        <v>19</v>
      </c>
      <c r="J94" s="21" t="s">
        <v>20</v>
      </c>
      <c r="K94" s="30">
        <v>300000</v>
      </c>
      <c r="L94" s="34">
        <v>43616</v>
      </c>
      <c r="M94" s="11">
        <f>MONTH(EmpData[[#This Row],[Month]])</f>
        <v>5</v>
      </c>
      <c r="N94" s="11">
        <f>YEAR(EmpData[[#This Row],[Month]])</f>
        <v>2019</v>
      </c>
      <c r="O94" s="21">
        <v>8.3000000000000007</v>
      </c>
      <c r="P94" s="30">
        <v>9</v>
      </c>
      <c r="Q94" s="21" t="s">
        <v>21</v>
      </c>
      <c r="R94" s="30">
        <v>129330.19</v>
      </c>
      <c r="S94" s="34"/>
      <c r="T94" s="2">
        <f ca="1">IFERROR(IF(ISBLANK(EmpData[[#This Row],[DOB]]),"",INT((TODAY()-EmpData[[#This Row],[DOB]])/365)),"")</f>
        <v>28</v>
      </c>
      <c r="V94" t="str">
        <f>IFERROR(EmpData[[#This Row],[Name]]&amp;EmpData[[#This Row],[Month]],"")</f>
        <v>Deepanshu Satija43616</v>
      </c>
      <c r="W94">
        <f>IFERROR(YEAR(EmpData[[#This Row],[Month]]),"")</f>
        <v>2019</v>
      </c>
    </row>
    <row r="95" spans="1:23" x14ac:dyDescent="0.25">
      <c r="A95" s="21" t="s">
        <v>98</v>
      </c>
      <c r="B95" s="21" t="s">
        <v>99</v>
      </c>
      <c r="C95" s="2">
        <f>YEAR(EmpData[[#This Row],[DOJ ]])</f>
        <v>2018</v>
      </c>
      <c r="D95" s="24" t="s">
        <v>89</v>
      </c>
      <c r="E95" s="25">
        <v>43367</v>
      </c>
      <c r="F95" s="30" t="s">
        <v>262</v>
      </c>
      <c r="G95" s="32">
        <v>36203</v>
      </c>
      <c r="H95" s="30" t="s">
        <v>30</v>
      </c>
      <c r="I95" s="30" t="s">
        <v>19</v>
      </c>
      <c r="J95" s="21" t="s">
        <v>20</v>
      </c>
      <c r="K95" s="30">
        <v>300000</v>
      </c>
      <c r="L95" s="34">
        <v>43616</v>
      </c>
      <c r="M95" s="11">
        <f>MONTH(EmpData[[#This Row],[Month]])</f>
        <v>5</v>
      </c>
      <c r="N95" s="11">
        <f>YEAR(EmpData[[#This Row],[Month]])</f>
        <v>2019</v>
      </c>
      <c r="O95" s="21">
        <v>8.3000000000000007</v>
      </c>
      <c r="P95" s="30">
        <v>9</v>
      </c>
      <c r="Q95" s="21" t="s">
        <v>21</v>
      </c>
      <c r="R95" s="30">
        <v>72652</v>
      </c>
      <c r="S95" s="34"/>
      <c r="T95" s="2">
        <f ca="1">IFERROR(IF(ISBLANK(EmpData[[#This Row],[DOB]]),"",INT((TODAY()-EmpData[[#This Row],[DOB]])/365)),"")</f>
        <v>21</v>
      </c>
      <c r="V95" t="str">
        <f>IFERROR(EmpData[[#This Row],[Name]]&amp;EmpData[[#This Row],[Month]],"")</f>
        <v>Deepesh Tiwari43616</v>
      </c>
      <c r="W95">
        <f>IFERROR(YEAR(EmpData[[#This Row],[Month]]),"")</f>
        <v>2019</v>
      </c>
    </row>
    <row r="96" spans="1:23" x14ac:dyDescent="0.25">
      <c r="A96" s="21" t="s">
        <v>100</v>
      </c>
      <c r="B96" s="21" t="s">
        <v>101</v>
      </c>
      <c r="C96" s="2">
        <f>YEAR(EmpData[[#This Row],[DOJ ]])</f>
        <v>2018</v>
      </c>
      <c r="D96" s="24" t="s">
        <v>74</v>
      </c>
      <c r="E96" s="25">
        <v>43283</v>
      </c>
      <c r="F96" s="30" t="s">
        <v>262</v>
      </c>
      <c r="G96" s="32">
        <v>33405</v>
      </c>
      <c r="H96" s="30" t="s">
        <v>70</v>
      </c>
      <c r="I96" s="30" t="s">
        <v>19</v>
      </c>
      <c r="J96" s="21" t="s">
        <v>20</v>
      </c>
      <c r="K96" s="30">
        <v>300000</v>
      </c>
      <c r="L96" s="34">
        <v>43616</v>
      </c>
      <c r="M96" s="11">
        <f>MONTH(EmpData[[#This Row],[Month]])</f>
        <v>5</v>
      </c>
      <c r="N96" s="11">
        <f>YEAR(EmpData[[#This Row],[Month]])</f>
        <v>2019</v>
      </c>
      <c r="O96" s="21">
        <v>11.1</v>
      </c>
      <c r="P96" s="30">
        <v>12</v>
      </c>
      <c r="Q96" s="21" t="s">
        <v>71</v>
      </c>
      <c r="R96" s="30">
        <v>171746.57</v>
      </c>
      <c r="S96" s="34"/>
      <c r="T96" s="2">
        <f ca="1">IFERROR(IF(ISBLANK(EmpData[[#This Row],[DOB]]),"",INT((TODAY()-EmpData[[#This Row],[DOB]])/365)),"")</f>
        <v>29</v>
      </c>
      <c r="V96" t="str">
        <f>IFERROR(EmpData[[#This Row],[Name]]&amp;EmpData[[#This Row],[Month]],"")</f>
        <v>Dinesh Kumar43616</v>
      </c>
      <c r="W96">
        <f>IFERROR(YEAR(EmpData[[#This Row],[Month]]),"")</f>
        <v>2019</v>
      </c>
    </row>
    <row r="97" spans="1:23" x14ac:dyDescent="0.25">
      <c r="A97" s="21" t="s">
        <v>102</v>
      </c>
      <c r="B97" s="21" t="s">
        <v>103</v>
      </c>
      <c r="C97" s="2">
        <f>YEAR(EmpData[[#This Row],[DOJ ]])</f>
        <v>2018</v>
      </c>
      <c r="D97" s="24" t="s">
        <v>104</v>
      </c>
      <c r="E97" s="25">
        <v>43314</v>
      </c>
      <c r="F97" s="30" t="s">
        <v>262</v>
      </c>
      <c r="G97" s="32">
        <v>34096</v>
      </c>
      <c r="H97" s="30" t="s">
        <v>18</v>
      </c>
      <c r="I97" s="30" t="s">
        <v>19</v>
      </c>
      <c r="J97" s="21" t="s">
        <v>20</v>
      </c>
      <c r="K97" s="30">
        <v>300000</v>
      </c>
      <c r="L97" s="34">
        <v>43616</v>
      </c>
      <c r="M97" s="11">
        <f>MONTH(EmpData[[#This Row],[Month]])</f>
        <v>5</v>
      </c>
      <c r="N97" s="11">
        <f>YEAR(EmpData[[#This Row],[Month]])</f>
        <v>2019</v>
      </c>
      <c r="O97" s="21">
        <v>10.066666666666666</v>
      </c>
      <c r="P97" s="30">
        <v>11</v>
      </c>
      <c r="Q97" s="21" t="s">
        <v>71</v>
      </c>
      <c r="R97" s="30">
        <v>90110</v>
      </c>
      <c r="S97" s="34"/>
      <c r="T97" s="2">
        <f ca="1">IFERROR(IF(ISBLANK(EmpData[[#This Row],[DOB]]),"",INT((TODAY()-EmpData[[#This Row],[DOB]])/365)),"")</f>
        <v>27</v>
      </c>
      <c r="V97" t="str">
        <f>IFERROR(EmpData[[#This Row],[Name]]&amp;EmpData[[#This Row],[Month]],"")</f>
        <v>Gaurav43616</v>
      </c>
      <c r="W97">
        <f>IFERROR(YEAR(EmpData[[#This Row],[Month]]),"")</f>
        <v>2019</v>
      </c>
    </row>
    <row r="98" spans="1:23" x14ac:dyDescent="0.25">
      <c r="A98" s="21" t="s">
        <v>105</v>
      </c>
      <c r="B98" s="21" t="s">
        <v>106</v>
      </c>
      <c r="C98" s="2">
        <f>YEAR(EmpData[[#This Row],[DOJ ]])</f>
        <v>2018</v>
      </c>
      <c r="D98" s="24" t="s">
        <v>17</v>
      </c>
      <c r="E98" s="25">
        <v>43329</v>
      </c>
      <c r="F98" s="30" t="s">
        <v>262</v>
      </c>
      <c r="G98" s="32">
        <v>34857</v>
      </c>
      <c r="H98" s="30" t="s">
        <v>18</v>
      </c>
      <c r="I98" s="30" t="s">
        <v>19</v>
      </c>
      <c r="J98" s="21" t="s">
        <v>20</v>
      </c>
      <c r="K98" s="30">
        <v>300000</v>
      </c>
      <c r="L98" s="34">
        <v>43616</v>
      </c>
      <c r="M98" s="11">
        <f>MONTH(EmpData[[#This Row],[Month]])</f>
        <v>5</v>
      </c>
      <c r="N98" s="11">
        <f>YEAR(EmpData[[#This Row],[Month]])</f>
        <v>2019</v>
      </c>
      <c r="O98" s="21">
        <v>9.5666666666666664</v>
      </c>
      <c r="P98" s="30">
        <v>10</v>
      </c>
      <c r="Q98" s="21" t="s">
        <v>71</v>
      </c>
      <c r="R98" s="30">
        <v>213113.85</v>
      </c>
      <c r="S98" s="34"/>
      <c r="T98" s="2">
        <f ca="1">IFERROR(IF(ISBLANK(EmpData[[#This Row],[DOB]]),"",INT((TODAY()-EmpData[[#This Row],[DOB]])/365)),"")</f>
        <v>25</v>
      </c>
      <c r="V98" t="str">
        <f>IFERROR(EmpData[[#This Row],[Name]]&amp;EmpData[[#This Row],[Month]],"")</f>
        <v>Giyasuddin Siddiqui43616</v>
      </c>
      <c r="W98">
        <f>IFERROR(YEAR(EmpData[[#This Row],[Month]]),"")</f>
        <v>2019</v>
      </c>
    </row>
    <row r="99" spans="1:23" x14ac:dyDescent="0.25">
      <c r="A99" s="21" t="s">
        <v>107</v>
      </c>
      <c r="B99" s="21" t="s">
        <v>108</v>
      </c>
      <c r="C99" s="2">
        <f>YEAR(EmpData[[#This Row],[DOJ ]])</f>
        <v>2018</v>
      </c>
      <c r="D99" s="24" t="s">
        <v>89</v>
      </c>
      <c r="E99" s="25">
        <v>43367</v>
      </c>
      <c r="F99" s="30" t="s">
        <v>261</v>
      </c>
      <c r="G99" s="32">
        <v>33818</v>
      </c>
      <c r="H99" s="30" t="s">
        <v>30</v>
      </c>
      <c r="I99" s="30" t="s">
        <v>19</v>
      </c>
      <c r="J99" s="21" t="s">
        <v>20</v>
      </c>
      <c r="K99" s="30">
        <v>300000</v>
      </c>
      <c r="L99" s="34">
        <v>43616</v>
      </c>
      <c r="M99" s="11">
        <f>MONTH(EmpData[[#This Row],[Month]])</f>
        <v>5</v>
      </c>
      <c r="N99" s="11">
        <f>YEAR(EmpData[[#This Row],[Month]])</f>
        <v>2019</v>
      </c>
      <c r="O99" s="21">
        <v>8.3000000000000007</v>
      </c>
      <c r="P99" s="30">
        <v>9</v>
      </c>
      <c r="Q99" s="21" t="s">
        <v>21</v>
      </c>
      <c r="R99" s="30">
        <v>157095</v>
      </c>
      <c r="S99" s="34"/>
      <c r="T99" s="2">
        <f ca="1">IFERROR(IF(ISBLANK(EmpData[[#This Row],[DOB]]),"",INT((TODAY()-EmpData[[#This Row],[DOB]])/365)),"")</f>
        <v>27</v>
      </c>
      <c r="V99" t="str">
        <f>IFERROR(EmpData[[#This Row],[Name]]&amp;EmpData[[#This Row],[Month]],"")</f>
        <v>G Puja43616</v>
      </c>
      <c r="W99">
        <f>IFERROR(YEAR(EmpData[[#This Row],[Month]]),"")</f>
        <v>2019</v>
      </c>
    </row>
    <row r="100" spans="1:23" x14ac:dyDescent="0.25">
      <c r="A100" s="21" t="s">
        <v>109</v>
      </c>
      <c r="B100" s="21" t="s">
        <v>110</v>
      </c>
      <c r="C100" s="2">
        <f>YEAR(EmpData[[#This Row],[DOJ ]])</f>
        <v>2018</v>
      </c>
      <c r="D100" s="24" t="s">
        <v>89</v>
      </c>
      <c r="E100" s="25">
        <v>43367</v>
      </c>
      <c r="F100" s="30" t="s">
        <v>262</v>
      </c>
      <c r="G100" s="32">
        <v>35352</v>
      </c>
      <c r="H100" s="30" t="s">
        <v>30</v>
      </c>
      <c r="I100" s="30" t="s">
        <v>19</v>
      </c>
      <c r="J100" s="21" t="s">
        <v>20</v>
      </c>
      <c r="K100" s="30">
        <v>300000</v>
      </c>
      <c r="L100" s="34">
        <v>43616</v>
      </c>
      <c r="M100" s="11">
        <f>MONTH(EmpData[[#This Row],[Month]])</f>
        <v>5</v>
      </c>
      <c r="N100" s="11">
        <f>YEAR(EmpData[[#This Row],[Month]])</f>
        <v>2019</v>
      </c>
      <c r="O100" s="21">
        <v>8.3000000000000007</v>
      </c>
      <c r="P100" s="30">
        <v>9</v>
      </c>
      <c r="Q100" s="21" t="s">
        <v>21</v>
      </c>
      <c r="R100" s="30">
        <v>286131</v>
      </c>
      <c r="S100" s="34"/>
      <c r="T100" s="2">
        <f ca="1">IFERROR(IF(ISBLANK(EmpData[[#This Row],[DOB]]),"",INT((TODAY()-EmpData[[#This Row],[DOB]])/365)),"")</f>
        <v>23</v>
      </c>
      <c r="V100" t="str">
        <f>IFERROR(EmpData[[#This Row],[Name]]&amp;EmpData[[#This Row],[Month]],"")</f>
        <v>Hardeep Singh43616</v>
      </c>
      <c r="W100">
        <f>IFERROR(YEAR(EmpData[[#This Row],[Month]]),"")</f>
        <v>2019</v>
      </c>
    </row>
    <row r="101" spans="1:23" x14ac:dyDescent="0.25">
      <c r="A101" s="21" t="s">
        <v>111</v>
      </c>
      <c r="B101" s="21" t="s">
        <v>112</v>
      </c>
      <c r="C101" s="2">
        <f>YEAR(EmpData[[#This Row],[DOJ ]])</f>
        <v>2018</v>
      </c>
      <c r="D101" s="24" t="s">
        <v>24</v>
      </c>
      <c r="E101" s="25">
        <v>43132</v>
      </c>
      <c r="F101" s="30" t="s">
        <v>261</v>
      </c>
      <c r="G101" s="32">
        <v>33478</v>
      </c>
      <c r="H101" s="30" t="s">
        <v>25</v>
      </c>
      <c r="I101" s="30" t="s">
        <v>19</v>
      </c>
      <c r="J101" s="21" t="s">
        <v>20</v>
      </c>
      <c r="K101" s="30">
        <v>300000</v>
      </c>
      <c r="L101" s="34">
        <v>43616</v>
      </c>
      <c r="M101" s="11">
        <f>MONTH(EmpData[[#This Row],[Month]])</f>
        <v>5</v>
      </c>
      <c r="N101" s="11">
        <f>YEAR(EmpData[[#This Row],[Month]])</f>
        <v>2019</v>
      </c>
      <c r="O101" s="21">
        <v>16.133333333333333</v>
      </c>
      <c r="P101" s="30">
        <v>17</v>
      </c>
      <c r="Q101" s="21" t="s">
        <v>26</v>
      </c>
      <c r="R101" s="30">
        <v>128391</v>
      </c>
      <c r="S101" s="34"/>
      <c r="T101" s="2">
        <f ca="1">IFERROR(IF(ISBLANK(EmpData[[#This Row],[DOB]]),"",INT((TODAY()-EmpData[[#This Row],[DOB]])/365)),"")</f>
        <v>28</v>
      </c>
      <c r="V101" t="str">
        <f>IFERROR(EmpData[[#This Row],[Name]]&amp;EmpData[[#This Row],[Month]],"")</f>
        <v>Harshi Agarwal43616</v>
      </c>
      <c r="W101">
        <f>IFERROR(YEAR(EmpData[[#This Row],[Month]]),"")</f>
        <v>2019</v>
      </c>
    </row>
    <row r="102" spans="1:23" x14ac:dyDescent="0.25">
      <c r="A102" s="21" t="s">
        <v>113</v>
      </c>
      <c r="B102" s="21" t="s">
        <v>114</v>
      </c>
      <c r="C102" s="2">
        <f>YEAR(EmpData[[#This Row],[DOJ ]])</f>
        <v>2017</v>
      </c>
      <c r="D102" s="24" t="s">
        <v>115</v>
      </c>
      <c r="E102" s="25">
        <v>42948</v>
      </c>
      <c r="F102" s="30" t="s">
        <v>262</v>
      </c>
      <c r="G102" s="32">
        <v>31521</v>
      </c>
      <c r="H102" s="30"/>
      <c r="I102" s="30" t="s">
        <v>116</v>
      </c>
      <c r="J102" s="21" t="s">
        <v>54</v>
      </c>
      <c r="K102" s="30">
        <v>300000</v>
      </c>
      <c r="L102" s="34">
        <v>43616</v>
      </c>
      <c r="M102" s="11">
        <f>MONTH(EmpData[[#This Row],[Month]])</f>
        <v>5</v>
      </c>
      <c r="N102" s="11">
        <f>YEAR(EmpData[[#This Row],[Month]])</f>
        <v>2019</v>
      </c>
      <c r="O102" s="21">
        <v>22.266666666666666</v>
      </c>
      <c r="P102" s="30">
        <v>23</v>
      </c>
      <c r="Q102" s="21" t="s">
        <v>86</v>
      </c>
      <c r="R102" s="30">
        <v>0</v>
      </c>
      <c r="S102" s="34"/>
      <c r="T102" s="2">
        <f ca="1">IFERROR(IF(ISBLANK(EmpData[[#This Row],[DOB]]),"",INT((TODAY()-EmpData[[#This Row],[DOB]])/365)),"")</f>
        <v>34</v>
      </c>
      <c r="V102" t="str">
        <f>IFERROR(EmpData[[#This Row],[Name]]&amp;EmpData[[#This Row],[Month]],"")</f>
        <v>Harsh Trivedi43616</v>
      </c>
      <c r="W102">
        <f>IFERROR(YEAR(EmpData[[#This Row],[Month]]),"")</f>
        <v>2019</v>
      </c>
    </row>
    <row r="103" spans="1:23" x14ac:dyDescent="0.25">
      <c r="A103" s="21" t="s">
        <v>117</v>
      </c>
      <c r="B103" s="21" t="s">
        <v>118</v>
      </c>
      <c r="C103" s="2">
        <f>YEAR(EmpData[[#This Row],[DOJ ]])</f>
        <v>2018</v>
      </c>
      <c r="D103" s="24" t="s">
        <v>104</v>
      </c>
      <c r="E103" s="25">
        <v>43314</v>
      </c>
      <c r="F103" s="30" t="s">
        <v>262</v>
      </c>
      <c r="G103" s="32">
        <v>33791</v>
      </c>
      <c r="H103" s="30" t="s">
        <v>18</v>
      </c>
      <c r="I103" s="30" t="s">
        <v>82</v>
      </c>
      <c r="J103" s="21" t="s">
        <v>20</v>
      </c>
      <c r="K103" s="30">
        <v>300000</v>
      </c>
      <c r="L103" s="34">
        <v>43616</v>
      </c>
      <c r="M103" s="11">
        <f>MONTH(EmpData[[#This Row],[Month]])</f>
        <v>5</v>
      </c>
      <c r="N103" s="11">
        <f>YEAR(EmpData[[#This Row],[Month]])</f>
        <v>2019</v>
      </c>
      <c r="O103" s="21">
        <v>10.066666666666666</v>
      </c>
      <c r="P103" s="30">
        <v>11</v>
      </c>
      <c r="Q103" s="21" t="s">
        <v>71</v>
      </c>
      <c r="R103" s="30">
        <v>69319</v>
      </c>
      <c r="S103" s="34"/>
      <c r="T103" s="2">
        <f ca="1">IFERROR(IF(ISBLANK(EmpData[[#This Row],[DOB]]),"",INT((TODAY()-EmpData[[#This Row],[DOB]])/365)),"")</f>
        <v>28</v>
      </c>
      <c r="V103" t="str">
        <f>IFERROR(EmpData[[#This Row],[Name]]&amp;EmpData[[#This Row],[Month]],"")</f>
        <v>Himanshu Singh43616</v>
      </c>
      <c r="W103">
        <f>IFERROR(YEAR(EmpData[[#This Row],[Month]]),"")</f>
        <v>2019</v>
      </c>
    </row>
    <row r="104" spans="1:23" x14ac:dyDescent="0.25">
      <c r="A104" s="21" t="s">
        <v>119</v>
      </c>
      <c r="B104" s="21" t="s">
        <v>120</v>
      </c>
      <c r="C104" s="2">
        <f>YEAR(EmpData[[#This Row],[DOJ ]])</f>
        <v>2018</v>
      </c>
      <c r="D104" s="24" t="s">
        <v>121</v>
      </c>
      <c r="E104" s="25">
        <v>43192</v>
      </c>
      <c r="F104" s="30" t="s">
        <v>261</v>
      </c>
      <c r="G104" s="32" t="s">
        <v>263</v>
      </c>
      <c r="H104" s="30"/>
      <c r="I104" s="30" t="s">
        <v>122</v>
      </c>
      <c r="J104" s="21" t="s">
        <v>54</v>
      </c>
      <c r="K104" s="30">
        <v>300000</v>
      </c>
      <c r="L104" s="34">
        <v>43616</v>
      </c>
      <c r="M104" s="11">
        <f>MONTH(EmpData[[#This Row],[Month]])</f>
        <v>5</v>
      </c>
      <c r="N104" s="11">
        <f>YEAR(EmpData[[#This Row],[Month]])</f>
        <v>2019</v>
      </c>
      <c r="O104" s="21">
        <v>14.133333333333333</v>
      </c>
      <c r="P104" s="30">
        <v>15</v>
      </c>
      <c r="Q104" s="21" t="s">
        <v>26</v>
      </c>
      <c r="R104" s="30">
        <v>0</v>
      </c>
      <c r="S104" s="34"/>
      <c r="T104" s="2" t="str">
        <f ca="1">IFERROR(IF(ISBLANK(EmpData[[#This Row],[DOB]]),"",INT((TODAY()-EmpData[[#This Row],[DOB]])/365)),"")</f>
        <v/>
      </c>
      <c r="V104" t="str">
        <f>IFERROR(EmpData[[#This Row],[Name]]&amp;EmpData[[#This Row],[Month]],"")</f>
        <v>Khushbu Doshi43616</v>
      </c>
      <c r="W104">
        <f>IFERROR(YEAR(EmpData[[#This Row],[Month]]),"")</f>
        <v>2019</v>
      </c>
    </row>
    <row r="105" spans="1:23" x14ac:dyDescent="0.25">
      <c r="A105" s="21" t="s">
        <v>123</v>
      </c>
      <c r="B105" s="21" t="s">
        <v>124</v>
      </c>
      <c r="C105" s="2">
        <f>YEAR(EmpData[[#This Row],[DOJ ]])</f>
        <v>2017</v>
      </c>
      <c r="D105" s="24" t="s">
        <v>115</v>
      </c>
      <c r="E105" s="25">
        <v>42948</v>
      </c>
      <c r="F105" s="30" t="s">
        <v>261</v>
      </c>
      <c r="G105" s="32">
        <v>35228</v>
      </c>
      <c r="H105" s="30" t="s">
        <v>25</v>
      </c>
      <c r="I105" s="30" t="s">
        <v>82</v>
      </c>
      <c r="J105" s="21" t="s">
        <v>20</v>
      </c>
      <c r="K105" s="30">
        <v>300000</v>
      </c>
      <c r="L105" s="34">
        <v>43616</v>
      </c>
      <c r="M105" s="11">
        <f>MONTH(EmpData[[#This Row],[Month]])</f>
        <v>5</v>
      </c>
      <c r="N105" s="11">
        <f>YEAR(EmpData[[#This Row],[Month]])</f>
        <v>2019</v>
      </c>
      <c r="O105" s="21">
        <v>22.266666666666666</v>
      </c>
      <c r="P105" s="30">
        <v>23</v>
      </c>
      <c r="Q105" s="21" t="s">
        <v>86</v>
      </c>
      <c r="R105" s="30">
        <v>109391</v>
      </c>
      <c r="S105" s="34"/>
      <c r="T105" s="2">
        <f ca="1">IFERROR(IF(ISBLANK(EmpData[[#This Row],[DOB]]),"",INT((TODAY()-EmpData[[#This Row],[DOB]])/365)),"")</f>
        <v>24</v>
      </c>
      <c r="V105" t="str">
        <f>IFERROR(EmpData[[#This Row],[Name]]&amp;EmpData[[#This Row],[Month]],"")</f>
        <v>Kriti Gupta43616</v>
      </c>
      <c r="W105">
        <f>IFERROR(YEAR(EmpData[[#This Row],[Month]]),"")</f>
        <v>2019</v>
      </c>
    </row>
    <row r="106" spans="1:23" x14ac:dyDescent="0.25">
      <c r="A106" s="21" t="s">
        <v>125</v>
      </c>
      <c r="B106" s="21" t="s">
        <v>126</v>
      </c>
      <c r="C106" s="2">
        <f>YEAR(EmpData[[#This Row],[DOJ ]])</f>
        <v>2015</v>
      </c>
      <c r="D106" s="24" t="s">
        <v>127</v>
      </c>
      <c r="E106" s="25">
        <v>42233</v>
      </c>
      <c r="F106" s="30" t="s">
        <v>262</v>
      </c>
      <c r="G106" s="32" t="s">
        <v>263</v>
      </c>
      <c r="H106" s="30"/>
      <c r="I106" s="30" t="s">
        <v>128</v>
      </c>
      <c r="J106" s="21" t="s">
        <v>20</v>
      </c>
      <c r="K106" s="30">
        <v>300000</v>
      </c>
      <c r="L106" s="34">
        <v>43616</v>
      </c>
      <c r="M106" s="11">
        <f>MONTH(EmpData[[#This Row],[Month]])</f>
        <v>5</v>
      </c>
      <c r="N106" s="11">
        <f>YEAR(EmpData[[#This Row],[Month]])</f>
        <v>2019</v>
      </c>
      <c r="O106" s="21">
        <v>46.1</v>
      </c>
      <c r="P106" s="30">
        <v>47</v>
      </c>
      <c r="Q106" s="21" t="s">
        <v>36</v>
      </c>
      <c r="R106" s="30">
        <v>0</v>
      </c>
      <c r="S106" s="34"/>
      <c r="T106" s="2" t="str">
        <f ca="1">IFERROR(IF(ISBLANK(EmpData[[#This Row],[DOB]]),"",INT((TODAY()-EmpData[[#This Row],[DOB]])/365)),"")</f>
        <v/>
      </c>
      <c r="V106" t="str">
        <f>IFERROR(EmpData[[#This Row],[Name]]&amp;EmpData[[#This Row],[Month]],"")</f>
        <v>Laishram Pushalai43616</v>
      </c>
      <c r="W106">
        <f>IFERROR(YEAR(EmpData[[#This Row],[Month]]),"")</f>
        <v>2019</v>
      </c>
    </row>
    <row r="107" spans="1:23" x14ac:dyDescent="0.25">
      <c r="A107" s="21" t="s">
        <v>129</v>
      </c>
      <c r="B107" s="21" t="s">
        <v>130</v>
      </c>
      <c r="C107" s="2">
        <f>YEAR(EmpData[[#This Row],[DOJ ]])</f>
        <v>2016</v>
      </c>
      <c r="D107" s="24" t="s">
        <v>57</v>
      </c>
      <c r="E107" s="25">
        <v>42614</v>
      </c>
      <c r="F107" s="30" t="s">
        <v>262</v>
      </c>
      <c r="G107" s="32">
        <v>29321</v>
      </c>
      <c r="H107" s="30"/>
      <c r="I107" s="30" t="s">
        <v>58</v>
      </c>
      <c r="J107" s="21" t="s">
        <v>54</v>
      </c>
      <c r="K107" s="30">
        <v>300000</v>
      </c>
      <c r="L107" s="34">
        <v>43616</v>
      </c>
      <c r="M107" s="11">
        <f>MONTH(EmpData[[#This Row],[Month]])</f>
        <v>5</v>
      </c>
      <c r="N107" s="11">
        <f>YEAR(EmpData[[#This Row],[Month]])</f>
        <v>2019</v>
      </c>
      <c r="O107" s="21">
        <v>33.4</v>
      </c>
      <c r="P107" s="30">
        <v>34</v>
      </c>
      <c r="Q107" s="21" t="s">
        <v>36</v>
      </c>
      <c r="R107" s="30">
        <v>0</v>
      </c>
      <c r="S107" s="34"/>
      <c r="T107" s="2">
        <f ca="1">IFERROR(IF(ISBLANK(EmpData[[#This Row],[DOB]]),"",INT((TODAY()-EmpData[[#This Row],[DOB]])/365)),"")</f>
        <v>40</v>
      </c>
      <c r="V107" t="str">
        <f>IFERROR(EmpData[[#This Row],[Name]]&amp;EmpData[[#This Row],[Month]],"")</f>
        <v>Madangopal Srinivasan43616</v>
      </c>
      <c r="W107">
        <f>IFERROR(YEAR(EmpData[[#This Row],[Month]]),"")</f>
        <v>2019</v>
      </c>
    </row>
    <row r="108" spans="1:23" x14ac:dyDescent="0.25">
      <c r="A108" s="21" t="s">
        <v>131</v>
      </c>
      <c r="B108" s="21" t="s">
        <v>132</v>
      </c>
      <c r="C108" s="2">
        <f>YEAR(EmpData[[#This Row],[DOJ ]])</f>
        <v>2018</v>
      </c>
      <c r="D108" s="24" t="s">
        <v>133</v>
      </c>
      <c r="E108" s="25">
        <v>43297</v>
      </c>
      <c r="F108" s="30" t="s">
        <v>262</v>
      </c>
      <c r="G108" s="32" t="s">
        <v>263</v>
      </c>
      <c r="H108" s="30"/>
      <c r="I108" s="30" t="s">
        <v>134</v>
      </c>
      <c r="J108" s="21" t="s">
        <v>35</v>
      </c>
      <c r="K108" s="30">
        <v>300000</v>
      </c>
      <c r="L108" s="34">
        <v>43616</v>
      </c>
      <c r="M108" s="11">
        <f>MONTH(EmpData[[#This Row],[Month]])</f>
        <v>5</v>
      </c>
      <c r="N108" s="11">
        <f>YEAR(EmpData[[#This Row],[Month]])</f>
        <v>2019</v>
      </c>
      <c r="O108" s="21">
        <v>10.633333333333333</v>
      </c>
      <c r="P108" s="30">
        <v>11</v>
      </c>
      <c r="Q108" s="21" t="s">
        <v>71</v>
      </c>
      <c r="R108" s="30">
        <v>0</v>
      </c>
      <c r="S108" s="34"/>
      <c r="T108" s="2" t="str">
        <f ca="1">IFERROR(IF(ISBLANK(EmpData[[#This Row],[DOB]]),"",INT((TODAY()-EmpData[[#This Row],[DOB]])/365)),"")</f>
        <v/>
      </c>
      <c r="V108" t="str">
        <f>IFERROR(EmpData[[#This Row],[Name]]&amp;EmpData[[#This Row],[Month]],"")</f>
        <v>Manu Dawar43616</v>
      </c>
      <c r="W108">
        <f>IFERROR(YEAR(EmpData[[#This Row],[Month]]),"")</f>
        <v>2019</v>
      </c>
    </row>
    <row r="109" spans="1:23" x14ac:dyDescent="0.25">
      <c r="A109" s="21" t="s">
        <v>135</v>
      </c>
      <c r="B109" s="21" t="s">
        <v>136</v>
      </c>
      <c r="C109" s="2">
        <f>YEAR(EmpData[[#This Row],[DOJ ]])</f>
        <v>2018</v>
      </c>
      <c r="D109" s="24" t="s">
        <v>137</v>
      </c>
      <c r="E109" s="25">
        <v>43266</v>
      </c>
      <c r="F109" s="30" t="s">
        <v>262</v>
      </c>
      <c r="G109" s="32">
        <v>33216</v>
      </c>
      <c r="H109" s="30"/>
      <c r="I109" s="30" t="s">
        <v>40</v>
      </c>
      <c r="J109" s="21" t="s">
        <v>20</v>
      </c>
      <c r="K109" s="30">
        <v>300000</v>
      </c>
      <c r="L109" s="34">
        <v>43616</v>
      </c>
      <c r="M109" s="11">
        <f>MONTH(EmpData[[#This Row],[Month]])</f>
        <v>5</v>
      </c>
      <c r="N109" s="11">
        <f>YEAR(EmpData[[#This Row],[Month]])</f>
        <v>2019</v>
      </c>
      <c r="O109" s="21">
        <v>11.666666666666666</v>
      </c>
      <c r="P109" s="30">
        <v>12</v>
      </c>
      <c r="Q109" s="21" t="s">
        <v>71</v>
      </c>
      <c r="R109" s="30">
        <v>0</v>
      </c>
      <c r="S109" s="34"/>
      <c r="T109" s="2">
        <f ca="1">IFERROR(IF(ISBLANK(EmpData[[#This Row],[DOB]]),"",INT((TODAY()-EmpData[[#This Row],[DOB]])/365)),"")</f>
        <v>29</v>
      </c>
      <c r="V109" t="str">
        <f>IFERROR(EmpData[[#This Row],[Name]]&amp;EmpData[[#This Row],[Month]],"")</f>
        <v>Mayank Sharma43616</v>
      </c>
      <c r="W109">
        <f>IFERROR(YEAR(EmpData[[#This Row],[Month]]),"")</f>
        <v>2019</v>
      </c>
    </row>
    <row r="110" spans="1:23" x14ac:dyDescent="0.25">
      <c r="A110" s="21" t="s">
        <v>138</v>
      </c>
      <c r="B110" s="21" t="s">
        <v>139</v>
      </c>
      <c r="C110" s="2">
        <f>YEAR(EmpData[[#This Row],[DOJ ]])</f>
        <v>2018</v>
      </c>
      <c r="D110" s="24" t="s">
        <v>17</v>
      </c>
      <c r="E110" s="25">
        <v>43329</v>
      </c>
      <c r="F110" s="30" t="s">
        <v>262</v>
      </c>
      <c r="G110" s="32">
        <v>34028</v>
      </c>
      <c r="H110" s="30" t="s">
        <v>18</v>
      </c>
      <c r="I110" s="30" t="s">
        <v>19</v>
      </c>
      <c r="J110" s="21" t="s">
        <v>20</v>
      </c>
      <c r="K110" s="30">
        <v>300000</v>
      </c>
      <c r="L110" s="34">
        <v>43616</v>
      </c>
      <c r="M110" s="11">
        <f>MONTH(EmpData[[#This Row],[Month]])</f>
        <v>5</v>
      </c>
      <c r="N110" s="11">
        <f>YEAR(EmpData[[#This Row],[Month]])</f>
        <v>2019</v>
      </c>
      <c r="O110" s="21">
        <v>9.5666666666666664</v>
      </c>
      <c r="P110" s="30">
        <v>10</v>
      </c>
      <c r="Q110" s="21" t="s">
        <v>71</v>
      </c>
      <c r="R110" s="30">
        <v>323419</v>
      </c>
      <c r="S110" s="34"/>
      <c r="T110" s="2">
        <f ca="1">IFERROR(IF(ISBLANK(EmpData[[#This Row],[DOB]]),"",INT((TODAY()-EmpData[[#This Row],[DOB]])/365)),"")</f>
        <v>27</v>
      </c>
      <c r="V110" t="str">
        <f>IFERROR(EmpData[[#This Row],[Name]]&amp;EmpData[[#This Row],[Month]],"")</f>
        <v>Md Rizwi Shams43616</v>
      </c>
      <c r="W110">
        <f>IFERROR(YEAR(EmpData[[#This Row],[Month]]),"")</f>
        <v>2019</v>
      </c>
    </row>
    <row r="111" spans="1:23" x14ac:dyDescent="0.25">
      <c r="A111" s="21" t="s">
        <v>140</v>
      </c>
      <c r="B111" s="21" t="s">
        <v>141</v>
      </c>
      <c r="C111" s="2">
        <f>YEAR(EmpData[[#This Row],[DOJ ]])</f>
        <v>2018</v>
      </c>
      <c r="D111" s="24" t="s">
        <v>65</v>
      </c>
      <c r="E111" s="25">
        <v>43437</v>
      </c>
      <c r="F111" s="30" t="s">
        <v>261</v>
      </c>
      <c r="G111" s="32">
        <v>35291</v>
      </c>
      <c r="H111" s="30" t="s">
        <v>66</v>
      </c>
      <c r="I111" s="30" t="s">
        <v>19</v>
      </c>
      <c r="J111" s="21" t="s">
        <v>20</v>
      </c>
      <c r="K111" s="30">
        <v>300000</v>
      </c>
      <c r="L111" s="34">
        <v>43616</v>
      </c>
      <c r="M111" s="11">
        <f>MONTH(EmpData[[#This Row],[Month]])</f>
        <v>5</v>
      </c>
      <c r="N111" s="11">
        <f>YEAR(EmpData[[#This Row],[Month]])</f>
        <v>2019</v>
      </c>
      <c r="O111" s="21">
        <v>5.9666666666666668</v>
      </c>
      <c r="P111" s="30">
        <v>6</v>
      </c>
      <c r="Q111" s="21" t="s">
        <v>49</v>
      </c>
      <c r="R111" s="30">
        <v>274732.94999999995</v>
      </c>
      <c r="S111" s="34"/>
      <c r="T111" s="2">
        <f ca="1">IFERROR(IF(ISBLANK(EmpData[[#This Row],[DOB]]),"",INT((TODAY()-EmpData[[#This Row],[DOB]])/365)),"")</f>
        <v>23</v>
      </c>
      <c r="V111" t="str">
        <f>IFERROR(EmpData[[#This Row],[Name]]&amp;EmpData[[#This Row],[Month]],"")</f>
        <v>Megha Verma43616</v>
      </c>
      <c r="W111">
        <f>IFERROR(YEAR(EmpData[[#This Row],[Month]]),"")</f>
        <v>2019</v>
      </c>
    </row>
    <row r="112" spans="1:23" x14ac:dyDescent="0.25">
      <c r="A112" s="21" t="s">
        <v>142</v>
      </c>
      <c r="B112" s="21" t="s">
        <v>143</v>
      </c>
      <c r="C112" s="2">
        <f>YEAR(EmpData[[#This Row],[DOJ ]])</f>
        <v>2018</v>
      </c>
      <c r="D112" s="24" t="s">
        <v>104</v>
      </c>
      <c r="E112" s="25">
        <v>43314</v>
      </c>
      <c r="F112" s="30" t="s">
        <v>261</v>
      </c>
      <c r="G112" s="32">
        <v>34172</v>
      </c>
      <c r="H112" s="30" t="s">
        <v>18</v>
      </c>
      <c r="I112" s="30" t="s">
        <v>19</v>
      </c>
      <c r="J112" s="21" t="s">
        <v>20</v>
      </c>
      <c r="K112" s="30">
        <v>300000</v>
      </c>
      <c r="L112" s="34">
        <v>43616</v>
      </c>
      <c r="M112" s="11">
        <f>MONTH(EmpData[[#This Row],[Month]])</f>
        <v>5</v>
      </c>
      <c r="N112" s="11">
        <f>YEAR(EmpData[[#This Row],[Month]])</f>
        <v>2019</v>
      </c>
      <c r="O112" s="21">
        <v>10.066666666666666</v>
      </c>
      <c r="P112" s="30">
        <v>11</v>
      </c>
      <c r="Q112" s="21" t="s">
        <v>71</v>
      </c>
      <c r="R112" s="30">
        <v>184887</v>
      </c>
      <c r="S112" s="34"/>
      <c r="T112" s="2">
        <f ca="1">IFERROR(IF(ISBLANK(EmpData[[#This Row],[DOB]]),"",INT((TODAY()-EmpData[[#This Row],[DOB]])/365)),"")</f>
        <v>26</v>
      </c>
      <c r="V112" t="str">
        <f>IFERROR(EmpData[[#This Row],[Name]]&amp;EmpData[[#This Row],[Month]],"")</f>
        <v>Monika43616</v>
      </c>
      <c r="W112">
        <f>IFERROR(YEAR(EmpData[[#This Row],[Month]]),"")</f>
        <v>2019</v>
      </c>
    </row>
    <row r="113" spans="1:23" x14ac:dyDescent="0.25">
      <c r="A113" s="21" t="s">
        <v>144</v>
      </c>
      <c r="B113" s="21" t="s">
        <v>145</v>
      </c>
      <c r="C113" s="2">
        <f>YEAR(EmpData[[#This Row],[DOJ ]])</f>
        <v>2018</v>
      </c>
      <c r="D113" s="24" t="s">
        <v>146</v>
      </c>
      <c r="E113" s="25">
        <v>43276</v>
      </c>
      <c r="F113" s="30" t="s">
        <v>261</v>
      </c>
      <c r="G113" s="32">
        <v>35779</v>
      </c>
      <c r="H113" s="30" t="s">
        <v>147</v>
      </c>
      <c r="I113" s="30" t="s">
        <v>19</v>
      </c>
      <c r="J113" s="21" t="s">
        <v>20</v>
      </c>
      <c r="K113" s="30">
        <v>300000</v>
      </c>
      <c r="L113" s="34">
        <v>43616</v>
      </c>
      <c r="M113" s="11">
        <f>MONTH(EmpData[[#This Row],[Month]])</f>
        <v>5</v>
      </c>
      <c r="N113" s="11">
        <f>YEAR(EmpData[[#This Row],[Month]])</f>
        <v>2019</v>
      </c>
      <c r="O113" s="21">
        <v>11.333333333333334</v>
      </c>
      <c r="P113" s="30">
        <v>12</v>
      </c>
      <c r="Q113" s="21" t="s">
        <v>71</v>
      </c>
      <c r="R113" s="30">
        <v>274560</v>
      </c>
      <c r="S113" s="34"/>
      <c r="T113" s="2">
        <f ca="1">IFERROR(IF(ISBLANK(EmpData[[#This Row],[DOB]]),"",INT((TODAY()-EmpData[[#This Row],[DOB]])/365)),"")</f>
        <v>22</v>
      </c>
      <c r="V113" t="str">
        <f>IFERROR(EmpData[[#This Row],[Name]]&amp;EmpData[[#This Row],[Month]],"")</f>
        <v>Monika Kumari43616</v>
      </c>
      <c r="W113">
        <f>IFERROR(YEAR(EmpData[[#This Row],[Month]]),"")</f>
        <v>2019</v>
      </c>
    </row>
    <row r="114" spans="1:23" x14ac:dyDescent="0.25">
      <c r="A114" s="21" t="s">
        <v>148</v>
      </c>
      <c r="B114" s="21" t="s">
        <v>149</v>
      </c>
      <c r="C114" s="2">
        <f>YEAR(EmpData[[#This Row],[DOJ ]])</f>
        <v>2018</v>
      </c>
      <c r="D114" s="24" t="s">
        <v>74</v>
      </c>
      <c r="E114" s="25">
        <v>43283</v>
      </c>
      <c r="F114" s="30" t="s">
        <v>262</v>
      </c>
      <c r="G114" s="32">
        <v>32267</v>
      </c>
      <c r="H114" s="30" t="s">
        <v>70</v>
      </c>
      <c r="I114" s="30" t="s">
        <v>19</v>
      </c>
      <c r="J114" s="21" t="s">
        <v>20</v>
      </c>
      <c r="K114" s="30">
        <v>300000</v>
      </c>
      <c r="L114" s="34">
        <v>43616</v>
      </c>
      <c r="M114" s="11">
        <f>MONTH(EmpData[[#This Row],[Month]])</f>
        <v>5</v>
      </c>
      <c r="N114" s="11">
        <f>YEAR(EmpData[[#This Row],[Month]])</f>
        <v>2019</v>
      </c>
      <c r="O114" s="21">
        <v>11.1</v>
      </c>
      <c r="P114" s="30">
        <v>12</v>
      </c>
      <c r="Q114" s="21" t="s">
        <v>71</v>
      </c>
      <c r="R114" s="30">
        <v>206096</v>
      </c>
      <c r="S114" s="34"/>
      <c r="T114" s="2">
        <f ca="1">IFERROR(IF(ISBLANK(EmpData[[#This Row],[DOB]]),"",INT((TODAY()-EmpData[[#This Row],[DOB]])/365)),"")</f>
        <v>32</v>
      </c>
      <c r="V114" t="str">
        <f>IFERROR(EmpData[[#This Row],[Name]]&amp;EmpData[[#This Row],[Month]],"")</f>
        <v>Narendra Kumar43616</v>
      </c>
      <c r="W114">
        <f>IFERROR(YEAR(EmpData[[#This Row],[Month]]),"")</f>
        <v>2019</v>
      </c>
    </row>
    <row r="115" spans="1:23" x14ac:dyDescent="0.25">
      <c r="A115" s="21" t="s">
        <v>150</v>
      </c>
      <c r="B115" s="21" t="s">
        <v>151</v>
      </c>
      <c r="C115" s="2">
        <f>YEAR(EmpData[[#This Row],[DOJ ]])</f>
        <v>2018</v>
      </c>
      <c r="D115" s="24" t="s">
        <v>29</v>
      </c>
      <c r="E115" s="25">
        <v>43347</v>
      </c>
      <c r="F115" s="30" t="s">
        <v>262</v>
      </c>
      <c r="G115" s="32">
        <v>33305</v>
      </c>
      <c r="H115" s="30" t="s">
        <v>30</v>
      </c>
      <c r="I115" s="30" t="s">
        <v>19</v>
      </c>
      <c r="J115" s="21" t="s">
        <v>20</v>
      </c>
      <c r="K115" s="30">
        <v>300000</v>
      </c>
      <c r="L115" s="34">
        <v>43616</v>
      </c>
      <c r="M115" s="11">
        <f>MONTH(EmpData[[#This Row],[Month]])</f>
        <v>5</v>
      </c>
      <c r="N115" s="11">
        <f>YEAR(EmpData[[#This Row],[Month]])</f>
        <v>2019</v>
      </c>
      <c r="O115" s="21">
        <v>8.9666666666666668</v>
      </c>
      <c r="P115" s="30">
        <v>9</v>
      </c>
      <c r="Q115" s="21" t="s">
        <v>21</v>
      </c>
      <c r="R115" s="30">
        <v>103746</v>
      </c>
      <c r="S115" s="34"/>
      <c r="T115" s="2">
        <f ca="1">IFERROR(IF(ISBLANK(EmpData[[#This Row],[DOB]]),"",INT((TODAY()-EmpData[[#This Row],[DOB]])/365)),"")</f>
        <v>29</v>
      </c>
      <c r="V115" t="str">
        <f>IFERROR(EmpData[[#This Row],[Name]]&amp;EmpData[[#This Row],[Month]],"")</f>
        <v>Neeraj Khurana43616</v>
      </c>
      <c r="W115">
        <f>IFERROR(YEAR(EmpData[[#This Row],[Month]]),"")</f>
        <v>2019</v>
      </c>
    </row>
    <row r="116" spans="1:23" x14ac:dyDescent="0.25">
      <c r="A116" s="21" t="s">
        <v>152</v>
      </c>
      <c r="B116" s="21" t="s">
        <v>153</v>
      </c>
      <c r="C116" s="2">
        <f>YEAR(EmpData[[#This Row],[DOJ ]])</f>
        <v>2018</v>
      </c>
      <c r="D116" s="24" t="s">
        <v>24</v>
      </c>
      <c r="E116" s="25">
        <v>43132</v>
      </c>
      <c r="F116" s="30" t="s">
        <v>262</v>
      </c>
      <c r="G116" s="32">
        <v>34739</v>
      </c>
      <c r="H116" s="30"/>
      <c r="I116" s="30" t="s">
        <v>40</v>
      </c>
      <c r="J116" s="21" t="s">
        <v>20</v>
      </c>
      <c r="K116" s="30">
        <v>300000</v>
      </c>
      <c r="L116" s="34">
        <v>43616</v>
      </c>
      <c r="M116" s="11">
        <f>MONTH(EmpData[[#This Row],[Month]])</f>
        <v>5</v>
      </c>
      <c r="N116" s="11">
        <f>YEAR(EmpData[[#This Row],[Month]])</f>
        <v>2019</v>
      </c>
      <c r="O116" s="21">
        <v>16.133333333333333</v>
      </c>
      <c r="P116" s="30">
        <v>17</v>
      </c>
      <c r="Q116" s="21" t="s">
        <v>26</v>
      </c>
      <c r="R116" s="30">
        <v>0</v>
      </c>
      <c r="S116" s="34"/>
      <c r="T116" s="2">
        <f ca="1">IFERROR(IF(ISBLANK(EmpData[[#This Row],[DOB]]),"",INT((TODAY()-EmpData[[#This Row],[DOB]])/365)),"")</f>
        <v>25</v>
      </c>
      <c r="V116" t="str">
        <f>IFERROR(EmpData[[#This Row],[Name]]&amp;EmpData[[#This Row],[Month]],"")</f>
        <v>Nikhil Dutt Mishra43616</v>
      </c>
      <c r="W116">
        <f>IFERROR(YEAR(EmpData[[#This Row],[Month]]),"")</f>
        <v>2019</v>
      </c>
    </row>
    <row r="117" spans="1:23" x14ac:dyDescent="0.25">
      <c r="A117" s="21" t="s">
        <v>154</v>
      </c>
      <c r="B117" s="21" t="s">
        <v>155</v>
      </c>
      <c r="C117" s="2">
        <f>YEAR(EmpData[[#This Row],[DOJ ]])</f>
        <v>2018</v>
      </c>
      <c r="D117" s="24" t="s">
        <v>104</v>
      </c>
      <c r="E117" s="25">
        <v>43314</v>
      </c>
      <c r="F117" s="30" t="s">
        <v>261</v>
      </c>
      <c r="G117" s="32" t="s">
        <v>263</v>
      </c>
      <c r="H117" s="30" t="s">
        <v>18</v>
      </c>
      <c r="I117" s="30" t="s">
        <v>19</v>
      </c>
      <c r="J117" s="21" t="s">
        <v>20</v>
      </c>
      <c r="K117" s="30">
        <v>300000</v>
      </c>
      <c r="L117" s="34">
        <v>43616</v>
      </c>
      <c r="M117" s="11">
        <f>MONTH(EmpData[[#This Row],[Month]])</f>
        <v>5</v>
      </c>
      <c r="N117" s="11">
        <f>YEAR(EmpData[[#This Row],[Month]])</f>
        <v>2019</v>
      </c>
      <c r="O117" s="21">
        <v>10.066666666666666</v>
      </c>
      <c r="P117" s="30">
        <v>11</v>
      </c>
      <c r="Q117" s="21" t="s">
        <v>71</v>
      </c>
      <c r="R117" s="30">
        <v>79334</v>
      </c>
      <c r="S117" s="34"/>
      <c r="T117" s="2" t="str">
        <f ca="1">IFERROR(IF(ISBLANK(EmpData[[#This Row],[DOB]]),"",INT((TODAY()-EmpData[[#This Row],[DOB]])/365)),"")</f>
        <v/>
      </c>
      <c r="V117" t="str">
        <f>IFERROR(EmpData[[#This Row],[Name]]&amp;EmpData[[#This Row],[Month]],"")</f>
        <v>Nisha Goyal43616</v>
      </c>
      <c r="W117">
        <f>IFERROR(YEAR(EmpData[[#This Row],[Month]]),"")</f>
        <v>2019</v>
      </c>
    </row>
    <row r="118" spans="1:23" x14ac:dyDescent="0.25">
      <c r="A118" s="21" t="s">
        <v>156</v>
      </c>
      <c r="B118" s="21" t="s">
        <v>157</v>
      </c>
      <c r="C118" s="2">
        <f>YEAR(EmpData[[#This Row],[DOJ ]])</f>
        <v>2019</v>
      </c>
      <c r="D118" s="24" t="s">
        <v>47</v>
      </c>
      <c r="E118" s="25">
        <v>43468</v>
      </c>
      <c r="F118" s="30" t="s">
        <v>261</v>
      </c>
      <c r="G118" s="32" t="s">
        <v>263</v>
      </c>
      <c r="H118" s="30"/>
      <c r="I118" s="30" t="s">
        <v>158</v>
      </c>
      <c r="J118" s="21" t="s">
        <v>35</v>
      </c>
      <c r="K118" s="30">
        <v>300000</v>
      </c>
      <c r="L118" s="34">
        <v>43616</v>
      </c>
      <c r="M118" s="11">
        <f>MONTH(EmpData[[#This Row],[Month]])</f>
        <v>5</v>
      </c>
      <c r="N118" s="11">
        <f>YEAR(EmpData[[#This Row],[Month]])</f>
        <v>2019</v>
      </c>
      <c r="O118" s="21">
        <v>4.9333333333333336</v>
      </c>
      <c r="P118" s="30">
        <v>5</v>
      </c>
      <c r="Q118" s="21" t="s">
        <v>49</v>
      </c>
      <c r="R118" s="30">
        <v>0</v>
      </c>
      <c r="S118" s="34"/>
      <c r="T118" s="2" t="str">
        <f ca="1">IFERROR(IF(ISBLANK(EmpData[[#This Row],[DOB]]),"",INT((TODAY()-EmpData[[#This Row],[DOB]])/365)),"")</f>
        <v/>
      </c>
      <c r="V118" t="str">
        <f>IFERROR(EmpData[[#This Row],[Name]]&amp;EmpData[[#This Row],[Month]],"")</f>
        <v>Nisha Yadav43616</v>
      </c>
      <c r="W118">
        <f>IFERROR(YEAR(EmpData[[#This Row],[Month]]),"")</f>
        <v>2019</v>
      </c>
    </row>
    <row r="119" spans="1:23" x14ac:dyDescent="0.25">
      <c r="A119" s="21" t="s">
        <v>159</v>
      </c>
      <c r="B119" s="21" t="s">
        <v>160</v>
      </c>
      <c r="C119" s="2">
        <f>YEAR(EmpData[[#This Row],[DOJ ]])</f>
        <v>2018</v>
      </c>
      <c r="D119" s="24" t="s">
        <v>161</v>
      </c>
      <c r="E119" s="25">
        <v>43144</v>
      </c>
      <c r="F119" s="30" t="s">
        <v>261</v>
      </c>
      <c r="G119" s="32" t="s">
        <v>263</v>
      </c>
      <c r="H119" s="30" t="s">
        <v>25</v>
      </c>
      <c r="I119" s="30" t="s">
        <v>82</v>
      </c>
      <c r="J119" s="21" t="s">
        <v>20</v>
      </c>
      <c r="K119" s="30">
        <v>300000</v>
      </c>
      <c r="L119" s="34">
        <v>43616</v>
      </c>
      <c r="M119" s="11">
        <f>MONTH(EmpData[[#This Row],[Month]])</f>
        <v>5</v>
      </c>
      <c r="N119" s="11">
        <f>YEAR(EmpData[[#This Row],[Month]])</f>
        <v>2019</v>
      </c>
      <c r="O119" s="21">
        <v>15.733333333333333</v>
      </c>
      <c r="P119" s="30">
        <v>16</v>
      </c>
      <c r="Q119" s="21" t="s">
        <v>26</v>
      </c>
      <c r="R119" s="30">
        <v>186679</v>
      </c>
      <c r="S119" s="34"/>
      <c r="T119" s="2" t="str">
        <f ca="1">IFERROR(IF(ISBLANK(EmpData[[#This Row],[DOB]]),"",INT((TODAY()-EmpData[[#This Row],[DOB]])/365)),"")</f>
        <v/>
      </c>
      <c r="V119" t="str">
        <f>IFERROR(EmpData[[#This Row],[Name]]&amp;EmpData[[#This Row],[Month]],"")</f>
        <v>Palak Saxena43616</v>
      </c>
      <c r="W119">
        <f>IFERROR(YEAR(EmpData[[#This Row],[Month]]),"")</f>
        <v>2019</v>
      </c>
    </row>
    <row r="120" spans="1:23" x14ac:dyDescent="0.25">
      <c r="A120" s="21" t="s">
        <v>162</v>
      </c>
      <c r="B120" s="21" t="s">
        <v>163</v>
      </c>
      <c r="C120" s="2">
        <f>YEAR(EmpData[[#This Row],[DOJ ]])</f>
        <v>2017</v>
      </c>
      <c r="D120" s="24" t="s">
        <v>164</v>
      </c>
      <c r="E120" s="25">
        <v>43040</v>
      </c>
      <c r="F120" s="30" t="s">
        <v>262</v>
      </c>
      <c r="G120" s="32" t="s">
        <v>263</v>
      </c>
      <c r="H120" s="30" t="s">
        <v>25</v>
      </c>
      <c r="I120" s="30" t="s">
        <v>19</v>
      </c>
      <c r="J120" s="21" t="s">
        <v>20</v>
      </c>
      <c r="K120" s="30">
        <v>300000</v>
      </c>
      <c r="L120" s="34">
        <v>43616</v>
      </c>
      <c r="M120" s="11">
        <f>MONTH(EmpData[[#This Row],[Month]])</f>
        <v>5</v>
      </c>
      <c r="N120" s="11">
        <f>YEAR(EmpData[[#This Row],[Month]])</f>
        <v>2019</v>
      </c>
      <c r="O120" s="21">
        <v>19.2</v>
      </c>
      <c r="P120" s="30">
        <v>20</v>
      </c>
      <c r="Q120" s="21" t="s">
        <v>86</v>
      </c>
      <c r="R120" s="30">
        <v>191004</v>
      </c>
      <c r="S120" s="34"/>
      <c r="T120" s="2" t="str">
        <f ca="1">IFERROR(IF(ISBLANK(EmpData[[#This Row],[DOB]]),"",INT((TODAY()-EmpData[[#This Row],[DOB]])/365)),"")</f>
        <v/>
      </c>
      <c r="V120" t="str">
        <f>IFERROR(EmpData[[#This Row],[Name]]&amp;EmpData[[#This Row],[Month]],"")</f>
        <v>Praveen Singh43616</v>
      </c>
      <c r="W120">
        <f>IFERROR(YEAR(EmpData[[#This Row],[Month]]),"")</f>
        <v>2019</v>
      </c>
    </row>
    <row r="121" spans="1:23" x14ac:dyDescent="0.25">
      <c r="A121" s="21" t="s">
        <v>165</v>
      </c>
      <c r="B121" s="21" t="s">
        <v>166</v>
      </c>
      <c r="C121" s="2">
        <f>YEAR(EmpData[[#This Row],[DOJ ]])</f>
        <v>2017</v>
      </c>
      <c r="D121" s="24" t="s">
        <v>167</v>
      </c>
      <c r="E121" s="25">
        <v>43009</v>
      </c>
      <c r="F121" s="30" t="s">
        <v>262</v>
      </c>
      <c r="G121" s="32" t="s">
        <v>263</v>
      </c>
      <c r="H121" s="30" t="s">
        <v>25</v>
      </c>
      <c r="I121" s="30" t="s">
        <v>82</v>
      </c>
      <c r="J121" s="21" t="s">
        <v>20</v>
      </c>
      <c r="K121" s="30">
        <v>300000</v>
      </c>
      <c r="L121" s="34">
        <v>43616</v>
      </c>
      <c r="M121" s="11">
        <f>MONTH(EmpData[[#This Row],[Month]])</f>
        <v>5</v>
      </c>
      <c r="N121" s="11">
        <f>YEAR(EmpData[[#This Row],[Month]])</f>
        <v>2019</v>
      </c>
      <c r="O121" s="21">
        <v>20.233333333333334</v>
      </c>
      <c r="P121" s="30">
        <v>21</v>
      </c>
      <c r="Q121" s="21" t="s">
        <v>86</v>
      </c>
      <c r="R121" s="30">
        <v>78797</v>
      </c>
      <c r="S121" s="34"/>
      <c r="T121" s="2" t="str">
        <f ca="1">IFERROR(IF(ISBLANK(EmpData[[#This Row],[DOB]]),"",INT((TODAY()-EmpData[[#This Row],[DOB]])/365)),"")</f>
        <v/>
      </c>
      <c r="V121" t="str">
        <f>IFERROR(EmpData[[#This Row],[Name]]&amp;EmpData[[#This Row],[Month]],"")</f>
        <v>Priyesh Srivastava43616</v>
      </c>
      <c r="W121">
        <f>IFERROR(YEAR(EmpData[[#This Row],[Month]]),"")</f>
        <v>2019</v>
      </c>
    </row>
    <row r="122" spans="1:23" x14ac:dyDescent="0.25">
      <c r="A122" s="21" t="s">
        <v>168</v>
      </c>
      <c r="B122" s="21" t="s">
        <v>169</v>
      </c>
      <c r="C122" s="2">
        <f>YEAR(EmpData[[#This Row],[DOJ ]])</f>
        <v>2018</v>
      </c>
      <c r="D122" s="24" t="s">
        <v>17</v>
      </c>
      <c r="E122" s="25">
        <v>43329</v>
      </c>
      <c r="F122" s="30" t="s">
        <v>262</v>
      </c>
      <c r="G122" s="32">
        <v>34832</v>
      </c>
      <c r="H122" s="30" t="s">
        <v>18</v>
      </c>
      <c r="I122" s="30" t="s">
        <v>19</v>
      </c>
      <c r="J122" s="21" t="s">
        <v>20</v>
      </c>
      <c r="K122" s="30">
        <v>300000</v>
      </c>
      <c r="L122" s="34">
        <v>43616</v>
      </c>
      <c r="M122" s="11">
        <f>MONTH(EmpData[[#This Row],[Month]])</f>
        <v>5</v>
      </c>
      <c r="N122" s="11">
        <f>YEAR(EmpData[[#This Row],[Month]])</f>
        <v>2019</v>
      </c>
      <c r="O122" s="21">
        <v>9.5666666666666664</v>
      </c>
      <c r="P122" s="30">
        <v>10</v>
      </c>
      <c r="Q122" s="21" t="s">
        <v>71</v>
      </c>
      <c r="R122" s="30">
        <v>375856.88</v>
      </c>
      <c r="S122" s="34"/>
      <c r="T122" s="2">
        <f ca="1">IFERROR(IF(ISBLANK(EmpData[[#This Row],[DOB]]),"",INT((TODAY()-EmpData[[#This Row],[DOB]])/365)),"")</f>
        <v>25</v>
      </c>
      <c r="V122" t="str">
        <f>IFERROR(EmpData[[#This Row],[Name]]&amp;EmpData[[#This Row],[Month]],"")</f>
        <v>Pushkar Shrivastava43616</v>
      </c>
      <c r="W122">
        <f>IFERROR(YEAR(EmpData[[#This Row],[Month]]),"")</f>
        <v>2019</v>
      </c>
    </row>
    <row r="123" spans="1:23" x14ac:dyDescent="0.25">
      <c r="A123" s="21" t="s">
        <v>170</v>
      </c>
      <c r="B123" s="21" t="s">
        <v>171</v>
      </c>
      <c r="C123" s="2">
        <f>YEAR(EmpData[[#This Row],[DOJ ]])</f>
        <v>2017</v>
      </c>
      <c r="D123" s="24" t="s">
        <v>167</v>
      </c>
      <c r="E123" s="25">
        <v>43009</v>
      </c>
      <c r="F123" s="30" t="s">
        <v>262</v>
      </c>
      <c r="G123" s="32" t="s">
        <v>263</v>
      </c>
      <c r="H123" s="30" t="s">
        <v>25</v>
      </c>
      <c r="I123" s="30" t="s">
        <v>82</v>
      </c>
      <c r="J123" s="21" t="s">
        <v>20</v>
      </c>
      <c r="K123" s="30">
        <v>300000</v>
      </c>
      <c r="L123" s="34">
        <v>43616</v>
      </c>
      <c r="M123" s="11">
        <f>MONTH(EmpData[[#This Row],[Month]])</f>
        <v>5</v>
      </c>
      <c r="N123" s="11">
        <f>YEAR(EmpData[[#This Row],[Month]])</f>
        <v>2019</v>
      </c>
      <c r="O123" s="21">
        <v>20.233333333333334</v>
      </c>
      <c r="P123" s="30">
        <v>21</v>
      </c>
      <c r="Q123" s="21" t="s">
        <v>86</v>
      </c>
      <c r="R123" s="30">
        <v>318099</v>
      </c>
      <c r="S123" s="34"/>
      <c r="T123" s="2" t="str">
        <f ca="1">IFERROR(IF(ISBLANK(EmpData[[#This Row],[DOB]]),"",INT((TODAY()-EmpData[[#This Row],[DOB]])/365)),"")</f>
        <v/>
      </c>
      <c r="V123" t="str">
        <f>IFERROR(EmpData[[#This Row],[Name]]&amp;EmpData[[#This Row],[Month]],"")</f>
        <v>Rajat Ahuja43616</v>
      </c>
      <c r="W123">
        <f>IFERROR(YEAR(EmpData[[#This Row],[Month]]),"")</f>
        <v>2019</v>
      </c>
    </row>
    <row r="124" spans="1:23" x14ac:dyDescent="0.25">
      <c r="A124" s="21" t="s">
        <v>172</v>
      </c>
      <c r="B124" s="21" t="s">
        <v>173</v>
      </c>
      <c r="C124" s="2">
        <f>YEAR(EmpData[[#This Row],[DOJ ]])</f>
        <v>2018</v>
      </c>
      <c r="D124" s="24" t="s">
        <v>65</v>
      </c>
      <c r="E124" s="25">
        <v>43437</v>
      </c>
      <c r="F124" s="30" t="s">
        <v>262</v>
      </c>
      <c r="G124" s="32" t="s">
        <v>263</v>
      </c>
      <c r="H124" s="30"/>
      <c r="I124" s="30" t="s">
        <v>174</v>
      </c>
      <c r="J124" s="21" t="s">
        <v>35</v>
      </c>
      <c r="K124" s="30">
        <v>300000</v>
      </c>
      <c r="L124" s="34">
        <v>43616</v>
      </c>
      <c r="M124" s="11">
        <f>MONTH(EmpData[[#This Row],[Month]])</f>
        <v>5</v>
      </c>
      <c r="N124" s="11">
        <f>YEAR(EmpData[[#This Row],[Month]])</f>
        <v>2019</v>
      </c>
      <c r="O124" s="21">
        <v>5.9666666666666668</v>
      </c>
      <c r="P124" s="30">
        <v>6</v>
      </c>
      <c r="Q124" s="21" t="s">
        <v>49</v>
      </c>
      <c r="R124" s="30">
        <v>0</v>
      </c>
      <c r="S124" s="34"/>
      <c r="T124" s="2" t="str">
        <f ca="1">IFERROR(IF(ISBLANK(EmpData[[#This Row],[DOB]]),"",INT((TODAY()-EmpData[[#This Row],[DOB]])/365)),"")</f>
        <v/>
      </c>
      <c r="V124" t="str">
        <f>IFERROR(EmpData[[#This Row],[Name]]&amp;EmpData[[#This Row],[Month]],"")</f>
        <v>Rajat Bhandari43616</v>
      </c>
      <c r="W124">
        <f>IFERROR(YEAR(EmpData[[#This Row],[Month]]),"")</f>
        <v>2019</v>
      </c>
    </row>
    <row r="125" spans="1:23" x14ac:dyDescent="0.25">
      <c r="A125" s="21" t="s">
        <v>175</v>
      </c>
      <c r="B125" s="21" t="s">
        <v>176</v>
      </c>
      <c r="C125" s="2">
        <f>YEAR(EmpData[[#This Row],[DOJ ]])</f>
        <v>2018</v>
      </c>
      <c r="D125" s="24" t="s">
        <v>77</v>
      </c>
      <c r="E125" s="25">
        <v>43405</v>
      </c>
      <c r="F125" s="30" t="s">
        <v>262</v>
      </c>
      <c r="G125" s="32">
        <v>27863</v>
      </c>
      <c r="H125" s="30"/>
      <c r="I125" s="30" t="s">
        <v>177</v>
      </c>
      <c r="J125" s="21" t="s">
        <v>20</v>
      </c>
      <c r="K125" s="30">
        <v>300000</v>
      </c>
      <c r="L125" s="34">
        <v>43616</v>
      </c>
      <c r="M125" s="11">
        <f>MONTH(EmpData[[#This Row],[Month]])</f>
        <v>5</v>
      </c>
      <c r="N125" s="11">
        <f>YEAR(EmpData[[#This Row],[Month]])</f>
        <v>2019</v>
      </c>
      <c r="O125" s="21">
        <v>7.0333333333333332</v>
      </c>
      <c r="P125" s="30">
        <v>8</v>
      </c>
      <c r="Q125" s="21" t="s">
        <v>21</v>
      </c>
      <c r="R125" s="30">
        <v>0</v>
      </c>
      <c r="S125" s="34"/>
      <c r="T125" s="2">
        <f ca="1">IFERROR(IF(ISBLANK(EmpData[[#This Row],[DOB]]),"",INT((TODAY()-EmpData[[#This Row],[DOB]])/365)),"")</f>
        <v>44</v>
      </c>
      <c r="V125" t="str">
        <f>IFERROR(EmpData[[#This Row],[Name]]&amp;EmpData[[#This Row],[Month]],"")</f>
        <v>Rajiv Mohan43616</v>
      </c>
      <c r="W125">
        <f>IFERROR(YEAR(EmpData[[#This Row],[Month]]),"")</f>
        <v>2019</v>
      </c>
    </row>
    <row r="126" spans="1:23" x14ac:dyDescent="0.25">
      <c r="A126" s="21" t="s">
        <v>178</v>
      </c>
      <c r="B126" s="21" t="s">
        <v>179</v>
      </c>
      <c r="C126" s="2">
        <f>YEAR(EmpData[[#This Row],[DOJ ]])</f>
        <v>2018</v>
      </c>
      <c r="D126" s="24" t="s">
        <v>137</v>
      </c>
      <c r="E126" s="25">
        <v>43266</v>
      </c>
      <c r="F126" s="30" t="s">
        <v>262</v>
      </c>
      <c r="G126" s="32">
        <v>34228</v>
      </c>
      <c r="H126" s="30" t="s">
        <v>147</v>
      </c>
      <c r="I126" s="30" t="s">
        <v>19</v>
      </c>
      <c r="J126" s="21" t="s">
        <v>20</v>
      </c>
      <c r="K126" s="30">
        <v>300000</v>
      </c>
      <c r="L126" s="34">
        <v>43616</v>
      </c>
      <c r="M126" s="11">
        <f>MONTH(EmpData[[#This Row],[Month]])</f>
        <v>5</v>
      </c>
      <c r="N126" s="11">
        <f>YEAR(EmpData[[#This Row],[Month]])</f>
        <v>2019</v>
      </c>
      <c r="O126" s="21">
        <v>11.666666666666666</v>
      </c>
      <c r="P126" s="30">
        <v>12</v>
      </c>
      <c r="Q126" s="21" t="s">
        <v>71</v>
      </c>
      <c r="R126" s="30">
        <v>203721</v>
      </c>
      <c r="S126" s="34"/>
      <c r="T126" s="2">
        <f ca="1">IFERROR(IF(ISBLANK(EmpData[[#This Row],[DOB]]),"",INT((TODAY()-EmpData[[#This Row],[DOB]])/365)),"")</f>
        <v>26</v>
      </c>
      <c r="V126" t="str">
        <f>IFERROR(EmpData[[#This Row],[Name]]&amp;EmpData[[#This Row],[Month]],"")</f>
        <v>Rajkumar Singh43616</v>
      </c>
      <c r="W126">
        <f>IFERROR(YEAR(EmpData[[#This Row],[Month]]),"")</f>
        <v>2019</v>
      </c>
    </row>
    <row r="127" spans="1:23" x14ac:dyDescent="0.25">
      <c r="A127" s="21" t="s">
        <v>180</v>
      </c>
      <c r="B127" s="21" t="s">
        <v>181</v>
      </c>
      <c r="C127" s="2">
        <f>YEAR(EmpData[[#This Row],[DOJ ]])</f>
        <v>2018</v>
      </c>
      <c r="D127" s="24" t="s">
        <v>65</v>
      </c>
      <c r="E127" s="25">
        <v>43437</v>
      </c>
      <c r="F127" s="30" t="s">
        <v>262</v>
      </c>
      <c r="G127" s="32">
        <v>35105</v>
      </c>
      <c r="H127" s="30" t="s">
        <v>66</v>
      </c>
      <c r="I127" s="30" t="s">
        <v>19</v>
      </c>
      <c r="J127" s="21" t="s">
        <v>20</v>
      </c>
      <c r="K127" s="30">
        <v>300000</v>
      </c>
      <c r="L127" s="34">
        <v>43616</v>
      </c>
      <c r="M127" s="11">
        <f>MONTH(EmpData[[#This Row],[Month]])</f>
        <v>5</v>
      </c>
      <c r="N127" s="11">
        <f>YEAR(EmpData[[#This Row],[Month]])</f>
        <v>2019</v>
      </c>
      <c r="O127" s="21">
        <v>5.9666666666666668</v>
      </c>
      <c r="P127" s="30">
        <v>6</v>
      </c>
      <c r="Q127" s="21" t="s">
        <v>49</v>
      </c>
      <c r="R127" s="30">
        <v>235468.38999999998</v>
      </c>
      <c r="S127" s="34"/>
      <c r="T127" s="2">
        <f ca="1">IFERROR(IF(ISBLANK(EmpData[[#This Row],[DOB]]),"",INT((TODAY()-EmpData[[#This Row],[DOB]])/365)),"")</f>
        <v>24</v>
      </c>
      <c r="V127" t="str">
        <f>IFERROR(EmpData[[#This Row],[Name]]&amp;EmpData[[#This Row],[Month]],"")</f>
        <v>Rakesh Baitha43616</v>
      </c>
      <c r="W127">
        <f>IFERROR(YEAR(EmpData[[#This Row],[Month]]),"")</f>
        <v>2019</v>
      </c>
    </row>
    <row r="128" spans="1:23" x14ac:dyDescent="0.25">
      <c r="A128" s="21" t="s">
        <v>182</v>
      </c>
      <c r="B128" s="21" t="s">
        <v>183</v>
      </c>
      <c r="C128" s="2">
        <f>YEAR(EmpData[[#This Row],[DOJ ]])</f>
        <v>2018</v>
      </c>
      <c r="D128" s="24" t="s">
        <v>161</v>
      </c>
      <c r="E128" s="25">
        <v>43144</v>
      </c>
      <c r="F128" s="30" t="s">
        <v>262</v>
      </c>
      <c r="G128" s="32" t="s">
        <v>263</v>
      </c>
      <c r="H128" s="30" t="s">
        <v>25</v>
      </c>
      <c r="I128" s="30" t="s">
        <v>19</v>
      </c>
      <c r="J128" s="21" t="s">
        <v>20</v>
      </c>
      <c r="K128" s="30">
        <v>300000</v>
      </c>
      <c r="L128" s="34">
        <v>43616</v>
      </c>
      <c r="M128" s="11">
        <f>MONTH(EmpData[[#This Row],[Month]])</f>
        <v>5</v>
      </c>
      <c r="N128" s="11">
        <f>YEAR(EmpData[[#This Row],[Month]])</f>
        <v>2019</v>
      </c>
      <c r="O128" s="21">
        <v>15.733333333333333</v>
      </c>
      <c r="P128" s="30">
        <v>16</v>
      </c>
      <c r="Q128" s="21" t="s">
        <v>26</v>
      </c>
      <c r="R128" s="30">
        <v>205967</v>
      </c>
      <c r="S128" s="34"/>
      <c r="T128" s="2" t="str">
        <f ca="1">IFERROR(IF(ISBLANK(EmpData[[#This Row],[DOB]]),"",INT((TODAY()-EmpData[[#This Row],[DOB]])/365)),"")</f>
        <v/>
      </c>
      <c r="V128" t="str">
        <f>IFERROR(EmpData[[#This Row],[Name]]&amp;EmpData[[#This Row],[Month]],"")</f>
        <v>Rakesh Khurana43616</v>
      </c>
      <c r="W128">
        <f>IFERROR(YEAR(EmpData[[#This Row],[Month]]),"")</f>
        <v>2019</v>
      </c>
    </row>
    <row r="129" spans="1:23" x14ac:dyDescent="0.25">
      <c r="A129" s="21" t="s">
        <v>184</v>
      </c>
      <c r="B129" s="21" t="s">
        <v>185</v>
      </c>
      <c r="C129" s="2">
        <f>YEAR(EmpData[[#This Row],[DOJ ]])</f>
        <v>2018</v>
      </c>
      <c r="D129" s="24" t="s">
        <v>104</v>
      </c>
      <c r="E129" s="25">
        <v>43314</v>
      </c>
      <c r="F129" s="30" t="s">
        <v>261</v>
      </c>
      <c r="G129" s="32">
        <v>34318</v>
      </c>
      <c r="H129" s="30" t="s">
        <v>18</v>
      </c>
      <c r="I129" s="30" t="s">
        <v>19</v>
      </c>
      <c r="J129" s="21" t="s">
        <v>20</v>
      </c>
      <c r="K129" s="30">
        <v>300000</v>
      </c>
      <c r="L129" s="34">
        <v>43616</v>
      </c>
      <c r="M129" s="11">
        <f>MONTH(EmpData[[#This Row],[Month]])</f>
        <v>5</v>
      </c>
      <c r="N129" s="11">
        <f>YEAR(EmpData[[#This Row],[Month]])</f>
        <v>2019</v>
      </c>
      <c r="O129" s="21">
        <v>10.066666666666666</v>
      </c>
      <c r="P129" s="30">
        <v>11</v>
      </c>
      <c r="Q129" s="21" t="s">
        <v>71</v>
      </c>
      <c r="R129" s="30">
        <v>105980</v>
      </c>
      <c r="S129" s="34"/>
      <c r="T129" s="2">
        <f ca="1">IFERROR(IF(ISBLANK(EmpData[[#This Row],[DOB]]),"",INT((TODAY()-EmpData[[#This Row],[DOB]])/365)),"")</f>
        <v>26</v>
      </c>
      <c r="V129" t="str">
        <f>IFERROR(EmpData[[#This Row],[Name]]&amp;EmpData[[#This Row],[Month]],"")</f>
        <v>Richa Gupta43616</v>
      </c>
      <c r="W129">
        <f>IFERROR(YEAR(EmpData[[#This Row],[Month]]),"")</f>
        <v>2019</v>
      </c>
    </row>
    <row r="130" spans="1:23" x14ac:dyDescent="0.25">
      <c r="A130" s="21" t="s">
        <v>186</v>
      </c>
      <c r="B130" s="21" t="s">
        <v>187</v>
      </c>
      <c r="C130" s="2">
        <f>YEAR(EmpData[[#This Row],[DOJ ]])</f>
        <v>2018</v>
      </c>
      <c r="D130" s="24" t="s">
        <v>89</v>
      </c>
      <c r="E130" s="25">
        <v>43367</v>
      </c>
      <c r="F130" s="30" t="s">
        <v>261</v>
      </c>
      <c r="G130" s="32">
        <v>34335</v>
      </c>
      <c r="H130" s="30" t="s">
        <v>30</v>
      </c>
      <c r="I130" s="30" t="s">
        <v>19</v>
      </c>
      <c r="J130" s="21" t="s">
        <v>20</v>
      </c>
      <c r="K130" s="30">
        <v>300000</v>
      </c>
      <c r="L130" s="34">
        <v>43616</v>
      </c>
      <c r="M130" s="11">
        <f>MONTH(EmpData[[#This Row],[Month]])</f>
        <v>5</v>
      </c>
      <c r="N130" s="11">
        <f>YEAR(EmpData[[#This Row],[Month]])</f>
        <v>2019</v>
      </c>
      <c r="O130" s="21">
        <v>8.3000000000000007</v>
      </c>
      <c r="P130" s="30">
        <v>9</v>
      </c>
      <c r="Q130" s="21" t="s">
        <v>21</v>
      </c>
      <c r="R130" s="30">
        <v>130179</v>
      </c>
      <c r="S130" s="34"/>
      <c r="T130" s="2">
        <f ca="1">IFERROR(IF(ISBLANK(EmpData[[#This Row],[DOB]]),"",INT((TODAY()-EmpData[[#This Row],[DOB]])/365)),"")</f>
        <v>26</v>
      </c>
      <c r="V130" t="str">
        <f>IFERROR(EmpData[[#This Row],[Name]]&amp;EmpData[[#This Row],[Month]],"")</f>
        <v>Ritu Tuteja43616</v>
      </c>
      <c r="W130">
        <f>IFERROR(YEAR(EmpData[[#This Row],[Month]]),"")</f>
        <v>2019</v>
      </c>
    </row>
    <row r="131" spans="1:23" x14ac:dyDescent="0.25">
      <c r="A131" s="21" t="s">
        <v>188</v>
      </c>
      <c r="B131" s="21" t="s">
        <v>189</v>
      </c>
      <c r="C131" s="2">
        <f>YEAR(EmpData[[#This Row],[DOJ ]])</f>
        <v>2018</v>
      </c>
      <c r="D131" s="24" t="s">
        <v>29</v>
      </c>
      <c r="E131" s="25">
        <v>43347</v>
      </c>
      <c r="F131" s="30" t="s">
        <v>262</v>
      </c>
      <c r="G131" s="32" t="s">
        <v>263</v>
      </c>
      <c r="H131" s="30" t="s">
        <v>30</v>
      </c>
      <c r="I131" s="30" t="s">
        <v>19</v>
      </c>
      <c r="J131" s="21" t="s">
        <v>20</v>
      </c>
      <c r="K131" s="30">
        <v>300000</v>
      </c>
      <c r="L131" s="34">
        <v>43616</v>
      </c>
      <c r="M131" s="11">
        <f>MONTH(EmpData[[#This Row],[Month]])</f>
        <v>5</v>
      </c>
      <c r="N131" s="11">
        <f>YEAR(EmpData[[#This Row],[Month]])</f>
        <v>2019</v>
      </c>
      <c r="O131" s="21">
        <v>8.9666666666666668</v>
      </c>
      <c r="P131" s="30">
        <v>9</v>
      </c>
      <c r="Q131" s="21" t="s">
        <v>21</v>
      </c>
      <c r="R131" s="30">
        <v>135819</v>
      </c>
      <c r="S131" s="34"/>
      <c r="T131" s="2" t="str">
        <f ca="1">IFERROR(IF(ISBLANK(EmpData[[#This Row],[DOB]]),"",INT((TODAY()-EmpData[[#This Row],[DOB]])/365)),"")</f>
        <v/>
      </c>
      <c r="V131" t="str">
        <f>IFERROR(EmpData[[#This Row],[Name]]&amp;EmpData[[#This Row],[Month]],"")</f>
        <v>Rohit Gupta43616</v>
      </c>
      <c r="W131">
        <f>IFERROR(YEAR(EmpData[[#This Row],[Month]]),"")</f>
        <v>2019</v>
      </c>
    </row>
    <row r="132" spans="1:23" x14ac:dyDescent="0.25">
      <c r="A132" s="21" t="s">
        <v>190</v>
      </c>
      <c r="B132" s="21" t="s">
        <v>191</v>
      </c>
      <c r="C132" s="2">
        <f>YEAR(EmpData[[#This Row],[DOJ ]])</f>
        <v>2018</v>
      </c>
      <c r="D132" s="24" t="s">
        <v>104</v>
      </c>
      <c r="E132" s="25">
        <v>43314</v>
      </c>
      <c r="F132" s="30" t="s">
        <v>262</v>
      </c>
      <c r="G132" s="32" t="s">
        <v>263</v>
      </c>
      <c r="H132" s="30" t="s">
        <v>18</v>
      </c>
      <c r="I132" s="30" t="s">
        <v>19</v>
      </c>
      <c r="J132" s="21" t="s">
        <v>20</v>
      </c>
      <c r="K132" s="30">
        <v>300000</v>
      </c>
      <c r="L132" s="34">
        <v>43616</v>
      </c>
      <c r="M132" s="11">
        <f>MONTH(EmpData[[#This Row],[Month]])</f>
        <v>5</v>
      </c>
      <c r="N132" s="11">
        <f>YEAR(EmpData[[#This Row],[Month]])</f>
        <v>2019</v>
      </c>
      <c r="O132" s="21">
        <v>10.066666666666666</v>
      </c>
      <c r="P132" s="30">
        <v>11</v>
      </c>
      <c r="Q132" s="21" t="s">
        <v>71</v>
      </c>
      <c r="R132" s="30">
        <v>94887.48</v>
      </c>
      <c r="S132" s="34"/>
      <c r="T132" s="2" t="str">
        <f ca="1">IFERROR(IF(ISBLANK(EmpData[[#This Row],[DOB]]),"",INT((TODAY()-EmpData[[#This Row],[DOB]])/365)),"")</f>
        <v/>
      </c>
      <c r="V132" t="str">
        <f>IFERROR(EmpData[[#This Row],[Name]]&amp;EmpData[[#This Row],[Month]],"")</f>
        <v>Rohit Kharb43616</v>
      </c>
      <c r="W132">
        <f>IFERROR(YEAR(EmpData[[#This Row],[Month]]),"")</f>
        <v>2019</v>
      </c>
    </row>
    <row r="133" spans="1:23" x14ac:dyDescent="0.25">
      <c r="A133" s="21" t="s">
        <v>192</v>
      </c>
      <c r="B133" s="21" t="s">
        <v>193</v>
      </c>
      <c r="C133" s="2">
        <f>YEAR(EmpData[[#This Row],[DOJ ]])</f>
        <v>2018</v>
      </c>
      <c r="D133" s="24" t="s">
        <v>65</v>
      </c>
      <c r="E133" s="25">
        <v>43437</v>
      </c>
      <c r="F133" s="30" t="s">
        <v>262</v>
      </c>
      <c r="G133" s="32" t="s">
        <v>263</v>
      </c>
      <c r="H133" s="30" t="s">
        <v>66</v>
      </c>
      <c r="I133" s="30" t="s">
        <v>19</v>
      </c>
      <c r="J133" s="21" t="s">
        <v>20</v>
      </c>
      <c r="K133" s="30">
        <v>300000</v>
      </c>
      <c r="L133" s="34">
        <v>43616</v>
      </c>
      <c r="M133" s="11">
        <f>MONTH(EmpData[[#This Row],[Month]])</f>
        <v>5</v>
      </c>
      <c r="N133" s="11">
        <f>YEAR(EmpData[[#This Row],[Month]])</f>
        <v>2019</v>
      </c>
      <c r="O133" s="21">
        <v>5.9666666666666668</v>
      </c>
      <c r="P133" s="30">
        <v>6</v>
      </c>
      <c r="Q133" s="21" t="s">
        <v>49</v>
      </c>
      <c r="R133" s="30">
        <v>206319.58</v>
      </c>
      <c r="S133" s="34"/>
      <c r="T133" s="2" t="str">
        <f ca="1">IFERROR(IF(ISBLANK(EmpData[[#This Row],[DOB]]),"",INT((TODAY()-EmpData[[#This Row],[DOB]])/365)),"")</f>
        <v/>
      </c>
      <c r="V133" t="str">
        <f>IFERROR(EmpData[[#This Row],[Name]]&amp;EmpData[[#This Row],[Month]],"")</f>
        <v>Rohit Malik43616</v>
      </c>
      <c r="W133">
        <f>IFERROR(YEAR(EmpData[[#This Row],[Month]]),"")</f>
        <v>2019</v>
      </c>
    </row>
    <row r="134" spans="1:23" x14ac:dyDescent="0.25">
      <c r="A134" s="21" t="s">
        <v>194</v>
      </c>
      <c r="B134" s="21" t="s">
        <v>195</v>
      </c>
      <c r="C134" s="2">
        <f>YEAR(EmpData[[#This Row],[DOJ ]])</f>
        <v>2018</v>
      </c>
      <c r="D134" s="24" t="s">
        <v>104</v>
      </c>
      <c r="E134" s="25">
        <v>43314</v>
      </c>
      <c r="F134" s="30" t="s">
        <v>262</v>
      </c>
      <c r="G134" s="32">
        <v>34709</v>
      </c>
      <c r="H134" s="30" t="s">
        <v>18</v>
      </c>
      <c r="I134" s="30" t="s">
        <v>19</v>
      </c>
      <c r="J134" s="21" t="s">
        <v>20</v>
      </c>
      <c r="K134" s="30">
        <v>300000</v>
      </c>
      <c r="L134" s="34">
        <v>43616</v>
      </c>
      <c r="M134" s="11">
        <f>MONTH(EmpData[[#This Row],[Month]])</f>
        <v>5</v>
      </c>
      <c r="N134" s="11">
        <f>YEAR(EmpData[[#This Row],[Month]])</f>
        <v>2019</v>
      </c>
      <c r="O134" s="21">
        <v>10.066666666666666</v>
      </c>
      <c r="P134" s="30">
        <v>11</v>
      </c>
      <c r="Q134" s="21" t="s">
        <v>71</v>
      </c>
      <c r="R134" s="30">
        <v>239561.22999999998</v>
      </c>
      <c r="S134" s="34"/>
      <c r="T134" s="2">
        <f ca="1">IFERROR(IF(ISBLANK(EmpData[[#This Row],[DOB]]),"",INT((TODAY()-EmpData[[#This Row],[DOB]])/365)),"")</f>
        <v>25</v>
      </c>
      <c r="V134" t="str">
        <f>IFERROR(EmpData[[#This Row],[Name]]&amp;EmpData[[#This Row],[Month]],"")</f>
        <v>Roshan kumar43616</v>
      </c>
      <c r="W134">
        <f>IFERROR(YEAR(EmpData[[#This Row],[Month]]),"")</f>
        <v>2019</v>
      </c>
    </row>
    <row r="135" spans="1:23" x14ac:dyDescent="0.25">
      <c r="A135" s="21" t="s">
        <v>196</v>
      </c>
      <c r="B135" s="21" t="s">
        <v>197</v>
      </c>
      <c r="C135" s="2">
        <f>YEAR(EmpData[[#This Row],[DOJ ]])</f>
        <v>2018</v>
      </c>
      <c r="D135" s="24" t="s">
        <v>137</v>
      </c>
      <c r="E135" s="25">
        <v>43266</v>
      </c>
      <c r="F135" s="30" t="s">
        <v>262</v>
      </c>
      <c r="G135" s="32" t="s">
        <v>263</v>
      </c>
      <c r="H135" s="30" t="s">
        <v>147</v>
      </c>
      <c r="I135" s="30" t="s">
        <v>19</v>
      </c>
      <c r="J135" s="21" t="s">
        <v>20</v>
      </c>
      <c r="K135" s="30">
        <v>300000</v>
      </c>
      <c r="L135" s="34">
        <v>43616</v>
      </c>
      <c r="M135" s="11">
        <f>MONTH(EmpData[[#This Row],[Month]])</f>
        <v>5</v>
      </c>
      <c r="N135" s="11">
        <f>YEAR(EmpData[[#This Row],[Month]])</f>
        <v>2019</v>
      </c>
      <c r="O135" s="21">
        <v>11.666666666666666</v>
      </c>
      <c r="P135" s="30">
        <v>12</v>
      </c>
      <c r="Q135" s="21" t="s">
        <v>71</v>
      </c>
      <c r="R135" s="30">
        <v>308987.52000000002</v>
      </c>
      <c r="S135" s="34"/>
      <c r="T135" s="2" t="str">
        <f ca="1">IFERROR(IF(ISBLANK(EmpData[[#This Row],[DOB]]),"",INT((TODAY()-EmpData[[#This Row],[DOB]])/365)),"")</f>
        <v/>
      </c>
      <c r="V135" t="str">
        <f>IFERROR(EmpData[[#This Row],[Name]]&amp;EmpData[[#This Row],[Month]],"")</f>
        <v>Santosh Rathor43616</v>
      </c>
      <c r="W135">
        <f>IFERROR(YEAR(EmpData[[#This Row],[Month]]),"")</f>
        <v>2019</v>
      </c>
    </row>
    <row r="136" spans="1:23" x14ac:dyDescent="0.25">
      <c r="A136" s="21" t="s">
        <v>198</v>
      </c>
      <c r="B136" s="21" t="s">
        <v>199</v>
      </c>
      <c r="C136" s="2">
        <f>YEAR(EmpData[[#This Row],[DOJ ]])</f>
        <v>2017</v>
      </c>
      <c r="D136" s="24" t="s">
        <v>167</v>
      </c>
      <c r="E136" s="25">
        <v>43009</v>
      </c>
      <c r="F136" s="30" t="s">
        <v>262</v>
      </c>
      <c r="G136" s="32" t="s">
        <v>263</v>
      </c>
      <c r="H136" s="30" t="s">
        <v>25</v>
      </c>
      <c r="I136" s="30" t="s">
        <v>82</v>
      </c>
      <c r="J136" s="21" t="s">
        <v>20</v>
      </c>
      <c r="K136" s="30">
        <v>300000</v>
      </c>
      <c r="L136" s="34">
        <v>43616</v>
      </c>
      <c r="M136" s="11">
        <f>MONTH(EmpData[[#This Row],[Month]])</f>
        <v>5</v>
      </c>
      <c r="N136" s="11">
        <f>YEAR(EmpData[[#This Row],[Month]])</f>
        <v>2019</v>
      </c>
      <c r="O136" s="21">
        <v>20.233333333333334</v>
      </c>
      <c r="P136" s="30">
        <v>21</v>
      </c>
      <c r="Q136" s="21" t="s">
        <v>86</v>
      </c>
      <c r="R136" s="30">
        <v>175075</v>
      </c>
      <c r="S136" s="34"/>
      <c r="T136" s="2" t="str">
        <f ca="1">IFERROR(IF(ISBLANK(EmpData[[#This Row],[DOB]]),"",INT((TODAY()-EmpData[[#This Row],[DOB]])/365)),"")</f>
        <v/>
      </c>
      <c r="V136" t="str">
        <f>IFERROR(EmpData[[#This Row],[Name]]&amp;EmpData[[#This Row],[Month]],"")</f>
        <v>Saurabh Dubey43616</v>
      </c>
      <c r="W136">
        <f>IFERROR(YEAR(EmpData[[#This Row],[Month]]),"")</f>
        <v>2019</v>
      </c>
    </row>
    <row r="137" spans="1:23" x14ac:dyDescent="0.25">
      <c r="A137" s="21" t="s">
        <v>200</v>
      </c>
      <c r="B137" s="21" t="s">
        <v>201</v>
      </c>
      <c r="C137" s="2">
        <f>YEAR(EmpData[[#This Row],[DOJ ]])</f>
        <v>2018</v>
      </c>
      <c r="D137" s="24" t="s">
        <v>65</v>
      </c>
      <c r="E137" s="25">
        <v>43437</v>
      </c>
      <c r="F137" s="30" t="s">
        <v>262</v>
      </c>
      <c r="G137" s="32">
        <v>35476</v>
      </c>
      <c r="H137" s="30" t="s">
        <v>66</v>
      </c>
      <c r="I137" s="30" t="s">
        <v>19</v>
      </c>
      <c r="J137" s="21" t="s">
        <v>20</v>
      </c>
      <c r="K137" s="30">
        <v>300000</v>
      </c>
      <c r="L137" s="34">
        <v>43616</v>
      </c>
      <c r="M137" s="11">
        <f>MONTH(EmpData[[#This Row],[Month]])</f>
        <v>5</v>
      </c>
      <c r="N137" s="11">
        <f>YEAR(EmpData[[#This Row],[Month]])</f>
        <v>2019</v>
      </c>
      <c r="O137" s="21">
        <v>5.9666666666666668</v>
      </c>
      <c r="P137" s="30">
        <v>6</v>
      </c>
      <c r="Q137" s="21" t="s">
        <v>49</v>
      </c>
      <c r="R137" s="30">
        <v>110632</v>
      </c>
      <c r="S137" s="34"/>
      <c r="T137" s="2">
        <f ca="1">IFERROR(IF(ISBLANK(EmpData[[#This Row],[DOB]]),"",INT((TODAY()-EmpData[[#This Row],[DOB]])/365)),"")</f>
        <v>23</v>
      </c>
      <c r="V137" t="str">
        <f>IFERROR(EmpData[[#This Row],[Name]]&amp;EmpData[[#This Row],[Month]],"")</f>
        <v>Saurav Kumar43616</v>
      </c>
      <c r="W137">
        <f>IFERROR(YEAR(EmpData[[#This Row],[Month]]),"")</f>
        <v>2019</v>
      </c>
    </row>
    <row r="138" spans="1:23" x14ac:dyDescent="0.25">
      <c r="A138" s="21" t="s">
        <v>202</v>
      </c>
      <c r="B138" s="21" t="s">
        <v>203</v>
      </c>
      <c r="C138" s="2">
        <f>YEAR(EmpData[[#This Row],[DOJ ]])</f>
        <v>2018</v>
      </c>
      <c r="D138" s="24" t="s">
        <v>65</v>
      </c>
      <c r="E138" s="25">
        <v>43437</v>
      </c>
      <c r="F138" s="30" t="s">
        <v>261</v>
      </c>
      <c r="G138" s="32">
        <v>34542</v>
      </c>
      <c r="H138" s="30" t="s">
        <v>66</v>
      </c>
      <c r="I138" s="30" t="s">
        <v>19</v>
      </c>
      <c r="J138" s="21" t="s">
        <v>20</v>
      </c>
      <c r="K138" s="30">
        <v>300000</v>
      </c>
      <c r="L138" s="34">
        <v>43616</v>
      </c>
      <c r="M138" s="11">
        <f>MONTH(EmpData[[#This Row],[Month]])</f>
        <v>5</v>
      </c>
      <c r="N138" s="11">
        <f>YEAR(EmpData[[#This Row],[Month]])</f>
        <v>2019</v>
      </c>
      <c r="O138" s="21">
        <v>5.9666666666666668</v>
      </c>
      <c r="P138" s="30">
        <v>6</v>
      </c>
      <c r="Q138" s="21" t="s">
        <v>49</v>
      </c>
      <c r="R138" s="30">
        <v>210128.56</v>
      </c>
      <c r="S138" s="34"/>
      <c r="T138" s="2">
        <f ca="1">IFERROR(IF(ISBLANK(EmpData[[#This Row],[DOB]]),"",INT((TODAY()-EmpData[[#This Row],[DOB]])/365)),"")</f>
        <v>25</v>
      </c>
      <c r="V138" t="str">
        <f>IFERROR(EmpData[[#This Row],[Name]]&amp;EmpData[[#This Row],[Month]],"")</f>
        <v>Shalini Yadav43616</v>
      </c>
      <c r="W138">
        <f>IFERROR(YEAR(EmpData[[#This Row],[Month]]),"")</f>
        <v>2019</v>
      </c>
    </row>
    <row r="139" spans="1:23" x14ac:dyDescent="0.25">
      <c r="A139" s="21" t="s">
        <v>204</v>
      </c>
      <c r="B139" s="21" t="s">
        <v>205</v>
      </c>
      <c r="C139" s="2">
        <f>YEAR(EmpData[[#This Row],[DOJ ]])</f>
        <v>2018</v>
      </c>
      <c r="D139" s="24" t="s">
        <v>74</v>
      </c>
      <c r="E139" s="25">
        <v>43283</v>
      </c>
      <c r="F139" s="30" t="s">
        <v>262</v>
      </c>
      <c r="G139" s="32">
        <v>34636</v>
      </c>
      <c r="H139" s="30" t="s">
        <v>70</v>
      </c>
      <c r="I139" s="30" t="s">
        <v>19</v>
      </c>
      <c r="J139" s="21" t="s">
        <v>20</v>
      </c>
      <c r="K139" s="30">
        <v>300000</v>
      </c>
      <c r="L139" s="34">
        <v>43616</v>
      </c>
      <c r="M139" s="11">
        <f>MONTH(EmpData[[#This Row],[Month]])</f>
        <v>5</v>
      </c>
      <c r="N139" s="11">
        <f>YEAR(EmpData[[#This Row],[Month]])</f>
        <v>2019</v>
      </c>
      <c r="O139" s="21">
        <v>11.1</v>
      </c>
      <c r="P139" s="30">
        <v>12</v>
      </c>
      <c r="Q139" s="21" t="s">
        <v>71</v>
      </c>
      <c r="R139" s="30">
        <v>148312.01</v>
      </c>
      <c r="S139" s="34"/>
      <c r="T139" s="2">
        <f ca="1">IFERROR(IF(ISBLANK(EmpData[[#This Row],[DOB]]),"",INT((TODAY()-EmpData[[#This Row],[DOB]])/365)),"")</f>
        <v>25</v>
      </c>
      <c r="V139" t="str">
        <f>IFERROR(EmpData[[#This Row],[Name]]&amp;EmpData[[#This Row],[Month]],"")</f>
        <v>Shanky43616</v>
      </c>
      <c r="W139">
        <f>IFERROR(YEAR(EmpData[[#This Row],[Month]]),"")</f>
        <v>2019</v>
      </c>
    </row>
    <row r="140" spans="1:23" x14ac:dyDescent="0.25">
      <c r="A140" s="21" t="s">
        <v>206</v>
      </c>
      <c r="B140" s="21" t="s">
        <v>207</v>
      </c>
      <c r="C140" s="2">
        <f>YEAR(EmpData[[#This Row],[DOJ ]])</f>
        <v>2017</v>
      </c>
      <c r="D140" s="24" t="s">
        <v>208</v>
      </c>
      <c r="E140" s="25">
        <v>42887</v>
      </c>
      <c r="F140" s="30" t="s">
        <v>261</v>
      </c>
      <c r="G140" s="32">
        <v>34178</v>
      </c>
      <c r="H140" s="30"/>
      <c r="I140" s="30" t="s">
        <v>40</v>
      </c>
      <c r="J140" s="21" t="s">
        <v>20</v>
      </c>
      <c r="K140" s="30">
        <v>300000</v>
      </c>
      <c r="L140" s="34">
        <v>43616</v>
      </c>
      <c r="M140" s="11">
        <f>MONTH(EmpData[[#This Row],[Month]])</f>
        <v>5</v>
      </c>
      <c r="N140" s="11">
        <f>YEAR(EmpData[[#This Row],[Month]])</f>
        <v>2019</v>
      </c>
      <c r="O140" s="21">
        <v>24.3</v>
      </c>
      <c r="P140" s="30">
        <v>25</v>
      </c>
      <c r="Q140" s="21" t="s">
        <v>36</v>
      </c>
      <c r="R140" s="30">
        <v>0</v>
      </c>
      <c r="S140" s="34"/>
      <c r="T140" s="2">
        <f ca="1">IFERROR(IF(ISBLANK(EmpData[[#This Row],[DOB]]),"",INT((TODAY()-EmpData[[#This Row],[DOB]])/365)),"")</f>
        <v>26</v>
      </c>
      <c r="V140" t="str">
        <f>IFERROR(EmpData[[#This Row],[Name]]&amp;EmpData[[#This Row],[Month]],"")</f>
        <v>Sharon Davis43616</v>
      </c>
      <c r="W140">
        <f>IFERROR(YEAR(EmpData[[#This Row],[Month]]),"")</f>
        <v>2019</v>
      </c>
    </row>
    <row r="141" spans="1:23" x14ac:dyDescent="0.25">
      <c r="A141" s="21" t="s">
        <v>209</v>
      </c>
      <c r="B141" s="21" t="s">
        <v>210</v>
      </c>
      <c r="C141" s="2">
        <f>YEAR(EmpData[[#This Row],[DOJ ]])</f>
        <v>2018</v>
      </c>
      <c r="D141" s="24" t="s">
        <v>104</v>
      </c>
      <c r="E141" s="25">
        <v>43314</v>
      </c>
      <c r="F141" s="30" t="s">
        <v>262</v>
      </c>
      <c r="G141" s="32">
        <v>32465</v>
      </c>
      <c r="H141" s="30" t="s">
        <v>18</v>
      </c>
      <c r="I141" s="30" t="s">
        <v>19</v>
      </c>
      <c r="J141" s="21" t="s">
        <v>20</v>
      </c>
      <c r="K141" s="30">
        <v>300000</v>
      </c>
      <c r="L141" s="34">
        <v>43616</v>
      </c>
      <c r="M141" s="11">
        <f>MONTH(EmpData[[#This Row],[Month]])</f>
        <v>5</v>
      </c>
      <c r="N141" s="11">
        <f>YEAR(EmpData[[#This Row],[Month]])</f>
        <v>2019</v>
      </c>
      <c r="O141" s="21">
        <v>10.066666666666666</v>
      </c>
      <c r="P141" s="30">
        <v>11</v>
      </c>
      <c r="Q141" s="21" t="s">
        <v>71</v>
      </c>
      <c r="R141" s="30">
        <v>204569</v>
      </c>
      <c r="S141" s="34"/>
      <c r="T141" s="2">
        <f ca="1">IFERROR(IF(ISBLANK(EmpData[[#This Row],[DOB]]),"",INT((TODAY()-EmpData[[#This Row],[DOB]])/365)),"")</f>
        <v>31</v>
      </c>
      <c r="V141" t="str">
        <f>IFERROR(EmpData[[#This Row],[Name]]&amp;EmpData[[#This Row],[Month]],"")</f>
        <v>Shivam Gupta43616</v>
      </c>
      <c r="W141">
        <f>IFERROR(YEAR(EmpData[[#This Row],[Month]]),"")</f>
        <v>2019</v>
      </c>
    </row>
    <row r="142" spans="1:23" x14ac:dyDescent="0.25">
      <c r="A142" s="21" t="s">
        <v>211</v>
      </c>
      <c r="B142" s="21" t="s">
        <v>212</v>
      </c>
      <c r="C142" s="2">
        <f>YEAR(EmpData[[#This Row],[DOJ ]])</f>
        <v>2018</v>
      </c>
      <c r="D142" s="24" t="s">
        <v>65</v>
      </c>
      <c r="E142" s="25">
        <v>43437</v>
      </c>
      <c r="F142" s="30" t="s">
        <v>262</v>
      </c>
      <c r="G142" s="32">
        <v>34474</v>
      </c>
      <c r="H142" s="30" t="s">
        <v>66</v>
      </c>
      <c r="I142" s="30" t="s">
        <v>19</v>
      </c>
      <c r="J142" s="21" t="s">
        <v>20</v>
      </c>
      <c r="K142" s="30">
        <v>300000</v>
      </c>
      <c r="L142" s="34">
        <v>43616</v>
      </c>
      <c r="M142" s="11">
        <f>MONTH(EmpData[[#This Row],[Month]])</f>
        <v>5</v>
      </c>
      <c r="N142" s="11">
        <f>YEAR(EmpData[[#This Row],[Month]])</f>
        <v>2019</v>
      </c>
      <c r="O142" s="21">
        <v>5.9666666666666668</v>
      </c>
      <c r="P142" s="30">
        <v>6</v>
      </c>
      <c r="Q142" s="21" t="s">
        <v>49</v>
      </c>
      <c r="R142" s="30">
        <v>117485.12</v>
      </c>
      <c r="S142" s="34"/>
      <c r="T142" s="2">
        <f ca="1">IFERROR(IF(ISBLANK(EmpData[[#This Row],[DOB]]),"",INT((TODAY()-EmpData[[#This Row],[DOB]])/365)),"")</f>
        <v>26</v>
      </c>
      <c r="V142" t="str">
        <f>IFERROR(EmpData[[#This Row],[Name]]&amp;EmpData[[#This Row],[Month]],"")</f>
        <v>Shubham Kaushal43616</v>
      </c>
      <c r="W142">
        <f>IFERROR(YEAR(EmpData[[#This Row],[Month]]),"")</f>
        <v>2019</v>
      </c>
    </row>
    <row r="143" spans="1:23" x14ac:dyDescent="0.25">
      <c r="A143" s="21" t="s">
        <v>213</v>
      </c>
      <c r="B143" s="21" t="s">
        <v>214</v>
      </c>
      <c r="C143" s="2">
        <f>YEAR(EmpData[[#This Row],[DOJ ]])</f>
        <v>2018</v>
      </c>
      <c r="D143" s="24" t="s">
        <v>215</v>
      </c>
      <c r="E143" s="25">
        <v>43426</v>
      </c>
      <c r="F143" s="30" t="s">
        <v>262</v>
      </c>
      <c r="G143" s="32" t="s">
        <v>263</v>
      </c>
      <c r="H143" s="30"/>
      <c r="I143" s="30" t="s">
        <v>216</v>
      </c>
      <c r="J143" s="21" t="s">
        <v>20</v>
      </c>
      <c r="K143" s="30">
        <v>300000</v>
      </c>
      <c r="L143" s="34">
        <v>43616</v>
      </c>
      <c r="M143" s="11">
        <f>MONTH(EmpData[[#This Row],[Month]])</f>
        <v>5</v>
      </c>
      <c r="N143" s="11">
        <f>YEAR(EmpData[[#This Row],[Month]])</f>
        <v>2019</v>
      </c>
      <c r="O143" s="21">
        <v>6.333333333333333</v>
      </c>
      <c r="P143" s="30">
        <v>7</v>
      </c>
      <c r="Q143" s="21" t="s">
        <v>21</v>
      </c>
      <c r="R143" s="30">
        <v>0</v>
      </c>
      <c r="S143" s="34"/>
      <c r="T143" s="2" t="str">
        <f ca="1">IFERROR(IF(ISBLANK(EmpData[[#This Row],[DOB]]),"",INT((TODAY()-EmpData[[#This Row],[DOB]])/365)),"")</f>
        <v/>
      </c>
      <c r="V143" t="str">
        <f>IFERROR(EmpData[[#This Row],[Name]]&amp;EmpData[[#This Row],[Month]],"")</f>
        <v>Sidhant Dhir43616</v>
      </c>
      <c r="W143">
        <f>IFERROR(YEAR(EmpData[[#This Row],[Month]]),"")</f>
        <v>2019</v>
      </c>
    </row>
    <row r="144" spans="1:23" x14ac:dyDescent="0.25">
      <c r="A144" s="21" t="s">
        <v>217</v>
      </c>
      <c r="B144" s="21" t="s">
        <v>218</v>
      </c>
      <c r="C144" s="2">
        <f>YEAR(EmpData[[#This Row],[DOJ ]])</f>
        <v>2018</v>
      </c>
      <c r="D144" s="24" t="s">
        <v>219</v>
      </c>
      <c r="E144" s="25">
        <v>43221</v>
      </c>
      <c r="F144" s="30" t="s">
        <v>261</v>
      </c>
      <c r="G144" s="32" t="s">
        <v>263</v>
      </c>
      <c r="H144" s="30"/>
      <c r="I144" s="30" t="s">
        <v>220</v>
      </c>
      <c r="J144" s="21" t="s">
        <v>20</v>
      </c>
      <c r="K144" s="30">
        <v>300000</v>
      </c>
      <c r="L144" s="34">
        <v>43616</v>
      </c>
      <c r="M144" s="11">
        <f>MONTH(EmpData[[#This Row],[Month]])</f>
        <v>5</v>
      </c>
      <c r="N144" s="11">
        <f>YEAR(EmpData[[#This Row],[Month]])</f>
        <v>2019</v>
      </c>
      <c r="O144" s="21">
        <v>13.166666666666666</v>
      </c>
      <c r="P144" s="30">
        <v>14</v>
      </c>
      <c r="Q144" s="21" t="s">
        <v>26</v>
      </c>
      <c r="R144" s="30">
        <v>0</v>
      </c>
      <c r="S144" s="34"/>
      <c r="T144" s="2" t="str">
        <f ca="1">IFERROR(IF(ISBLANK(EmpData[[#This Row],[DOB]]),"",INT((TODAY()-EmpData[[#This Row],[DOB]])/365)),"")</f>
        <v/>
      </c>
      <c r="V144" t="str">
        <f>IFERROR(EmpData[[#This Row],[Name]]&amp;EmpData[[#This Row],[Month]],"")</f>
        <v>Sonam Janghu43616</v>
      </c>
      <c r="W144">
        <f>IFERROR(YEAR(EmpData[[#This Row],[Month]]),"")</f>
        <v>2019</v>
      </c>
    </row>
    <row r="145" spans="1:23" x14ac:dyDescent="0.25">
      <c r="A145" s="21" t="s">
        <v>221</v>
      </c>
      <c r="B145" s="21" t="s">
        <v>222</v>
      </c>
      <c r="C145" s="2">
        <f>YEAR(EmpData[[#This Row],[DOJ ]])</f>
        <v>2017</v>
      </c>
      <c r="D145" s="24" t="s">
        <v>208</v>
      </c>
      <c r="E145" s="25">
        <v>42887</v>
      </c>
      <c r="F145" s="30" t="s">
        <v>261</v>
      </c>
      <c r="G145" s="32">
        <v>35215</v>
      </c>
      <c r="H145" s="30" t="s">
        <v>25</v>
      </c>
      <c r="I145" s="30" t="s">
        <v>82</v>
      </c>
      <c r="J145" s="21" t="s">
        <v>20</v>
      </c>
      <c r="K145" s="30">
        <v>300000</v>
      </c>
      <c r="L145" s="34">
        <v>43616</v>
      </c>
      <c r="M145" s="11">
        <f>MONTH(EmpData[[#This Row],[Month]])</f>
        <v>5</v>
      </c>
      <c r="N145" s="11">
        <f>YEAR(EmpData[[#This Row],[Month]])</f>
        <v>2019</v>
      </c>
      <c r="O145" s="21">
        <v>24.3</v>
      </c>
      <c r="P145" s="30">
        <v>25</v>
      </c>
      <c r="Q145" s="21" t="s">
        <v>36</v>
      </c>
      <c r="R145" s="30">
        <v>110448</v>
      </c>
      <c r="S145" s="34"/>
      <c r="T145" s="2">
        <f ca="1">IFERROR(IF(ISBLANK(EmpData[[#This Row],[DOB]]),"",INT((TODAY()-EmpData[[#This Row],[DOB]])/365)),"")</f>
        <v>24</v>
      </c>
      <c r="V145" t="str">
        <f>IFERROR(EmpData[[#This Row],[Name]]&amp;EmpData[[#This Row],[Month]],"")</f>
        <v>Sudha Gupta43616</v>
      </c>
      <c r="W145">
        <f>IFERROR(YEAR(EmpData[[#This Row],[Month]]),"")</f>
        <v>2019</v>
      </c>
    </row>
    <row r="146" spans="1:23" x14ac:dyDescent="0.25">
      <c r="A146" s="21" t="s">
        <v>223</v>
      </c>
      <c r="B146" s="21" t="s">
        <v>224</v>
      </c>
      <c r="C146" s="2">
        <f>YEAR(EmpData[[#This Row],[DOJ ]])</f>
        <v>2018</v>
      </c>
      <c r="D146" s="24" t="s">
        <v>24</v>
      </c>
      <c r="E146" s="25">
        <v>43132</v>
      </c>
      <c r="F146" s="30" t="s">
        <v>262</v>
      </c>
      <c r="G146" s="32">
        <v>33873</v>
      </c>
      <c r="H146" s="30" t="s">
        <v>25</v>
      </c>
      <c r="I146" s="30" t="s">
        <v>19</v>
      </c>
      <c r="J146" s="21" t="s">
        <v>20</v>
      </c>
      <c r="K146" s="30">
        <v>300000</v>
      </c>
      <c r="L146" s="34">
        <v>43616</v>
      </c>
      <c r="M146" s="11">
        <f>MONTH(EmpData[[#This Row],[Month]])</f>
        <v>5</v>
      </c>
      <c r="N146" s="11">
        <f>YEAR(EmpData[[#This Row],[Month]])</f>
        <v>2019</v>
      </c>
      <c r="O146" s="21">
        <v>16.133333333333333</v>
      </c>
      <c r="P146" s="30">
        <v>17</v>
      </c>
      <c r="Q146" s="21" t="s">
        <v>26</v>
      </c>
      <c r="R146" s="30">
        <v>344561</v>
      </c>
      <c r="S146" s="34"/>
      <c r="T146" s="2">
        <f ca="1">IFERROR(IF(ISBLANK(EmpData[[#This Row],[DOB]]),"",INT((TODAY()-EmpData[[#This Row],[DOB]])/365)),"")</f>
        <v>27</v>
      </c>
      <c r="V146" t="str">
        <f>IFERROR(EmpData[[#This Row],[Name]]&amp;EmpData[[#This Row],[Month]],"")</f>
        <v>Varun Gandhi43616</v>
      </c>
      <c r="W146">
        <f>IFERROR(YEAR(EmpData[[#This Row],[Month]]),"")</f>
        <v>2019</v>
      </c>
    </row>
    <row r="147" spans="1:23" x14ac:dyDescent="0.25">
      <c r="A147" s="21" t="s">
        <v>225</v>
      </c>
      <c r="B147" s="21" t="s">
        <v>226</v>
      </c>
      <c r="C147" s="2">
        <f>YEAR(EmpData[[#This Row],[DOJ ]])</f>
        <v>2018</v>
      </c>
      <c r="D147" s="24" t="s">
        <v>65</v>
      </c>
      <c r="E147" s="25">
        <v>43437</v>
      </c>
      <c r="F147" s="30" t="s">
        <v>262</v>
      </c>
      <c r="G147" s="32">
        <v>34654</v>
      </c>
      <c r="H147" s="30" t="s">
        <v>66</v>
      </c>
      <c r="I147" s="30" t="s">
        <v>19</v>
      </c>
      <c r="J147" s="21" t="s">
        <v>20</v>
      </c>
      <c r="K147" s="30">
        <v>300000</v>
      </c>
      <c r="L147" s="34">
        <v>43616</v>
      </c>
      <c r="M147" s="11">
        <f>MONTH(EmpData[[#This Row],[Month]])</f>
        <v>5</v>
      </c>
      <c r="N147" s="11">
        <f>YEAR(EmpData[[#This Row],[Month]])</f>
        <v>2019</v>
      </c>
      <c r="O147" s="21">
        <v>5.9666666666666668</v>
      </c>
      <c r="P147" s="30">
        <v>6</v>
      </c>
      <c r="Q147" s="21" t="s">
        <v>49</v>
      </c>
      <c r="R147" s="30">
        <v>269768</v>
      </c>
      <c r="S147" s="34"/>
      <c r="T147" s="2">
        <f ca="1">IFERROR(IF(ISBLANK(EmpData[[#This Row],[DOB]]),"",INT((TODAY()-EmpData[[#This Row],[DOB]])/365)),"")</f>
        <v>25</v>
      </c>
      <c r="V147" t="str">
        <f>IFERROR(EmpData[[#This Row],[Name]]&amp;EmpData[[#This Row],[Month]],"")</f>
        <v>Vishal Kumar43616</v>
      </c>
      <c r="W147">
        <f>IFERROR(YEAR(EmpData[[#This Row],[Month]]),"")</f>
        <v>2019</v>
      </c>
    </row>
    <row r="148" spans="1:23" x14ac:dyDescent="0.25">
      <c r="A148" s="21" t="s">
        <v>228</v>
      </c>
      <c r="B148" s="21" t="s">
        <v>229</v>
      </c>
      <c r="C148" s="2">
        <f>YEAR(EmpData[[#This Row],[DOJ ]])</f>
        <v>2019</v>
      </c>
      <c r="D148" s="24">
        <v>43606</v>
      </c>
      <c r="E148" s="25">
        <v>43606</v>
      </c>
      <c r="F148" s="30" t="s">
        <v>262</v>
      </c>
      <c r="G148" s="32" t="s">
        <v>263</v>
      </c>
      <c r="H148" s="30"/>
      <c r="I148" s="30" t="s">
        <v>230</v>
      </c>
      <c r="J148" s="21" t="s">
        <v>54</v>
      </c>
      <c r="K148" s="30">
        <v>300000</v>
      </c>
      <c r="L148" s="34">
        <v>43616</v>
      </c>
      <c r="M148" s="11">
        <f>MONTH(EmpData[[#This Row],[Month]])</f>
        <v>5</v>
      </c>
      <c r="N148" s="11">
        <f>YEAR(EmpData[[#This Row],[Month]])</f>
        <v>2019</v>
      </c>
      <c r="O148" s="21">
        <v>0.33333333333333331</v>
      </c>
      <c r="P148" s="30">
        <v>1</v>
      </c>
      <c r="Q148" s="21" t="s">
        <v>231</v>
      </c>
      <c r="R148" s="30">
        <v>0</v>
      </c>
      <c r="S148" s="34"/>
      <c r="T148" s="2" t="str">
        <f ca="1">IFERROR(IF(ISBLANK(EmpData[[#This Row],[DOB]]),"",INT((TODAY()-EmpData[[#This Row],[DOB]])/365)),"")</f>
        <v/>
      </c>
      <c r="V148" t="str">
        <f>IFERROR(EmpData[[#This Row],[Name]]&amp;EmpData[[#This Row],[Month]],"")</f>
        <v>Sonal Agarwal43616</v>
      </c>
      <c r="W148">
        <f>IFERROR(YEAR(EmpData[[#This Row],[Month]]),"")</f>
        <v>2019</v>
      </c>
    </row>
    <row r="149" spans="1:23" x14ac:dyDescent="0.25">
      <c r="A149" s="21" t="s">
        <v>15</v>
      </c>
      <c r="B149" s="21" t="s">
        <v>16</v>
      </c>
      <c r="C149" s="2">
        <f>YEAR(EmpData[[#This Row],[DOJ ]])</f>
        <v>2018</v>
      </c>
      <c r="D149" s="24" t="s">
        <v>17</v>
      </c>
      <c r="E149" s="25">
        <v>43329</v>
      </c>
      <c r="F149" s="30" t="s">
        <v>261</v>
      </c>
      <c r="G149" s="32" t="s">
        <v>263</v>
      </c>
      <c r="H149" s="30" t="s">
        <v>18</v>
      </c>
      <c r="I149" s="30" t="s">
        <v>19</v>
      </c>
      <c r="J149" s="21" t="s">
        <v>20</v>
      </c>
      <c r="K149" s="30">
        <v>300000</v>
      </c>
      <c r="L149" s="34">
        <v>43646</v>
      </c>
      <c r="M149" s="11">
        <f>MONTH(EmpData[[#This Row],[Month]])</f>
        <v>6</v>
      </c>
      <c r="N149" s="11">
        <f>YEAR(EmpData[[#This Row],[Month]])</f>
        <v>2019</v>
      </c>
      <c r="O149" s="21">
        <v>10.566666666666666</v>
      </c>
      <c r="P149" s="30">
        <v>11</v>
      </c>
      <c r="Q149" s="21" t="s">
        <v>71</v>
      </c>
      <c r="R149" s="30">
        <v>281996.86999999994</v>
      </c>
      <c r="S149" s="34"/>
      <c r="T149" s="2" t="str">
        <f ca="1">IFERROR(IF(ISBLANK(EmpData[[#This Row],[DOB]]),"",INT((TODAY()-EmpData[[#This Row],[DOB]])/365)),"")</f>
        <v/>
      </c>
      <c r="V149" t="str">
        <f>IFERROR(EmpData[[#This Row],[Name]]&amp;EmpData[[#This Row],[Month]],"")</f>
        <v>Aarti Sharma43646</v>
      </c>
      <c r="W149">
        <f>IFERROR(YEAR(EmpData[[#This Row],[Month]]),"")</f>
        <v>2019</v>
      </c>
    </row>
    <row r="150" spans="1:23" x14ac:dyDescent="0.25">
      <c r="A150" s="21" t="s">
        <v>22</v>
      </c>
      <c r="B150" s="21" t="s">
        <v>23</v>
      </c>
      <c r="C150" s="2">
        <f>YEAR(EmpData[[#This Row],[DOJ ]])</f>
        <v>2018</v>
      </c>
      <c r="D150" s="24" t="s">
        <v>24</v>
      </c>
      <c r="E150" s="25">
        <v>43132</v>
      </c>
      <c r="F150" s="30" t="s">
        <v>261</v>
      </c>
      <c r="G150" s="32" t="s">
        <v>263</v>
      </c>
      <c r="H150" s="30" t="s">
        <v>25</v>
      </c>
      <c r="I150" s="30" t="s">
        <v>19</v>
      </c>
      <c r="J150" s="21" t="s">
        <v>20</v>
      </c>
      <c r="K150" s="30">
        <v>300000</v>
      </c>
      <c r="L150" s="34">
        <v>43646</v>
      </c>
      <c r="M150" s="11">
        <f>MONTH(EmpData[[#This Row],[Month]])</f>
        <v>6</v>
      </c>
      <c r="N150" s="11">
        <f>YEAR(EmpData[[#This Row],[Month]])</f>
        <v>2019</v>
      </c>
      <c r="O150" s="21">
        <v>17.133333333333333</v>
      </c>
      <c r="P150" s="30">
        <v>18</v>
      </c>
      <c r="Q150" s="21" t="s">
        <v>26</v>
      </c>
      <c r="R150" s="30">
        <v>227972.21</v>
      </c>
      <c r="S150" s="34"/>
      <c r="T150" s="2" t="str">
        <f ca="1">IFERROR(IF(ISBLANK(EmpData[[#This Row],[DOB]]),"",INT((TODAY()-EmpData[[#This Row],[DOB]])/365)),"")</f>
        <v/>
      </c>
      <c r="V150" t="str">
        <f>IFERROR(EmpData[[#This Row],[Name]]&amp;EmpData[[#This Row],[Month]],"")</f>
        <v>Aastha Singh Gaur43646</v>
      </c>
      <c r="W150">
        <f>IFERROR(YEAR(EmpData[[#This Row],[Month]]),"")</f>
        <v>2019</v>
      </c>
    </row>
    <row r="151" spans="1:23" x14ac:dyDescent="0.25">
      <c r="A151" s="21" t="s">
        <v>27</v>
      </c>
      <c r="B151" s="21" t="s">
        <v>28</v>
      </c>
      <c r="C151" s="2">
        <f>YEAR(EmpData[[#This Row],[DOJ ]])</f>
        <v>2018</v>
      </c>
      <c r="D151" s="24" t="s">
        <v>29</v>
      </c>
      <c r="E151" s="25">
        <v>43347</v>
      </c>
      <c r="F151" s="30" t="s">
        <v>262</v>
      </c>
      <c r="G151" s="32" t="s">
        <v>263</v>
      </c>
      <c r="H151" s="30" t="s">
        <v>30</v>
      </c>
      <c r="I151" s="30" t="s">
        <v>19</v>
      </c>
      <c r="J151" s="21" t="s">
        <v>20</v>
      </c>
      <c r="K151" s="30">
        <v>300000</v>
      </c>
      <c r="L151" s="34">
        <v>43646</v>
      </c>
      <c r="M151" s="11">
        <f>MONTH(EmpData[[#This Row],[Month]])</f>
        <v>6</v>
      </c>
      <c r="N151" s="11">
        <f>YEAR(EmpData[[#This Row],[Month]])</f>
        <v>2019</v>
      </c>
      <c r="O151" s="21">
        <v>9.9666666666666668</v>
      </c>
      <c r="P151" s="30">
        <v>10</v>
      </c>
      <c r="Q151" s="21" t="s">
        <v>71</v>
      </c>
      <c r="R151" s="30">
        <v>150715.34</v>
      </c>
      <c r="S151" s="34"/>
      <c r="T151" s="2" t="str">
        <f ca="1">IFERROR(IF(ISBLANK(EmpData[[#This Row],[DOB]]),"",INT((TODAY()-EmpData[[#This Row],[DOB]])/365)),"")</f>
        <v/>
      </c>
      <c r="V151" t="str">
        <f>IFERROR(EmpData[[#This Row],[Name]]&amp;EmpData[[#This Row],[Month]],"")</f>
        <v>Alex Julias43646</v>
      </c>
      <c r="W151">
        <f>IFERROR(YEAR(EmpData[[#This Row],[Month]]),"")</f>
        <v>2019</v>
      </c>
    </row>
    <row r="152" spans="1:23" x14ac:dyDescent="0.25">
      <c r="A152" s="21" t="s">
        <v>31</v>
      </c>
      <c r="B152" s="21" t="s">
        <v>32</v>
      </c>
      <c r="C152" s="2">
        <f>YEAR(EmpData[[#This Row],[DOJ ]])</f>
        <v>2016</v>
      </c>
      <c r="D152" s="24" t="s">
        <v>33</v>
      </c>
      <c r="E152" s="25">
        <v>42373</v>
      </c>
      <c r="F152" s="30" t="s">
        <v>262</v>
      </c>
      <c r="G152" s="32">
        <v>32496</v>
      </c>
      <c r="H152" s="30"/>
      <c r="I152" s="30" t="s">
        <v>34</v>
      </c>
      <c r="J152" s="21" t="s">
        <v>35</v>
      </c>
      <c r="K152" s="30">
        <v>300000</v>
      </c>
      <c r="L152" s="34">
        <v>43646</v>
      </c>
      <c r="M152" s="11">
        <f>MONTH(EmpData[[#This Row],[Month]])</f>
        <v>6</v>
      </c>
      <c r="N152" s="11">
        <f>YEAR(EmpData[[#This Row],[Month]])</f>
        <v>2019</v>
      </c>
      <c r="O152" s="21">
        <v>42.43333333333333</v>
      </c>
      <c r="P152" s="30">
        <v>43</v>
      </c>
      <c r="Q152" s="21" t="s">
        <v>36</v>
      </c>
      <c r="R152" s="30">
        <v>0</v>
      </c>
      <c r="S152" s="34"/>
      <c r="T152" s="2">
        <f ca="1">IFERROR(IF(ISBLANK(EmpData[[#This Row],[DOB]]),"",INT((TODAY()-EmpData[[#This Row],[DOB]])/365)),"")</f>
        <v>31</v>
      </c>
      <c r="V152" t="str">
        <f>IFERROR(EmpData[[#This Row],[Name]]&amp;EmpData[[#This Row],[Month]],"")</f>
        <v>Aman Bindal43646</v>
      </c>
      <c r="W152">
        <f>IFERROR(YEAR(EmpData[[#This Row],[Month]]),"")</f>
        <v>2019</v>
      </c>
    </row>
    <row r="153" spans="1:23" x14ac:dyDescent="0.25">
      <c r="A153" s="21" t="s">
        <v>37</v>
      </c>
      <c r="B153" s="21" t="s">
        <v>38</v>
      </c>
      <c r="C153" s="2">
        <f>YEAR(EmpData[[#This Row],[DOJ ]])</f>
        <v>2017</v>
      </c>
      <c r="D153" s="24" t="s">
        <v>39</v>
      </c>
      <c r="E153" s="25">
        <v>43095</v>
      </c>
      <c r="F153" s="30" t="s">
        <v>262</v>
      </c>
      <c r="G153" s="32" t="s">
        <v>263</v>
      </c>
      <c r="H153" s="30"/>
      <c r="I153" s="30" t="s">
        <v>40</v>
      </c>
      <c r="J153" s="21" t="s">
        <v>20</v>
      </c>
      <c r="K153" s="30">
        <v>300000</v>
      </c>
      <c r="L153" s="34">
        <v>43646</v>
      </c>
      <c r="M153" s="11">
        <f>MONTH(EmpData[[#This Row],[Month]])</f>
        <v>6</v>
      </c>
      <c r="N153" s="11">
        <f>YEAR(EmpData[[#This Row],[Month]])</f>
        <v>2019</v>
      </c>
      <c r="O153" s="21">
        <v>18.366666666666667</v>
      </c>
      <c r="P153" s="30">
        <v>19</v>
      </c>
      <c r="Q153" s="21" t="s">
        <v>86</v>
      </c>
      <c r="R153" s="30">
        <v>0</v>
      </c>
      <c r="S153" s="34"/>
      <c r="T153" s="2" t="str">
        <f ca="1">IFERROR(IF(ISBLANK(EmpData[[#This Row],[DOB]]),"",INT((TODAY()-EmpData[[#This Row],[DOB]])/365)),"")</f>
        <v/>
      </c>
      <c r="V153" t="str">
        <f>IFERROR(EmpData[[#This Row],[Name]]&amp;EmpData[[#This Row],[Month]],"")</f>
        <v>Aman Pahwa43646</v>
      </c>
      <c r="W153">
        <f>IFERROR(YEAR(EmpData[[#This Row],[Month]]),"")</f>
        <v>2019</v>
      </c>
    </row>
    <row r="154" spans="1:23" x14ac:dyDescent="0.25">
      <c r="A154" s="21" t="s">
        <v>41</v>
      </c>
      <c r="B154" s="21" t="s">
        <v>42</v>
      </c>
      <c r="C154" s="2">
        <f>YEAR(EmpData[[#This Row],[DOJ ]])</f>
        <v>2016</v>
      </c>
      <c r="D154" s="24" t="s">
        <v>43</v>
      </c>
      <c r="E154" s="25">
        <v>42670</v>
      </c>
      <c r="F154" s="30" t="s">
        <v>262</v>
      </c>
      <c r="G154" s="32" t="s">
        <v>263</v>
      </c>
      <c r="H154" s="30"/>
      <c r="I154" s="30" t="s">
        <v>44</v>
      </c>
      <c r="J154" s="21" t="s">
        <v>20</v>
      </c>
      <c r="K154" s="30">
        <v>300000</v>
      </c>
      <c r="L154" s="34">
        <v>43646</v>
      </c>
      <c r="M154" s="11">
        <f>MONTH(EmpData[[#This Row],[Month]])</f>
        <v>6</v>
      </c>
      <c r="N154" s="11">
        <f>YEAR(EmpData[[#This Row],[Month]])</f>
        <v>2019</v>
      </c>
      <c r="O154" s="21">
        <v>32.533333333333331</v>
      </c>
      <c r="P154" s="30">
        <v>33</v>
      </c>
      <c r="Q154" s="21" t="s">
        <v>36</v>
      </c>
      <c r="R154" s="30">
        <v>0</v>
      </c>
      <c r="S154" s="34"/>
      <c r="T154" s="2" t="str">
        <f ca="1">IFERROR(IF(ISBLANK(EmpData[[#This Row],[DOB]]),"",INT((TODAY()-EmpData[[#This Row],[DOB]])/365)),"")</f>
        <v/>
      </c>
      <c r="V154" t="str">
        <f>IFERROR(EmpData[[#This Row],[Name]]&amp;EmpData[[#This Row],[Month]],"")</f>
        <v>Amit Chakraborty43646</v>
      </c>
      <c r="W154">
        <f>IFERROR(YEAR(EmpData[[#This Row],[Month]]),"")</f>
        <v>2019</v>
      </c>
    </row>
    <row r="155" spans="1:23" x14ac:dyDescent="0.25">
      <c r="A155" s="21" t="s">
        <v>45</v>
      </c>
      <c r="B155" s="21" t="s">
        <v>46</v>
      </c>
      <c r="C155" s="2">
        <f>YEAR(EmpData[[#This Row],[DOJ ]])</f>
        <v>2019</v>
      </c>
      <c r="D155" s="24" t="s">
        <v>47</v>
      </c>
      <c r="E155" s="25">
        <v>43468</v>
      </c>
      <c r="F155" s="30" t="s">
        <v>261</v>
      </c>
      <c r="G155" s="32">
        <v>33687</v>
      </c>
      <c r="H155" s="30"/>
      <c r="I155" s="30" t="s">
        <v>48</v>
      </c>
      <c r="J155" s="21" t="s">
        <v>20</v>
      </c>
      <c r="K155" s="30">
        <v>300000</v>
      </c>
      <c r="L155" s="34">
        <v>43646</v>
      </c>
      <c r="M155" s="11">
        <f>MONTH(EmpData[[#This Row],[Month]])</f>
        <v>6</v>
      </c>
      <c r="N155" s="11">
        <f>YEAR(EmpData[[#This Row],[Month]])</f>
        <v>2019</v>
      </c>
      <c r="O155" s="21">
        <v>5.9333333333333336</v>
      </c>
      <c r="P155" s="30">
        <v>6</v>
      </c>
      <c r="Q155" s="21" t="s">
        <v>49</v>
      </c>
      <c r="R155" s="30">
        <v>0</v>
      </c>
      <c r="S155" s="34"/>
      <c r="T155" s="2">
        <f ca="1">IFERROR(IF(ISBLANK(EmpData[[#This Row],[DOB]]),"",INT((TODAY()-EmpData[[#This Row],[DOB]])/365)),"")</f>
        <v>28</v>
      </c>
      <c r="V155" t="str">
        <f>IFERROR(EmpData[[#This Row],[Name]]&amp;EmpData[[#This Row],[Month]],"")</f>
        <v>Ankita Rawat43646</v>
      </c>
      <c r="W155">
        <f>IFERROR(YEAR(EmpData[[#This Row],[Month]]),"")</f>
        <v>2019</v>
      </c>
    </row>
    <row r="156" spans="1:23" x14ac:dyDescent="0.25">
      <c r="A156" s="21" t="s">
        <v>50</v>
      </c>
      <c r="B156" s="21" t="s">
        <v>51</v>
      </c>
      <c r="C156" s="2">
        <f>YEAR(EmpData[[#This Row],[DOJ ]])</f>
        <v>2015</v>
      </c>
      <c r="D156" s="24" t="s">
        <v>52</v>
      </c>
      <c r="E156" s="25">
        <v>42248</v>
      </c>
      <c r="F156" s="30" t="s">
        <v>262</v>
      </c>
      <c r="G156" s="32">
        <v>30882</v>
      </c>
      <c r="H156" s="30"/>
      <c r="I156" s="30" t="s">
        <v>53</v>
      </c>
      <c r="J156" s="21" t="s">
        <v>54</v>
      </c>
      <c r="K156" s="30">
        <v>300000</v>
      </c>
      <c r="L156" s="34">
        <v>43646</v>
      </c>
      <c r="M156" s="11">
        <f>MONTH(EmpData[[#This Row],[Month]])</f>
        <v>6</v>
      </c>
      <c r="N156" s="11">
        <f>YEAR(EmpData[[#This Row],[Month]])</f>
        <v>2019</v>
      </c>
      <c r="O156" s="21">
        <v>46.6</v>
      </c>
      <c r="P156" s="30">
        <v>47</v>
      </c>
      <c r="Q156" s="21" t="s">
        <v>36</v>
      </c>
      <c r="R156" s="30">
        <v>0</v>
      </c>
      <c r="S156" s="34"/>
      <c r="T156" s="2">
        <f ca="1">IFERROR(IF(ISBLANK(EmpData[[#This Row],[DOB]]),"",INT((TODAY()-EmpData[[#This Row],[DOB]])/365)),"")</f>
        <v>35</v>
      </c>
      <c r="V156" t="str">
        <f>IFERROR(EmpData[[#This Row],[Name]]&amp;EmpData[[#This Row],[Month]],"")</f>
        <v>Ankur Srivastava43646</v>
      </c>
      <c r="W156">
        <f>IFERROR(YEAR(EmpData[[#This Row],[Month]]),"")</f>
        <v>2019</v>
      </c>
    </row>
    <row r="157" spans="1:23" x14ac:dyDescent="0.25">
      <c r="A157" s="21" t="s">
        <v>55</v>
      </c>
      <c r="B157" s="21" t="s">
        <v>56</v>
      </c>
      <c r="C157" s="2">
        <f>YEAR(EmpData[[#This Row],[DOJ ]])</f>
        <v>2016</v>
      </c>
      <c r="D157" s="24" t="s">
        <v>57</v>
      </c>
      <c r="E157" s="25">
        <v>42614</v>
      </c>
      <c r="F157" s="30" t="s">
        <v>262</v>
      </c>
      <c r="G157" s="32">
        <v>29231</v>
      </c>
      <c r="H157" s="30"/>
      <c r="I157" s="30" t="s">
        <v>58</v>
      </c>
      <c r="J157" s="21" t="s">
        <v>54</v>
      </c>
      <c r="K157" s="30">
        <v>300000</v>
      </c>
      <c r="L157" s="34">
        <v>43646</v>
      </c>
      <c r="M157" s="11">
        <f>MONTH(EmpData[[#This Row],[Month]])</f>
        <v>6</v>
      </c>
      <c r="N157" s="11">
        <f>YEAR(EmpData[[#This Row],[Month]])</f>
        <v>2019</v>
      </c>
      <c r="O157" s="21">
        <v>34.4</v>
      </c>
      <c r="P157" s="30">
        <v>35</v>
      </c>
      <c r="Q157" s="21" t="s">
        <v>36</v>
      </c>
      <c r="R157" s="30">
        <v>0</v>
      </c>
      <c r="S157" s="34"/>
      <c r="T157" s="2">
        <f ca="1">IFERROR(IF(ISBLANK(EmpData[[#This Row],[DOB]]),"",INT((TODAY()-EmpData[[#This Row],[DOB]])/365)),"")</f>
        <v>40</v>
      </c>
      <c r="V157" t="str">
        <f>IFERROR(EmpData[[#This Row],[Name]]&amp;EmpData[[#This Row],[Month]],"")</f>
        <v>Anshuman Panwar43646</v>
      </c>
      <c r="W157">
        <f>IFERROR(YEAR(EmpData[[#This Row],[Month]]),"")</f>
        <v>2019</v>
      </c>
    </row>
    <row r="158" spans="1:23" x14ac:dyDescent="0.25">
      <c r="A158" s="21" t="s">
        <v>59</v>
      </c>
      <c r="B158" s="21" t="s">
        <v>60</v>
      </c>
      <c r="C158" s="2">
        <f>YEAR(EmpData[[#This Row],[DOJ ]])</f>
        <v>2017</v>
      </c>
      <c r="D158" s="24" t="s">
        <v>61</v>
      </c>
      <c r="E158" s="25">
        <v>43046</v>
      </c>
      <c r="F158" s="30" t="s">
        <v>262</v>
      </c>
      <c r="G158" s="32" t="s">
        <v>263</v>
      </c>
      <c r="H158" s="30"/>
      <c r="I158" s="30" t="s">
        <v>62</v>
      </c>
      <c r="J158" s="21" t="s">
        <v>35</v>
      </c>
      <c r="K158" s="30">
        <v>300000</v>
      </c>
      <c r="L158" s="34">
        <v>43646</v>
      </c>
      <c r="M158" s="11">
        <f>MONTH(EmpData[[#This Row],[Month]])</f>
        <v>6</v>
      </c>
      <c r="N158" s="11">
        <f>YEAR(EmpData[[#This Row],[Month]])</f>
        <v>2019</v>
      </c>
      <c r="O158" s="21">
        <v>20</v>
      </c>
      <c r="P158" s="30">
        <v>20</v>
      </c>
      <c r="Q158" s="21" t="s">
        <v>86</v>
      </c>
      <c r="R158" s="30">
        <v>0</v>
      </c>
      <c r="S158" s="34"/>
      <c r="T158" s="2" t="str">
        <f ca="1">IFERROR(IF(ISBLANK(EmpData[[#This Row],[DOB]]),"",INT((TODAY()-EmpData[[#This Row],[DOB]])/365)),"")</f>
        <v/>
      </c>
      <c r="V158" t="str">
        <f>IFERROR(EmpData[[#This Row],[Name]]&amp;EmpData[[#This Row],[Month]],"")</f>
        <v>Anunay Agrawal43646</v>
      </c>
      <c r="W158">
        <f>IFERROR(YEAR(EmpData[[#This Row],[Month]]),"")</f>
        <v>2019</v>
      </c>
    </row>
    <row r="159" spans="1:23" x14ac:dyDescent="0.25">
      <c r="A159" s="21" t="s">
        <v>63</v>
      </c>
      <c r="B159" s="21" t="s">
        <v>64</v>
      </c>
      <c r="C159" s="2">
        <f>YEAR(EmpData[[#This Row],[DOJ ]])</f>
        <v>2018</v>
      </c>
      <c r="D159" s="24" t="s">
        <v>65</v>
      </c>
      <c r="E159" s="25">
        <v>43437</v>
      </c>
      <c r="F159" s="30" t="s">
        <v>262</v>
      </c>
      <c r="G159" s="32">
        <v>34207</v>
      </c>
      <c r="H159" s="30" t="s">
        <v>66</v>
      </c>
      <c r="I159" s="30" t="s">
        <v>19</v>
      </c>
      <c r="J159" s="21" t="s">
        <v>20</v>
      </c>
      <c r="K159" s="30">
        <v>300000</v>
      </c>
      <c r="L159" s="34">
        <v>43646</v>
      </c>
      <c r="M159" s="11">
        <f>MONTH(EmpData[[#This Row],[Month]])</f>
        <v>6</v>
      </c>
      <c r="N159" s="11">
        <f>YEAR(EmpData[[#This Row],[Month]])</f>
        <v>2019</v>
      </c>
      <c r="O159" s="21">
        <v>6.9666666666666668</v>
      </c>
      <c r="P159" s="30">
        <v>7</v>
      </c>
      <c r="Q159" s="21" t="s">
        <v>21</v>
      </c>
      <c r="R159" s="30">
        <v>109294.77</v>
      </c>
      <c r="S159" s="34"/>
      <c r="T159" s="2">
        <f ca="1">IFERROR(IF(ISBLANK(EmpData[[#This Row],[DOB]]),"",INT((TODAY()-EmpData[[#This Row],[DOB]])/365)),"")</f>
        <v>26</v>
      </c>
      <c r="V159" t="str">
        <f>IFERROR(EmpData[[#This Row],[Name]]&amp;EmpData[[#This Row],[Month]],"")</f>
        <v>Ashmit Mishra43646</v>
      </c>
      <c r="W159">
        <f>IFERROR(YEAR(EmpData[[#This Row],[Month]]),"")</f>
        <v>2019</v>
      </c>
    </row>
    <row r="160" spans="1:23" x14ac:dyDescent="0.25">
      <c r="A160" s="21" t="s">
        <v>67</v>
      </c>
      <c r="B160" s="21" t="s">
        <v>68</v>
      </c>
      <c r="C160" s="2">
        <f>YEAR(EmpData[[#This Row],[DOJ ]])</f>
        <v>2018</v>
      </c>
      <c r="D160" s="24" t="s">
        <v>69</v>
      </c>
      <c r="E160" s="25">
        <v>43284</v>
      </c>
      <c r="F160" s="30" t="s">
        <v>262</v>
      </c>
      <c r="G160" s="32">
        <v>34780</v>
      </c>
      <c r="H160" s="30" t="s">
        <v>70</v>
      </c>
      <c r="I160" s="30" t="s">
        <v>19</v>
      </c>
      <c r="J160" s="21" t="s">
        <v>20</v>
      </c>
      <c r="K160" s="30">
        <v>300000</v>
      </c>
      <c r="L160" s="34">
        <v>43646</v>
      </c>
      <c r="M160" s="11">
        <f>MONTH(EmpData[[#This Row],[Month]])</f>
        <v>6</v>
      </c>
      <c r="N160" s="11">
        <f>YEAR(EmpData[[#This Row],[Month]])</f>
        <v>2019</v>
      </c>
      <c r="O160" s="21">
        <v>12.066666666666666</v>
      </c>
      <c r="P160" s="30">
        <v>13</v>
      </c>
      <c r="Q160" s="21" t="s">
        <v>26</v>
      </c>
      <c r="R160" s="30">
        <v>276225.76</v>
      </c>
      <c r="S160" s="34"/>
      <c r="T160" s="2">
        <f ca="1">IFERROR(IF(ISBLANK(EmpData[[#This Row],[DOB]]),"",INT((TODAY()-EmpData[[#This Row],[DOB]])/365)),"")</f>
        <v>25</v>
      </c>
      <c r="V160" t="str">
        <f>IFERROR(EmpData[[#This Row],[Name]]&amp;EmpData[[#This Row],[Month]],"")</f>
        <v>Ashutosh Ranjan43646</v>
      </c>
      <c r="W160">
        <f>IFERROR(YEAR(EmpData[[#This Row],[Month]]),"")</f>
        <v>2019</v>
      </c>
    </row>
    <row r="161" spans="1:23" x14ac:dyDescent="0.25">
      <c r="A161" s="21" t="s">
        <v>72</v>
      </c>
      <c r="B161" s="21" t="s">
        <v>227</v>
      </c>
      <c r="C161" s="2">
        <f>YEAR(EmpData[[#This Row],[DOJ ]])</f>
        <v>2018</v>
      </c>
      <c r="D161" s="24" t="s">
        <v>74</v>
      </c>
      <c r="E161" s="25">
        <v>43283</v>
      </c>
      <c r="F161" s="30" t="s">
        <v>262</v>
      </c>
      <c r="G161" s="32">
        <v>34403</v>
      </c>
      <c r="H161" s="30" t="s">
        <v>70</v>
      </c>
      <c r="I161" s="30" t="s">
        <v>19</v>
      </c>
      <c r="J161" s="21" t="s">
        <v>20</v>
      </c>
      <c r="K161" s="30">
        <v>300000</v>
      </c>
      <c r="L161" s="34">
        <v>43646</v>
      </c>
      <c r="M161" s="11">
        <f>MONTH(EmpData[[#This Row],[Month]])</f>
        <v>6</v>
      </c>
      <c r="N161" s="11">
        <f>YEAR(EmpData[[#This Row],[Month]])</f>
        <v>2019</v>
      </c>
      <c r="O161" s="21">
        <v>12.1</v>
      </c>
      <c r="P161" s="30">
        <v>13</v>
      </c>
      <c r="Q161" s="21" t="s">
        <v>26</v>
      </c>
      <c r="R161" s="30">
        <v>175244.62000000002</v>
      </c>
      <c r="S161" s="34"/>
      <c r="T161" s="2">
        <f ca="1">IFERROR(IF(ISBLANK(EmpData[[#This Row],[DOB]]),"",INT((TODAY()-EmpData[[#This Row],[DOB]])/365)),"")</f>
        <v>26</v>
      </c>
      <c r="V161" t="str">
        <f>IFERROR(EmpData[[#This Row],[Name]]&amp;EmpData[[#This Row],[Month]],"")</f>
        <v>Aviraj Srivastava43646</v>
      </c>
      <c r="W161">
        <f>IFERROR(YEAR(EmpData[[#This Row],[Month]]),"")</f>
        <v>2019</v>
      </c>
    </row>
    <row r="162" spans="1:23" x14ac:dyDescent="0.25">
      <c r="A162" s="21" t="s">
        <v>75</v>
      </c>
      <c r="B162" s="21" t="s">
        <v>76</v>
      </c>
      <c r="C162" s="2">
        <f>YEAR(EmpData[[#This Row],[DOJ ]])</f>
        <v>2018</v>
      </c>
      <c r="D162" s="24" t="s">
        <v>77</v>
      </c>
      <c r="E162" s="25">
        <v>43405</v>
      </c>
      <c r="F162" s="30" t="s">
        <v>262</v>
      </c>
      <c r="G162" s="32">
        <v>30094</v>
      </c>
      <c r="H162" s="30"/>
      <c r="I162" s="30" t="s">
        <v>78</v>
      </c>
      <c r="J162" s="21" t="s">
        <v>20</v>
      </c>
      <c r="K162" s="30">
        <v>300000</v>
      </c>
      <c r="L162" s="34">
        <v>43646</v>
      </c>
      <c r="M162" s="11">
        <f>MONTH(EmpData[[#This Row],[Month]])</f>
        <v>6</v>
      </c>
      <c r="N162" s="11">
        <f>YEAR(EmpData[[#This Row],[Month]])</f>
        <v>2019</v>
      </c>
      <c r="O162" s="21">
        <v>8.0333333333333332</v>
      </c>
      <c r="P162" s="30">
        <v>9</v>
      </c>
      <c r="Q162" s="21" t="s">
        <v>21</v>
      </c>
      <c r="R162" s="30">
        <v>0</v>
      </c>
      <c r="S162" s="34"/>
      <c r="T162" s="2">
        <f ca="1">IFERROR(IF(ISBLANK(EmpData[[#This Row],[DOB]]),"",INT((TODAY()-EmpData[[#This Row],[DOB]])/365)),"")</f>
        <v>38</v>
      </c>
      <c r="V162" t="str">
        <f>IFERROR(EmpData[[#This Row],[Name]]&amp;EmpData[[#This Row],[Month]],"")</f>
        <v>Balram Singh43646</v>
      </c>
      <c r="W162">
        <f>IFERROR(YEAR(EmpData[[#This Row],[Month]]),"")</f>
        <v>2019</v>
      </c>
    </row>
    <row r="163" spans="1:23" x14ac:dyDescent="0.25">
      <c r="A163" s="21" t="s">
        <v>79</v>
      </c>
      <c r="B163" s="21" t="s">
        <v>80</v>
      </c>
      <c r="C163" s="2">
        <f>YEAR(EmpData[[#This Row],[DOJ ]])</f>
        <v>2018</v>
      </c>
      <c r="D163" s="24" t="s">
        <v>81</v>
      </c>
      <c r="E163" s="25">
        <v>43298</v>
      </c>
      <c r="F163" s="30" t="s">
        <v>262</v>
      </c>
      <c r="G163" s="32">
        <v>33907</v>
      </c>
      <c r="H163" s="30" t="s">
        <v>70</v>
      </c>
      <c r="I163" s="30" t="s">
        <v>82</v>
      </c>
      <c r="J163" s="21" t="s">
        <v>20</v>
      </c>
      <c r="K163" s="30">
        <v>300000</v>
      </c>
      <c r="L163" s="34">
        <v>43646</v>
      </c>
      <c r="M163" s="11">
        <f>MONTH(EmpData[[#This Row],[Month]])</f>
        <v>6</v>
      </c>
      <c r="N163" s="11">
        <f>YEAR(EmpData[[#This Row],[Month]])</f>
        <v>2019</v>
      </c>
      <c r="O163" s="21">
        <v>11.6</v>
      </c>
      <c r="P163" s="30">
        <v>12</v>
      </c>
      <c r="Q163" s="21" t="s">
        <v>71</v>
      </c>
      <c r="R163" s="30">
        <v>287418.24999999994</v>
      </c>
      <c r="S163" s="34"/>
      <c r="T163" s="2">
        <f ca="1">IFERROR(IF(ISBLANK(EmpData[[#This Row],[DOB]]),"",INT((TODAY()-EmpData[[#This Row],[DOB]])/365)),"")</f>
        <v>27</v>
      </c>
      <c r="V163" t="str">
        <f>IFERROR(EmpData[[#This Row],[Name]]&amp;EmpData[[#This Row],[Month]],"")</f>
        <v>Bhaskar Gupta43646</v>
      </c>
      <c r="W163">
        <f>IFERROR(YEAR(EmpData[[#This Row],[Month]]),"")</f>
        <v>2019</v>
      </c>
    </row>
    <row r="164" spans="1:23" x14ac:dyDescent="0.25">
      <c r="A164" s="21" t="s">
        <v>83</v>
      </c>
      <c r="B164" s="21" t="s">
        <v>84</v>
      </c>
      <c r="C164" s="2">
        <f>YEAR(EmpData[[#This Row],[DOJ ]])</f>
        <v>2017</v>
      </c>
      <c r="D164" s="24" t="s">
        <v>85</v>
      </c>
      <c r="E164" s="25">
        <v>42894</v>
      </c>
      <c r="F164" s="30" t="s">
        <v>261</v>
      </c>
      <c r="G164" s="32">
        <v>34018</v>
      </c>
      <c r="H164" s="30" t="s">
        <v>25</v>
      </c>
      <c r="I164" s="30" t="s">
        <v>82</v>
      </c>
      <c r="J164" s="21" t="s">
        <v>20</v>
      </c>
      <c r="K164" s="30">
        <v>300000</v>
      </c>
      <c r="L164" s="34">
        <v>43646</v>
      </c>
      <c r="M164" s="11">
        <f>MONTH(EmpData[[#This Row],[Month]])</f>
        <v>6</v>
      </c>
      <c r="N164" s="11">
        <f>YEAR(EmpData[[#This Row],[Month]])</f>
        <v>2019</v>
      </c>
      <c r="O164" s="21">
        <v>25.066666666666666</v>
      </c>
      <c r="P164" s="30">
        <v>26</v>
      </c>
      <c r="Q164" s="21" t="s">
        <v>36</v>
      </c>
      <c r="R164" s="30">
        <v>302008</v>
      </c>
      <c r="S164" s="34"/>
      <c r="T164" s="2">
        <f ca="1">IFERROR(IF(ISBLANK(EmpData[[#This Row],[DOB]]),"",INT((TODAY()-EmpData[[#This Row],[DOB]])/365)),"")</f>
        <v>27</v>
      </c>
      <c r="V164" t="str">
        <f>IFERROR(EmpData[[#This Row],[Name]]&amp;EmpData[[#This Row],[Month]],"")</f>
        <v>Blessy Jose43646</v>
      </c>
      <c r="W164">
        <f>IFERROR(YEAR(EmpData[[#This Row],[Month]]),"")</f>
        <v>2019</v>
      </c>
    </row>
    <row r="165" spans="1:23" x14ac:dyDescent="0.25">
      <c r="A165" s="21" t="s">
        <v>87</v>
      </c>
      <c r="B165" s="21" t="s">
        <v>88</v>
      </c>
      <c r="C165" s="2">
        <f>YEAR(EmpData[[#This Row],[DOJ ]])</f>
        <v>2018</v>
      </c>
      <c r="D165" s="24" t="s">
        <v>89</v>
      </c>
      <c r="E165" s="25">
        <v>43367</v>
      </c>
      <c r="F165" s="30" t="s">
        <v>261</v>
      </c>
      <c r="G165" s="32">
        <v>35173</v>
      </c>
      <c r="H165" s="30" t="s">
        <v>30</v>
      </c>
      <c r="I165" s="30" t="s">
        <v>19</v>
      </c>
      <c r="J165" s="21" t="s">
        <v>20</v>
      </c>
      <c r="K165" s="30">
        <v>300000</v>
      </c>
      <c r="L165" s="34">
        <v>43646</v>
      </c>
      <c r="M165" s="11">
        <f>MONTH(EmpData[[#This Row],[Month]])</f>
        <v>6</v>
      </c>
      <c r="N165" s="11">
        <f>YEAR(EmpData[[#This Row],[Month]])</f>
        <v>2019</v>
      </c>
      <c r="O165" s="21">
        <v>9.3000000000000007</v>
      </c>
      <c r="P165" s="30">
        <v>10</v>
      </c>
      <c r="Q165" s="21" t="s">
        <v>71</v>
      </c>
      <c r="R165" s="30">
        <v>0</v>
      </c>
      <c r="S165" s="34"/>
      <c r="T165" s="2">
        <f ca="1">IFERROR(IF(ISBLANK(EmpData[[#This Row],[DOB]]),"",INT((TODAY()-EmpData[[#This Row],[DOB]])/365)),"")</f>
        <v>24</v>
      </c>
      <c r="V165" t="str">
        <f>IFERROR(EmpData[[#This Row],[Name]]&amp;EmpData[[#This Row],[Month]],"")</f>
        <v>Bulbul43646</v>
      </c>
      <c r="W165">
        <f>IFERROR(YEAR(EmpData[[#This Row],[Month]]),"")</f>
        <v>2019</v>
      </c>
    </row>
    <row r="166" spans="1:23" x14ac:dyDescent="0.25">
      <c r="A166" s="21" t="s">
        <v>94</v>
      </c>
      <c r="B166" s="21" t="s">
        <v>95</v>
      </c>
      <c r="C166" s="2">
        <f>YEAR(EmpData[[#This Row],[DOJ ]])</f>
        <v>2018</v>
      </c>
      <c r="D166" s="24" t="s">
        <v>81</v>
      </c>
      <c r="E166" s="25">
        <v>43298</v>
      </c>
      <c r="F166" s="30" t="s">
        <v>262</v>
      </c>
      <c r="G166" s="32">
        <v>33614</v>
      </c>
      <c r="H166" s="30" t="s">
        <v>70</v>
      </c>
      <c r="I166" s="30" t="s">
        <v>19</v>
      </c>
      <c r="J166" s="21" t="s">
        <v>20</v>
      </c>
      <c r="K166" s="30">
        <v>300000</v>
      </c>
      <c r="L166" s="34">
        <v>43646</v>
      </c>
      <c r="M166" s="11">
        <f>MONTH(EmpData[[#This Row],[Month]])</f>
        <v>6</v>
      </c>
      <c r="N166" s="11">
        <f>YEAR(EmpData[[#This Row],[Month]])</f>
        <v>2019</v>
      </c>
      <c r="O166" s="21">
        <v>11.6</v>
      </c>
      <c r="P166" s="30">
        <v>12</v>
      </c>
      <c r="Q166" s="21" t="s">
        <v>71</v>
      </c>
      <c r="R166" s="30">
        <v>295719</v>
      </c>
      <c r="S166" s="34"/>
      <c r="T166" s="2">
        <f ca="1">IFERROR(IF(ISBLANK(EmpData[[#This Row],[DOB]]),"",INT((TODAY()-EmpData[[#This Row],[DOB]])/365)),"")</f>
        <v>28</v>
      </c>
      <c r="V166" t="str">
        <f>IFERROR(EmpData[[#This Row],[Name]]&amp;EmpData[[#This Row],[Month]],"")</f>
        <v>Deepak sareen43646</v>
      </c>
      <c r="W166">
        <f>IFERROR(YEAR(EmpData[[#This Row],[Month]]),"")</f>
        <v>2019</v>
      </c>
    </row>
    <row r="167" spans="1:23" x14ac:dyDescent="0.25">
      <c r="A167" s="21" t="s">
        <v>96</v>
      </c>
      <c r="B167" s="21" t="s">
        <v>97</v>
      </c>
      <c r="C167" s="2">
        <f>YEAR(EmpData[[#This Row],[DOJ ]])</f>
        <v>2018</v>
      </c>
      <c r="D167" s="24" t="s">
        <v>89</v>
      </c>
      <c r="E167" s="25">
        <v>43367</v>
      </c>
      <c r="F167" s="30" t="s">
        <v>262</v>
      </c>
      <c r="G167" s="32">
        <v>33506</v>
      </c>
      <c r="H167" s="30" t="s">
        <v>30</v>
      </c>
      <c r="I167" s="30" t="s">
        <v>19</v>
      </c>
      <c r="J167" s="21" t="s">
        <v>20</v>
      </c>
      <c r="K167" s="30">
        <v>300000</v>
      </c>
      <c r="L167" s="34">
        <v>43646</v>
      </c>
      <c r="M167" s="11">
        <f>MONTH(EmpData[[#This Row],[Month]])</f>
        <v>6</v>
      </c>
      <c r="N167" s="11">
        <f>YEAR(EmpData[[#This Row],[Month]])</f>
        <v>2019</v>
      </c>
      <c r="O167" s="21">
        <v>9.3000000000000007</v>
      </c>
      <c r="P167" s="30">
        <v>10</v>
      </c>
      <c r="Q167" s="21" t="s">
        <v>71</v>
      </c>
      <c r="R167" s="30">
        <v>135390</v>
      </c>
      <c r="S167" s="34"/>
      <c r="T167" s="2">
        <f ca="1">IFERROR(IF(ISBLANK(EmpData[[#This Row],[DOB]]),"",INT((TODAY()-EmpData[[#This Row],[DOB]])/365)),"")</f>
        <v>28</v>
      </c>
      <c r="V167" t="str">
        <f>IFERROR(EmpData[[#This Row],[Name]]&amp;EmpData[[#This Row],[Month]],"")</f>
        <v>Deepanshu Satija43646</v>
      </c>
      <c r="W167">
        <f>IFERROR(YEAR(EmpData[[#This Row],[Month]]),"")</f>
        <v>2019</v>
      </c>
    </row>
    <row r="168" spans="1:23" x14ac:dyDescent="0.25">
      <c r="A168" s="21" t="s">
        <v>98</v>
      </c>
      <c r="B168" s="21" t="s">
        <v>99</v>
      </c>
      <c r="C168" s="2">
        <f>YEAR(EmpData[[#This Row],[DOJ ]])</f>
        <v>2018</v>
      </c>
      <c r="D168" s="24" t="s">
        <v>89</v>
      </c>
      <c r="E168" s="25">
        <v>43367</v>
      </c>
      <c r="F168" s="30" t="s">
        <v>262</v>
      </c>
      <c r="G168" s="32">
        <v>36203</v>
      </c>
      <c r="H168" s="30" t="s">
        <v>30</v>
      </c>
      <c r="I168" s="30" t="s">
        <v>19</v>
      </c>
      <c r="J168" s="21" t="s">
        <v>20</v>
      </c>
      <c r="K168" s="30">
        <v>300000</v>
      </c>
      <c r="L168" s="34">
        <v>43646</v>
      </c>
      <c r="M168" s="11">
        <f>MONTH(EmpData[[#This Row],[Month]])</f>
        <v>6</v>
      </c>
      <c r="N168" s="11">
        <f>YEAR(EmpData[[#This Row],[Month]])</f>
        <v>2019</v>
      </c>
      <c r="O168" s="21">
        <v>9.3000000000000007</v>
      </c>
      <c r="P168" s="30">
        <v>10</v>
      </c>
      <c r="Q168" s="21" t="s">
        <v>71</v>
      </c>
      <c r="R168" s="30">
        <v>382879</v>
      </c>
      <c r="S168" s="34"/>
      <c r="T168" s="2">
        <f ca="1">IFERROR(IF(ISBLANK(EmpData[[#This Row],[DOB]]),"",INT((TODAY()-EmpData[[#This Row],[DOB]])/365)),"")</f>
        <v>21</v>
      </c>
      <c r="V168" t="str">
        <f>IFERROR(EmpData[[#This Row],[Name]]&amp;EmpData[[#This Row],[Month]],"")</f>
        <v>Deepesh Tiwari43646</v>
      </c>
      <c r="W168">
        <f>IFERROR(YEAR(EmpData[[#This Row],[Month]]),"")</f>
        <v>2019</v>
      </c>
    </row>
    <row r="169" spans="1:23" x14ac:dyDescent="0.25">
      <c r="A169" s="21" t="s">
        <v>100</v>
      </c>
      <c r="B169" s="21" t="s">
        <v>101</v>
      </c>
      <c r="C169" s="2">
        <f>YEAR(EmpData[[#This Row],[DOJ ]])</f>
        <v>2018</v>
      </c>
      <c r="D169" s="24" t="s">
        <v>74</v>
      </c>
      <c r="E169" s="25">
        <v>43283</v>
      </c>
      <c r="F169" s="30" t="s">
        <v>262</v>
      </c>
      <c r="G169" s="32">
        <v>33405</v>
      </c>
      <c r="H169" s="30" t="s">
        <v>70</v>
      </c>
      <c r="I169" s="30" t="s">
        <v>19</v>
      </c>
      <c r="J169" s="21" t="s">
        <v>20</v>
      </c>
      <c r="K169" s="30">
        <v>300000</v>
      </c>
      <c r="L169" s="34">
        <v>43646</v>
      </c>
      <c r="M169" s="11">
        <f>MONTH(EmpData[[#This Row],[Month]])</f>
        <v>6</v>
      </c>
      <c r="N169" s="11">
        <f>YEAR(EmpData[[#This Row],[Month]])</f>
        <v>2019</v>
      </c>
      <c r="O169" s="21">
        <v>12.1</v>
      </c>
      <c r="P169" s="30">
        <v>13</v>
      </c>
      <c r="Q169" s="21" t="s">
        <v>26</v>
      </c>
      <c r="R169" s="30">
        <v>444303</v>
      </c>
      <c r="S169" s="34"/>
      <c r="T169" s="2">
        <f ca="1">IFERROR(IF(ISBLANK(EmpData[[#This Row],[DOB]]),"",INT((TODAY()-EmpData[[#This Row],[DOB]])/365)),"")</f>
        <v>29</v>
      </c>
      <c r="V169" t="str">
        <f>IFERROR(EmpData[[#This Row],[Name]]&amp;EmpData[[#This Row],[Month]],"")</f>
        <v>Dinesh Kumar43646</v>
      </c>
      <c r="W169">
        <f>IFERROR(YEAR(EmpData[[#This Row],[Month]]),"")</f>
        <v>2019</v>
      </c>
    </row>
    <row r="170" spans="1:23" x14ac:dyDescent="0.25">
      <c r="A170" s="21" t="s">
        <v>102</v>
      </c>
      <c r="B170" s="21" t="s">
        <v>103</v>
      </c>
      <c r="C170" s="2">
        <f>YEAR(EmpData[[#This Row],[DOJ ]])</f>
        <v>2018</v>
      </c>
      <c r="D170" s="24" t="s">
        <v>104</v>
      </c>
      <c r="E170" s="25">
        <v>43314</v>
      </c>
      <c r="F170" s="30" t="s">
        <v>262</v>
      </c>
      <c r="G170" s="32">
        <v>34096</v>
      </c>
      <c r="H170" s="30" t="s">
        <v>18</v>
      </c>
      <c r="I170" s="30" t="s">
        <v>19</v>
      </c>
      <c r="J170" s="21" t="s">
        <v>20</v>
      </c>
      <c r="K170" s="30">
        <v>300000</v>
      </c>
      <c r="L170" s="34">
        <v>43646</v>
      </c>
      <c r="M170" s="11">
        <f>MONTH(EmpData[[#This Row],[Month]])</f>
        <v>6</v>
      </c>
      <c r="N170" s="11">
        <f>YEAR(EmpData[[#This Row],[Month]])</f>
        <v>2019</v>
      </c>
      <c r="O170" s="21">
        <v>11.066666666666666</v>
      </c>
      <c r="P170" s="30">
        <v>12</v>
      </c>
      <c r="Q170" s="21" t="s">
        <v>71</v>
      </c>
      <c r="R170" s="30">
        <v>173620</v>
      </c>
      <c r="S170" s="34"/>
      <c r="T170" s="2">
        <f ca="1">IFERROR(IF(ISBLANK(EmpData[[#This Row],[DOB]]),"",INT((TODAY()-EmpData[[#This Row],[DOB]])/365)),"")</f>
        <v>27</v>
      </c>
      <c r="V170" t="str">
        <f>IFERROR(EmpData[[#This Row],[Name]]&amp;EmpData[[#This Row],[Month]],"")</f>
        <v>Gaurav43646</v>
      </c>
      <c r="W170">
        <f>IFERROR(YEAR(EmpData[[#This Row],[Month]]),"")</f>
        <v>2019</v>
      </c>
    </row>
    <row r="171" spans="1:23" x14ac:dyDescent="0.25">
      <c r="A171" s="21" t="s">
        <v>105</v>
      </c>
      <c r="B171" s="21" t="s">
        <v>106</v>
      </c>
      <c r="C171" s="2">
        <f>YEAR(EmpData[[#This Row],[DOJ ]])</f>
        <v>2018</v>
      </c>
      <c r="D171" s="24" t="s">
        <v>17</v>
      </c>
      <c r="E171" s="25">
        <v>43329</v>
      </c>
      <c r="F171" s="30" t="s">
        <v>262</v>
      </c>
      <c r="G171" s="32">
        <v>34857</v>
      </c>
      <c r="H171" s="30" t="s">
        <v>18</v>
      </c>
      <c r="I171" s="30" t="s">
        <v>19</v>
      </c>
      <c r="J171" s="21" t="s">
        <v>20</v>
      </c>
      <c r="K171" s="30">
        <v>300000</v>
      </c>
      <c r="L171" s="34">
        <v>43646</v>
      </c>
      <c r="M171" s="11">
        <f>MONTH(EmpData[[#This Row],[Month]])</f>
        <v>6</v>
      </c>
      <c r="N171" s="11">
        <f>YEAR(EmpData[[#This Row],[Month]])</f>
        <v>2019</v>
      </c>
      <c r="O171" s="21">
        <v>10.566666666666666</v>
      </c>
      <c r="P171" s="30">
        <v>11</v>
      </c>
      <c r="Q171" s="21" t="s">
        <v>71</v>
      </c>
      <c r="R171" s="30">
        <v>265112.76</v>
      </c>
      <c r="S171" s="34"/>
      <c r="T171" s="2">
        <f ca="1">IFERROR(IF(ISBLANK(EmpData[[#This Row],[DOB]]),"",INT((TODAY()-EmpData[[#This Row],[DOB]])/365)),"")</f>
        <v>25</v>
      </c>
      <c r="V171" t="str">
        <f>IFERROR(EmpData[[#This Row],[Name]]&amp;EmpData[[#This Row],[Month]],"")</f>
        <v>Giyasuddin Siddiqui43646</v>
      </c>
      <c r="W171">
        <f>IFERROR(YEAR(EmpData[[#This Row],[Month]]),"")</f>
        <v>2019</v>
      </c>
    </row>
    <row r="172" spans="1:23" x14ac:dyDescent="0.25">
      <c r="A172" s="21" t="s">
        <v>107</v>
      </c>
      <c r="B172" s="21" t="s">
        <v>108</v>
      </c>
      <c r="C172" s="2">
        <f>YEAR(EmpData[[#This Row],[DOJ ]])</f>
        <v>2018</v>
      </c>
      <c r="D172" s="24" t="s">
        <v>89</v>
      </c>
      <c r="E172" s="25">
        <v>43367</v>
      </c>
      <c r="F172" s="30" t="s">
        <v>261</v>
      </c>
      <c r="G172" s="32">
        <v>33818</v>
      </c>
      <c r="H172" s="30" t="s">
        <v>30</v>
      </c>
      <c r="I172" s="30" t="s">
        <v>19</v>
      </c>
      <c r="J172" s="21" t="s">
        <v>20</v>
      </c>
      <c r="K172" s="30">
        <v>300000</v>
      </c>
      <c r="L172" s="34">
        <v>43646</v>
      </c>
      <c r="M172" s="11">
        <f>MONTH(EmpData[[#This Row],[Month]])</f>
        <v>6</v>
      </c>
      <c r="N172" s="11">
        <f>YEAR(EmpData[[#This Row],[Month]])</f>
        <v>2019</v>
      </c>
      <c r="O172" s="21">
        <v>9.3000000000000007</v>
      </c>
      <c r="P172" s="30">
        <v>10</v>
      </c>
      <c r="Q172" s="21" t="s">
        <v>71</v>
      </c>
      <c r="R172" s="30">
        <v>164454</v>
      </c>
      <c r="S172" s="34"/>
      <c r="T172" s="2">
        <f ca="1">IFERROR(IF(ISBLANK(EmpData[[#This Row],[DOB]]),"",INT((TODAY()-EmpData[[#This Row],[DOB]])/365)),"")</f>
        <v>27</v>
      </c>
      <c r="V172" t="str">
        <f>IFERROR(EmpData[[#This Row],[Name]]&amp;EmpData[[#This Row],[Month]],"")</f>
        <v>G Puja43646</v>
      </c>
      <c r="W172">
        <f>IFERROR(YEAR(EmpData[[#This Row],[Month]]),"")</f>
        <v>2019</v>
      </c>
    </row>
    <row r="173" spans="1:23" x14ac:dyDescent="0.25">
      <c r="A173" s="21" t="s">
        <v>109</v>
      </c>
      <c r="B173" s="21" t="s">
        <v>110</v>
      </c>
      <c r="C173" s="2">
        <f>YEAR(EmpData[[#This Row],[DOJ ]])</f>
        <v>2018</v>
      </c>
      <c r="D173" s="24" t="s">
        <v>89</v>
      </c>
      <c r="E173" s="25">
        <v>43367</v>
      </c>
      <c r="F173" s="30" t="s">
        <v>262</v>
      </c>
      <c r="G173" s="32">
        <v>35352</v>
      </c>
      <c r="H173" s="30" t="s">
        <v>30</v>
      </c>
      <c r="I173" s="30" t="s">
        <v>19</v>
      </c>
      <c r="J173" s="21" t="s">
        <v>20</v>
      </c>
      <c r="K173" s="30">
        <v>300000</v>
      </c>
      <c r="L173" s="34">
        <v>43646</v>
      </c>
      <c r="M173" s="11">
        <f>MONTH(EmpData[[#This Row],[Month]])</f>
        <v>6</v>
      </c>
      <c r="N173" s="11">
        <f>YEAR(EmpData[[#This Row],[Month]])</f>
        <v>2019</v>
      </c>
      <c r="O173" s="21">
        <v>9.3000000000000007</v>
      </c>
      <c r="P173" s="30">
        <v>10</v>
      </c>
      <c r="Q173" s="21" t="s">
        <v>71</v>
      </c>
      <c r="R173" s="30">
        <v>304618.69</v>
      </c>
      <c r="S173" s="34"/>
      <c r="T173" s="2">
        <f ca="1">IFERROR(IF(ISBLANK(EmpData[[#This Row],[DOB]]),"",INT((TODAY()-EmpData[[#This Row],[DOB]])/365)),"")</f>
        <v>23</v>
      </c>
      <c r="V173" t="str">
        <f>IFERROR(EmpData[[#This Row],[Name]]&amp;EmpData[[#This Row],[Month]],"")</f>
        <v>Hardeep Singh43646</v>
      </c>
      <c r="W173">
        <f>IFERROR(YEAR(EmpData[[#This Row],[Month]]),"")</f>
        <v>2019</v>
      </c>
    </row>
    <row r="174" spans="1:23" x14ac:dyDescent="0.25">
      <c r="A174" s="21" t="s">
        <v>111</v>
      </c>
      <c r="B174" s="21" t="s">
        <v>112</v>
      </c>
      <c r="C174" s="2">
        <f>YEAR(EmpData[[#This Row],[DOJ ]])</f>
        <v>2018</v>
      </c>
      <c r="D174" s="24" t="s">
        <v>24</v>
      </c>
      <c r="E174" s="25">
        <v>43132</v>
      </c>
      <c r="F174" s="30" t="s">
        <v>261</v>
      </c>
      <c r="G174" s="32">
        <v>33478</v>
      </c>
      <c r="H174" s="30" t="s">
        <v>25</v>
      </c>
      <c r="I174" s="30" t="s">
        <v>19</v>
      </c>
      <c r="J174" s="21" t="s">
        <v>20</v>
      </c>
      <c r="K174" s="30">
        <v>300000</v>
      </c>
      <c r="L174" s="34">
        <v>43646</v>
      </c>
      <c r="M174" s="11">
        <f>MONTH(EmpData[[#This Row],[Month]])</f>
        <v>6</v>
      </c>
      <c r="N174" s="11">
        <f>YEAR(EmpData[[#This Row],[Month]])</f>
        <v>2019</v>
      </c>
      <c r="O174" s="21">
        <v>17.133333333333333</v>
      </c>
      <c r="P174" s="30">
        <v>18</v>
      </c>
      <c r="Q174" s="21" t="s">
        <v>26</v>
      </c>
      <c r="R174" s="30">
        <v>248310.71</v>
      </c>
      <c r="S174" s="34"/>
      <c r="T174" s="2">
        <f ca="1">IFERROR(IF(ISBLANK(EmpData[[#This Row],[DOB]]),"",INT((TODAY()-EmpData[[#This Row],[DOB]])/365)),"")</f>
        <v>28</v>
      </c>
      <c r="V174" t="str">
        <f>IFERROR(EmpData[[#This Row],[Name]]&amp;EmpData[[#This Row],[Month]],"")</f>
        <v>Harshi Agarwal43646</v>
      </c>
      <c r="W174">
        <f>IFERROR(YEAR(EmpData[[#This Row],[Month]]),"")</f>
        <v>2019</v>
      </c>
    </row>
    <row r="175" spans="1:23" x14ac:dyDescent="0.25">
      <c r="A175" s="21" t="s">
        <v>113</v>
      </c>
      <c r="B175" s="21" t="s">
        <v>114</v>
      </c>
      <c r="C175" s="2">
        <f>YEAR(EmpData[[#This Row],[DOJ ]])</f>
        <v>2017</v>
      </c>
      <c r="D175" s="24" t="s">
        <v>115</v>
      </c>
      <c r="E175" s="25">
        <v>42948</v>
      </c>
      <c r="F175" s="30" t="s">
        <v>262</v>
      </c>
      <c r="G175" s="32">
        <v>31521</v>
      </c>
      <c r="H175" s="30"/>
      <c r="I175" s="30" t="s">
        <v>116</v>
      </c>
      <c r="J175" s="21" t="s">
        <v>54</v>
      </c>
      <c r="K175" s="30">
        <v>300000</v>
      </c>
      <c r="L175" s="34">
        <v>43646</v>
      </c>
      <c r="M175" s="11">
        <f>MONTH(EmpData[[#This Row],[Month]])</f>
        <v>6</v>
      </c>
      <c r="N175" s="11">
        <f>YEAR(EmpData[[#This Row],[Month]])</f>
        <v>2019</v>
      </c>
      <c r="O175" s="21">
        <v>23.266666666666666</v>
      </c>
      <c r="P175" s="30">
        <v>24</v>
      </c>
      <c r="Q175" s="21" t="s">
        <v>86</v>
      </c>
      <c r="R175" s="30">
        <v>0</v>
      </c>
      <c r="S175" s="34"/>
      <c r="T175" s="2">
        <f ca="1">IFERROR(IF(ISBLANK(EmpData[[#This Row],[DOB]]),"",INT((TODAY()-EmpData[[#This Row],[DOB]])/365)),"")</f>
        <v>34</v>
      </c>
      <c r="V175" t="str">
        <f>IFERROR(EmpData[[#This Row],[Name]]&amp;EmpData[[#This Row],[Month]],"")</f>
        <v>Harsh Trivedi43646</v>
      </c>
      <c r="W175">
        <f>IFERROR(YEAR(EmpData[[#This Row],[Month]]),"")</f>
        <v>2019</v>
      </c>
    </row>
    <row r="176" spans="1:23" x14ac:dyDescent="0.25">
      <c r="A176" s="21" t="s">
        <v>117</v>
      </c>
      <c r="B176" s="21" t="s">
        <v>118</v>
      </c>
      <c r="C176" s="2">
        <f>YEAR(EmpData[[#This Row],[DOJ ]])</f>
        <v>2018</v>
      </c>
      <c r="D176" s="24" t="s">
        <v>104</v>
      </c>
      <c r="E176" s="25">
        <v>43314</v>
      </c>
      <c r="F176" s="30" t="s">
        <v>262</v>
      </c>
      <c r="G176" s="32">
        <v>33791</v>
      </c>
      <c r="H176" s="30" t="s">
        <v>18</v>
      </c>
      <c r="I176" s="30" t="s">
        <v>82</v>
      </c>
      <c r="J176" s="21" t="s">
        <v>20</v>
      </c>
      <c r="K176" s="30">
        <v>300000</v>
      </c>
      <c r="L176" s="34">
        <v>43646</v>
      </c>
      <c r="M176" s="11">
        <f>MONTH(EmpData[[#This Row],[Month]])</f>
        <v>6</v>
      </c>
      <c r="N176" s="11">
        <f>YEAR(EmpData[[#This Row],[Month]])</f>
        <v>2019</v>
      </c>
      <c r="O176" s="21">
        <v>11.066666666666666</v>
      </c>
      <c r="P176" s="30">
        <v>12</v>
      </c>
      <c r="Q176" s="21" t="s">
        <v>71</v>
      </c>
      <c r="R176" s="30">
        <v>156662</v>
      </c>
      <c r="S176" s="34"/>
      <c r="T176" s="2">
        <f ca="1">IFERROR(IF(ISBLANK(EmpData[[#This Row],[DOB]]),"",INT((TODAY()-EmpData[[#This Row],[DOB]])/365)),"")</f>
        <v>28</v>
      </c>
      <c r="V176" t="str">
        <f>IFERROR(EmpData[[#This Row],[Name]]&amp;EmpData[[#This Row],[Month]],"")</f>
        <v>Himanshu Singh43646</v>
      </c>
      <c r="W176">
        <f>IFERROR(YEAR(EmpData[[#This Row],[Month]]),"")</f>
        <v>2019</v>
      </c>
    </row>
    <row r="177" spans="1:23" x14ac:dyDescent="0.25">
      <c r="A177" s="21" t="s">
        <v>119</v>
      </c>
      <c r="B177" s="21" t="s">
        <v>120</v>
      </c>
      <c r="C177" s="44">
        <f>YEAR(EmpData[[#This Row],[DOJ ]])</f>
        <v>2018</v>
      </c>
      <c r="D177" s="24" t="s">
        <v>121</v>
      </c>
      <c r="E177" s="25">
        <v>43192</v>
      </c>
      <c r="F177" s="30" t="s">
        <v>261</v>
      </c>
      <c r="G177" s="32" t="s">
        <v>263</v>
      </c>
      <c r="H177" s="30"/>
      <c r="I177" s="30" t="s">
        <v>122</v>
      </c>
      <c r="J177" s="21" t="s">
        <v>54</v>
      </c>
      <c r="K177" s="30">
        <v>300000</v>
      </c>
      <c r="L177" s="34">
        <v>43646</v>
      </c>
      <c r="M177" s="11">
        <f>MONTH(EmpData[[#This Row],[Month]])</f>
        <v>6</v>
      </c>
      <c r="N177" s="11">
        <f>YEAR(EmpData[[#This Row],[Month]])</f>
        <v>2019</v>
      </c>
      <c r="O177" s="21">
        <v>13.1</v>
      </c>
      <c r="P177" s="30">
        <v>14</v>
      </c>
      <c r="Q177" s="21" t="s">
        <v>26</v>
      </c>
      <c r="R177" s="30">
        <v>0</v>
      </c>
      <c r="S177" s="34">
        <v>43646</v>
      </c>
      <c r="T177" s="44" t="str">
        <f ca="1">IFERROR(IF(ISBLANK(EmpData[[#This Row],[DOB]]),"",INT((TODAY()-EmpData[[#This Row],[DOB]])/365)),"")</f>
        <v/>
      </c>
    </row>
    <row r="178" spans="1:23" x14ac:dyDescent="0.25">
      <c r="A178" s="21" t="s">
        <v>123</v>
      </c>
      <c r="B178" s="21" t="s">
        <v>124</v>
      </c>
      <c r="C178" s="2">
        <f>YEAR(EmpData[[#This Row],[DOJ ]])</f>
        <v>2017</v>
      </c>
      <c r="D178" s="24" t="s">
        <v>115</v>
      </c>
      <c r="E178" s="25">
        <v>42948</v>
      </c>
      <c r="F178" s="30" t="s">
        <v>261</v>
      </c>
      <c r="G178" s="32">
        <v>35228</v>
      </c>
      <c r="H178" s="30" t="s">
        <v>25</v>
      </c>
      <c r="I178" s="30" t="s">
        <v>82</v>
      </c>
      <c r="J178" s="21" t="s">
        <v>20</v>
      </c>
      <c r="K178" s="30">
        <v>300000</v>
      </c>
      <c r="L178" s="34">
        <v>43646</v>
      </c>
      <c r="M178" s="11">
        <f>MONTH(EmpData[[#This Row],[Month]])</f>
        <v>6</v>
      </c>
      <c r="N178" s="11">
        <f>YEAR(EmpData[[#This Row],[Month]])</f>
        <v>2019</v>
      </c>
      <c r="O178" s="21">
        <v>23.266666666666666</v>
      </c>
      <c r="P178" s="30">
        <v>24</v>
      </c>
      <c r="Q178" s="21" t="s">
        <v>86</v>
      </c>
      <c r="R178" s="30">
        <v>248983</v>
      </c>
      <c r="S178" s="34"/>
      <c r="T178" s="2">
        <f ca="1">IFERROR(IF(ISBLANK(EmpData[[#This Row],[DOB]]),"",INT((TODAY()-EmpData[[#This Row],[DOB]])/365)),"")</f>
        <v>24</v>
      </c>
      <c r="V178" t="str">
        <f>IFERROR(EmpData[[#This Row],[Name]]&amp;EmpData[[#This Row],[Month]],"")</f>
        <v>Kriti Gupta43646</v>
      </c>
      <c r="W178">
        <f>IFERROR(YEAR(EmpData[[#This Row],[Month]]),"")</f>
        <v>2019</v>
      </c>
    </row>
    <row r="179" spans="1:23" x14ac:dyDescent="0.25">
      <c r="A179" s="21" t="s">
        <v>125</v>
      </c>
      <c r="B179" s="21" t="s">
        <v>126</v>
      </c>
      <c r="C179" s="2">
        <f>YEAR(EmpData[[#This Row],[DOJ ]])</f>
        <v>2015</v>
      </c>
      <c r="D179" s="24" t="s">
        <v>127</v>
      </c>
      <c r="E179" s="25">
        <v>42233</v>
      </c>
      <c r="F179" s="30" t="s">
        <v>262</v>
      </c>
      <c r="G179" s="32" t="s">
        <v>263</v>
      </c>
      <c r="H179" s="30"/>
      <c r="I179" s="30" t="s">
        <v>128</v>
      </c>
      <c r="J179" s="21" t="s">
        <v>20</v>
      </c>
      <c r="K179" s="30">
        <v>300000</v>
      </c>
      <c r="L179" s="34">
        <v>43646</v>
      </c>
      <c r="M179" s="11">
        <f>MONTH(EmpData[[#This Row],[Month]])</f>
        <v>6</v>
      </c>
      <c r="N179" s="11">
        <f>YEAR(EmpData[[#This Row],[Month]])</f>
        <v>2019</v>
      </c>
      <c r="O179" s="21">
        <v>47.1</v>
      </c>
      <c r="P179" s="30">
        <v>48</v>
      </c>
      <c r="Q179" s="21" t="s">
        <v>36</v>
      </c>
      <c r="R179" s="30">
        <v>0</v>
      </c>
      <c r="S179" s="34"/>
      <c r="T179" s="2" t="str">
        <f ca="1">IFERROR(IF(ISBLANK(EmpData[[#This Row],[DOB]]),"",INT((TODAY()-EmpData[[#This Row],[DOB]])/365)),"")</f>
        <v/>
      </c>
      <c r="V179" t="str">
        <f>IFERROR(EmpData[[#This Row],[Name]]&amp;EmpData[[#This Row],[Month]],"")</f>
        <v>Laishram Pushalai43646</v>
      </c>
      <c r="W179">
        <f>IFERROR(YEAR(EmpData[[#This Row],[Month]]),"")</f>
        <v>2019</v>
      </c>
    </row>
    <row r="180" spans="1:23" x14ac:dyDescent="0.25">
      <c r="A180" s="21" t="s">
        <v>129</v>
      </c>
      <c r="B180" s="21" t="s">
        <v>130</v>
      </c>
      <c r="C180" s="2">
        <f>YEAR(EmpData[[#This Row],[DOJ ]])</f>
        <v>2016</v>
      </c>
      <c r="D180" s="24" t="s">
        <v>57</v>
      </c>
      <c r="E180" s="25">
        <v>42614</v>
      </c>
      <c r="F180" s="30" t="s">
        <v>262</v>
      </c>
      <c r="G180" s="32">
        <v>29321</v>
      </c>
      <c r="H180" s="30"/>
      <c r="I180" s="30" t="s">
        <v>58</v>
      </c>
      <c r="J180" s="21" t="s">
        <v>54</v>
      </c>
      <c r="K180" s="30">
        <v>300000</v>
      </c>
      <c r="L180" s="34">
        <v>43646</v>
      </c>
      <c r="M180" s="11">
        <f>MONTH(EmpData[[#This Row],[Month]])</f>
        <v>6</v>
      </c>
      <c r="N180" s="11">
        <f>YEAR(EmpData[[#This Row],[Month]])</f>
        <v>2019</v>
      </c>
      <c r="O180" s="21">
        <v>34.4</v>
      </c>
      <c r="P180" s="30">
        <v>35</v>
      </c>
      <c r="Q180" s="21" t="s">
        <v>36</v>
      </c>
      <c r="R180" s="30">
        <v>0</v>
      </c>
      <c r="S180" s="34"/>
      <c r="T180" s="2">
        <f ca="1">IFERROR(IF(ISBLANK(EmpData[[#This Row],[DOB]]),"",INT((TODAY()-EmpData[[#This Row],[DOB]])/365)),"")</f>
        <v>40</v>
      </c>
      <c r="V180" t="str">
        <f>IFERROR(EmpData[[#This Row],[Name]]&amp;EmpData[[#This Row],[Month]],"")</f>
        <v>Madangopal Srinivasan43646</v>
      </c>
      <c r="W180">
        <f>IFERROR(YEAR(EmpData[[#This Row],[Month]]),"")</f>
        <v>2019</v>
      </c>
    </row>
    <row r="181" spans="1:23" x14ac:dyDescent="0.25">
      <c r="A181" s="21" t="s">
        <v>131</v>
      </c>
      <c r="B181" s="21" t="s">
        <v>132</v>
      </c>
      <c r="C181" s="2">
        <f>YEAR(EmpData[[#This Row],[DOJ ]])</f>
        <v>2018</v>
      </c>
      <c r="D181" s="24" t="s">
        <v>133</v>
      </c>
      <c r="E181" s="25">
        <v>43297</v>
      </c>
      <c r="F181" s="30" t="s">
        <v>262</v>
      </c>
      <c r="G181" s="32" t="s">
        <v>263</v>
      </c>
      <c r="H181" s="30"/>
      <c r="I181" s="30" t="s">
        <v>134</v>
      </c>
      <c r="J181" s="21" t="s">
        <v>35</v>
      </c>
      <c r="K181" s="30">
        <v>300000</v>
      </c>
      <c r="L181" s="34">
        <v>43646</v>
      </c>
      <c r="M181" s="11">
        <f>MONTH(EmpData[[#This Row],[Month]])</f>
        <v>6</v>
      </c>
      <c r="N181" s="11">
        <f>YEAR(EmpData[[#This Row],[Month]])</f>
        <v>2019</v>
      </c>
      <c r="O181" s="21">
        <v>11.633333333333333</v>
      </c>
      <c r="P181" s="30">
        <v>12</v>
      </c>
      <c r="Q181" s="21" t="s">
        <v>71</v>
      </c>
      <c r="R181" s="30">
        <v>0</v>
      </c>
      <c r="S181" s="34"/>
      <c r="T181" s="2" t="str">
        <f ca="1">IFERROR(IF(ISBLANK(EmpData[[#This Row],[DOB]]),"",INT((TODAY()-EmpData[[#This Row],[DOB]])/365)),"")</f>
        <v/>
      </c>
      <c r="V181" t="str">
        <f>IFERROR(EmpData[[#This Row],[Name]]&amp;EmpData[[#This Row],[Month]],"")</f>
        <v>Manu Dawar43646</v>
      </c>
      <c r="W181">
        <f>IFERROR(YEAR(EmpData[[#This Row],[Month]]),"")</f>
        <v>2019</v>
      </c>
    </row>
    <row r="182" spans="1:23" x14ac:dyDescent="0.25">
      <c r="A182" s="21" t="s">
        <v>135</v>
      </c>
      <c r="B182" s="21" t="s">
        <v>136</v>
      </c>
      <c r="C182" s="2">
        <f>YEAR(EmpData[[#This Row],[DOJ ]])</f>
        <v>2018</v>
      </c>
      <c r="D182" s="24" t="s">
        <v>137</v>
      </c>
      <c r="E182" s="25">
        <v>43266</v>
      </c>
      <c r="F182" s="30" t="s">
        <v>262</v>
      </c>
      <c r="G182" s="32">
        <v>33216</v>
      </c>
      <c r="H182" s="30"/>
      <c r="I182" s="30" t="s">
        <v>40</v>
      </c>
      <c r="J182" s="21" t="s">
        <v>20</v>
      </c>
      <c r="K182" s="30">
        <v>300000</v>
      </c>
      <c r="L182" s="34">
        <v>43646</v>
      </c>
      <c r="M182" s="11">
        <f>MONTH(EmpData[[#This Row],[Month]])</f>
        <v>6</v>
      </c>
      <c r="N182" s="11">
        <f>YEAR(EmpData[[#This Row],[Month]])</f>
        <v>2019</v>
      </c>
      <c r="O182" s="21">
        <v>12.666666666666666</v>
      </c>
      <c r="P182" s="30">
        <v>13</v>
      </c>
      <c r="Q182" s="21" t="s">
        <v>26</v>
      </c>
      <c r="R182" s="30">
        <v>0</v>
      </c>
      <c r="S182" s="34"/>
      <c r="T182" s="2">
        <f ca="1">IFERROR(IF(ISBLANK(EmpData[[#This Row],[DOB]]),"",INT((TODAY()-EmpData[[#This Row],[DOB]])/365)),"")</f>
        <v>29</v>
      </c>
      <c r="V182" t="str">
        <f>IFERROR(EmpData[[#This Row],[Name]]&amp;EmpData[[#This Row],[Month]],"")</f>
        <v>Mayank Sharma43646</v>
      </c>
      <c r="W182">
        <f>IFERROR(YEAR(EmpData[[#This Row],[Month]]),"")</f>
        <v>2019</v>
      </c>
    </row>
    <row r="183" spans="1:23" x14ac:dyDescent="0.25">
      <c r="A183" s="21" t="s">
        <v>138</v>
      </c>
      <c r="B183" s="21" t="s">
        <v>139</v>
      </c>
      <c r="C183" s="2">
        <f>YEAR(EmpData[[#This Row],[DOJ ]])</f>
        <v>2018</v>
      </c>
      <c r="D183" s="24" t="s">
        <v>17</v>
      </c>
      <c r="E183" s="25">
        <v>43329</v>
      </c>
      <c r="F183" s="30" t="s">
        <v>262</v>
      </c>
      <c r="G183" s="32">
        <v>34028</v>
      </c>
      <c r="H183" s="30" t="s">
        <v>18</v>
      </c>
      <c r="I183" s="30" t="s">
        <v>19</v>
      </c>
      <c r="J183" s="21" t="s">
        <v>20</v>
      </c>
      <c r="K183" s="30">
        <v>300000</v>
      </c>
      <c r="L183" s="34">
        <v>43646</v>
      </c>
      <c r="M183" s="11">
        <f>MONTH(EmpData[[#This Row],[Month]])</f>
        <v>6</v>
      </c>
      <c r="N183" s="11">
        <f>YEAR(EmpData[[#This Row],[Month]])</f>
        <v>2019</v>
      </c>
      <c r="O183" s="21">
        <v>10.566666666666666</v>
      </c>
      <c r="P183" s="30">
        <v>11</v>
      </c>
      <c r="Q183" s="21" t="s">
        <v>71</v>
      </c>
      <c r="R183" s="30">
        <v>369336</v>
      </c>
      <c r="S183" s="34"/>
      <c r="T183" s="2">
        <f ca="1">IFERROR(IF(ISBLANK(EmpData[[#This Row],[DOB]]),"",INT((TODAY()-EmpData[[#This Row],[DOB]])/365)),"")</f>
        <v>27</v>
      </c>
      <c r="V183" t="str">
        <f>IFERROR(EmpData[[#This Row],[Name]]&amp;EmpData[[#This Row],[Month]],"")</f>
        <v>Md Rizwi Shams43646</v>
      </c>
      <c r="W183">
        <f>IFERROR(YEAR(EmpData[[#This Row],[Month]]),"")</f>
        <v>2019</v>
      </c>
    </row>
    <row r="184" spans="1:23" x14ac:dyDescent="0.25">
      <c r="A184" s="21" t="s">
        <v>140</v>
      </c>
      <c r="B184" s="21" t="s">
        <v>141</v>
      </c>
      <c r="C184" s="2">
        <f>YEAR(EmpData[[#This Row],[DOJ ]])</f>
        <v>2018</v>
      </c>
      <c r="D184" s="24" t="s">
        <v>65</v>
      </c>
      <c r="E184" s="25">
        <v>43437</v>
      </c>
      <c r="F184" s="30" t="s">
        <v>261</v>
      </c>
      <c r="G184" s="32">
        <v>35291</v>
      </c>
      <c r="H184" s="30" t="s">
        <v>66</v>
      </c>
      <c r="I184" s="30" t="s">
        <v>19</v>
      </c>
      <c r="J184" s="21" t="s">
        <v>20</v>
      </c>
      <c r="K184" s="30">
        <v>300000</v>
      </c>
      <c r="L184" s="34">
        <v>43646</v>
      </c>
      <c r="M184" s="11">
        <f>MONTH(EmpData[[#This Row],[Month]])</f>
        <v>6</v>
      </c>
      <c r="N184" s="11">
        <f>YEAR(EmpData[[#This Row],[Month]])</f>
        <v>2019</v>
      </c>
      <c r="O184" s="21">
        <v>6.9666666666666668</v>
      </c>
      <c r="P184" s="30">
        <v>7</v>
      </c>
      <c r="Q184" s="21" t="s">
        <v>21</v>
      </c>
      <c r="R184" s="30">
        <v>198732.26</v>
      </c>
      <c r="S184" s="34"/>
      <c r="T184" s="2">
        <f ca="1">IFERROR(IF(ISBLANK(EmpData[[#This Row],[DOB]]),"",INT((TODAY()-EmpData[[#This Row],[DOB]])/365)),"")</f>
        <v>23</v>
      </c>
      <c r="V184" t="str">
        <f>IFERROR(EmpData[[#This Row],[Name]]&amp;EmpData[[#This Row],[Month]],"")</f>
        <v>Megha Verma43646</v>
      </c>
      <c r="W184">
        <f>IFERROR(YEAR(EmpData[[#This Row],[Month]]),"")</f>
        <v>2019</v>
      </c>
    </row>
    <row r="185" spans="1:23" x14ac:dyDescent="0.25">
      <c r="A185" s="21" t="s">
        <v>142</v>
      </c>
      <c r="B185" s="21" t="s">
        <v>143</v>
      </c>
      <c r="C185" s="2">
        <f>YEAR(EmpData[[#This Row],[DOJ ]])</f>
        <v>2018</v>
      </c>
      <c r="D185" s="24" t="s">
        <v>104</v>
      </c>
      <c r="E185" s="25">
        <v>43314</v>
      </c>
      <c r="F185" s="30" t="s">
        <v>261</v>
      </c>
      <c r="G185" s="32">
        <v>34172</v>
      </c>
      <c r="H185" s="30" t="s">
        <v>18</v>
      </c>
      <c r="I185" s="30" t="s">
        <v>19</v>
      </c>
      <c r="J185" s="21" t="s">
        <v>20</v>
      </c>
      <c r="K185" s="30">
        <v>300000</v>
      </c>
      <c r="L185" s="34">
        <v>43646</v>
      </c>
      <c r="M185" s="11">
        <f>MONTH(EmpData[[#This Row],[Month]])</f>
        <v>6</v>
      </c>
      <c r="N185" s="11">
        <f>YEAR(EmpData[[#This Row],[Month]])</f>
        <v>2019</v>
      </c>
      <c r="O185" s="21">
        <v>11.066666666666666</v>
      </c>
      <c r="P185" s="30">
        <v>12</v>
      </c>
      <c r="Q185" s="21" t="s">
        <v>71</v>
      </c>
      <c r="R185" s="30">
        <v>185972</v>
      </c>
      <c r="S185" s="34"/>
      <c r="T185" s="2">
        <f ca="1">IFERROR(IF(ISBLANK(EmpData[[#This Row],[DOB]]),"",INT((TODAY()-EmpData[[#This Row],[DOB]])/365)),"")</f>
        <v>26</v>
      </c>
      <c r="V185" t="str">
        <f>IFERROR(EmpData[[#This Row],[Name]]&amp;EmpData[[#This Row],[Month]],"")</f>
        <v>Monika43646</v>
      </c>
      <c r="W185">
        <f>IFERROR(YEAR(EmpData[[#This Row],[Month]]),"")</f>
        <v>2019</v>
      </c>
    </row>
    <row r="186" spans="1:23" x14ac:dyDescent="0.25">
      <c r="A186" s="21" t="s">
        <v>144</v>
      </c>
      <c r="B186" s="21" t="s">
        <v>145</v>
      </c>
      <c r="C186" s="2">
        <f>YEAR(EmpData[[#This Row],[DOJ ]])</f>
        <v>2018</v>
      </c>
      <c r="D186" s="24" t="s">
        <v>146</v>
      </c>
      <c r="E186" s="25">
        <v>43276</v>
      </c>
      <c r="F186" s="30" t="s">
        <v>261</v>
      </c>
      <c r="G186" s="32">
        <v>35779</v>
      </c>
      <c r="H186" s="30" t="s">
        <v>147</v>
      </c>
      <c r="I186" s="30" t="s">
        <v>19</v>
      </c>
      <c r="J186" s="21" t="s">
        <v>20</v>
      </c>
      <c r="K186" s="30">
        <v>300000</v>
      </c>
      <c r="L186" s="34">
        <v>43646</v>
      </c>
      <c r="M186" s="11">
        <f>MONTH(EmpData[[#This Row],[Month]])</f>
        <v>6</v>
      </c>
      <c r="N186" s="11">
        <f>YEAR(EmpData[[#This Row],[Month]])</f>
        <v>2019</v>
      </c>
      <c r="O186" s="21">
        <v>12.333333333333334</v>
      </c>
      <c r="P186" s="30">
        <v>13</v>
      </c>
      <c r="Q186" s="21" t="s">
        <v>26</v>
      </c>
      <c r="R186" s="30">
        <v>313700</v>
      </c>
      <c r="S186" s="34"/>
      <c r="T186" s="2">
        <f ca="1">IFERROR(IF(ISBLANK(EmpData[[#This Row],[DOB]]),"",INT((TODAY()-EmpData[[#This Row],[DOB]])/365)),"")</f>
        <v>22</v>
      </c>
      <c r="V186" t="str">
        <f>IFERROR(EmpData[[#This Row],[Name]]&amp;EmpData[[#This Row],[Month]],"")</f>
        <v>Monika Kumari43646</v>
      </c>
      <c r="W186">
        <f>IFERROR(YEAR(EmpData[[#This Row],[Month]]),"")</f>
        <v>2019</v>
      </c>
    </row>
    <row r="187" spans="1:23" x14ac:dyDescent="0.25">
      <c r="A187" s="21" t="s">
        <v>154</v>
      </c>
      <c r="B187" s="21" t="s">
        <v>155</v>
      </c>
      <c r="C187" s="44">
        <f>YEAR(EmpData[[#This Row],[DOJ ]])</f>
        <v>2018</v>
      </c>
      <c r="D187" s="24" t="s">
        <v>104</v>
      </c>
      <c r="E187" s="25">
        <v>43314</v>
      </c>
      <c r="F187" s="30" t="s">
        <v>261</v>
      </c>
      <c r="G187" s="32" t="s">
        <v>263</v>
      </c>
      <c r="H187" s="30" t="s">
        <v>18</v>
      </c>
      <c r="I187" s="30" t="s">
        <v>19</v>
      </c>
      <c r="J187" s="21" t="s">
        <v>20</v>
      </c>
      <c r="K187" s="30">
        <v>300000</v>
      </c>
      <c r="L187" s="34">
        <v>43646</v>
      </c>
      <c r="M187" s="11">
        <f>MONTH(EmpData[[#This Row],[Month]])</f>
        <v>6</v>
      </c>
      <c r="N187" s="11">
        <f>YEAR(EmpData[[#This Row],[Month]])</f>
        <v>2019</v>
      </c>
      <c r="O187" s="21">
        <v>9.0333333333333332</v>
      </c>
      <c r="P187" s="30">
        <v>10</v>
      </c>
      <c r="Q187" s="21" t="s">
        <v>71</v>
      </c>
      <c r="R187" s="30">
        <v>126700</v>
      </c>
      <c r="S187" s="34"/>
      <c r="T187" s="44" t="str">
        <f ca="1">IFERROR(IF(ISBLANK(EmpData[[#This Row],[DOB]]),"",INT((TODAY()-EmpData[[#This Row],[DOB]])/365)),"")</f>
        <v/>
      </c>
      <c r="V187" t="str">
        <f>IFERROR(EmpData[[#This Row],[Name]]&amp;EmpData[[#This Row],[Month]],"")</f>
        <v>Nisha Goyal43646</v>
      </c>
      <c r="W187">
        <f>IFERROR(YEAR(EmpData[[#This Row],[Month]]),"")</f>
        <v>2019</v>
      </c>
    </row>
    <row r="188" spans="1:23" x14ac:dyDescent="0.25">
      <c r="A188" s="21" t="s">
        <v>148</v>
      </c>
      <c r="B188" s="21" t="s">
        <v>149</v>
      </c>
      <c r="C188" s="2">
        <f>YEAR(EmpData[[#This Row],[DOJ ]])</f>
        <v>2018</v>
      </c>
      <c r="D188" s="24" t="s">
        <v>74</v>
      </c>
      <c r="E188" s="25">
        <v>43283</v>
      </c>
      <c r="F188" s="30" t="s">
        <v>262</v>
      </c>
      <c r="G188" s="32">
        <v>32267</v>
      </c>
      <c r="H188" s="30" t="s">
        <v>70</v>
      </c>
      <c r="I188" s="30" t="s">
        <v>19</v>
      </c>
      <c r="J188" s="21" t="s">
        <v>20</v>
      </c>
      <c r="K188" s="30">
        <v>300000</v>
      </c>
      <c r="L188" s="34">
        <v>43646</v>
      </c>
      <c r="M188" s="11">
        <f>MONTH(EmpData[[#This Row],[Month]])</f>
        <v>6</v>
      </c>
      <c r="N188" s="11">
        <f>YEAR(EmpData[[#This Row],[Month]])</f>
        <v>2019</v>
      </c>
      <c r="O188" s="21">
        <v>12.1</v>
      </c>
      <c r="P188" s="30">
        <v>13</v>
      </c>
      <c r="Q188" s="21" t="s">
        <v>26</v>
      </c>
      <c r="R188" s="30">
        <v>225191</v>
      </c>
      <c r="S188" s="34">
        <v>43646</v>
      </c>
      <c r="T188" s="2">
        <f ca="1">IFERROR(IF(ISBLANK(EmpData[[#This Row],[DOB]]),"",INT((TODAY()-EmpData[[#This Row],[DOB]])/365)),"")</f>
        <v>32</v>
      </c>
      <c r="V188" t="str">
        <f>IFERROR(EmpData[[#This Row],[Name]]&amp;EmpData[[#This Row],[Month]],"")</f>
        <v>Narendra Kumar43646</v>
      </c>
      <c r="W188">
        <f>IFERROR(YEAR(EmpData[[#This Row],[Month]]),"")</f>
        <v>2019</v>
      </c>
    </row>
    <row r="189" spans="1:23" x14ac:dyDescent="0.25">
      <c r="A189" s="21" t="s">
        <v>150</v>
      </c>
      <c r="B189" s="21" t="s">
        <v>151</v>
      </c>
      <c r="C189" s="2">
        <f>YEAR(EmpData[[#This Row],[DOJ ]])</f>
        <v>2018</v>
      </c>
      <c r="D189" s="24" t="s">
        <v>29</v>
      </c>
      <c r="E189" s="25">
        <v>43347</v>
      </c>
      <c r="F189" s="30" t="s">
        <v>262</v>
      </c>
      <c r="G189" s="32">
        <v>33305</v>
      </c>
      <c r="H189" s="30" t="s">
        <v>30</v>
      </c>
      <c r="I189" s="30" t="s">
        <v>19</v>
      </c>
      <c r="J189" s="21" t="s">
        <v>20</v>
      </c>
      <c r="K189" s="30">
        <v>300000</v>
      </c>
      <c r="L189" s="34">
        <v>43646</v>
      </c>
      <c r="M189" s="11">
        <f>MONTH(EmpData[[#This Row],[Month]])</f>
        <v>6</v>
      </c>
      <c r="N189" s="11">
        <f>YEAR(EmpData[[#This Row],[Month]])</f>
        <v>2019</v>
      </c>
      <c r="O189" s="21">
        <v>9.9666666666666668</v>
      </c>
      <c r="P189" s="30">
        <v>10</v>
      </c>
      <c r="Q189" s="21" t="s">
        <v>71</v>
      </c>
      <c r="R189" s="30">
        <v>120121</v>
      </c>
      <c r="S189" s="34"/>
      <c r="T189" s="2">
        <f ca="1">IFERROR(IF(ISBLANK(EmpData[[#This Row],[DOB]]),"",INT((TODAY()-EmpData[[#This Row],[DOB]])/365)),"")</f>
        <v>29</v>
      </c>
      <c r="V189" t="str">
        <f>IFERROR(EmpData[[#This Row],[Name]]&amp;EmpData[[#This Row],[Month]],"")</f>
        <v>Neeraj Khurana43646</v>
      </c>
      <c r="W189">
        <f>IFERROR(YEAR(EmpData[[#This Row],[Month]]),"")</f>
        <v>2019</v>
      </c>
    </row>
    <row r="190" spans="1:23" x14ac:dyDescent="0.25">
      <c r="A190" s="21" t="s">
        <v>152</v>
      </c>
      <c r="B190" s="21" t="s">
        <v>153</v>
      </c>
      <c r="C190" s="2">
        <f>YEAR(EmpData[[#This Row],[DOJ ]])</f>
        <v>2018</v>
      </c>
      <c r="D190" s="24" t="s">
        <v>24</v>
      </c>
      <c r="E190" s="25">
        <v>43132</v>
      </c>
      <c r="F190" s="30" t="s">
        <v>262</v>
      </c>
      <c r="G190" s="32">
        <v>34739</v>
      </c>
      <c r="H190" s="30"/>
      <c r="I190" s="30" t="s">
        <v>40</v>
      </c>
      <c r="J190" s="21" t="s">
        <v>20</v>
      </c>
      <c r="K190" s="30">
        <v>300000</v>
      </c>
      <c r="L190" s="34">
        <v>43646</v>
      </c>
      <c r="M190" s="11">
        <f>MONTH(EmpData[[#This Row],[Month]])</f>
        <v>6</v>
      </c>
      <c r="N190" s="11">
        <f>YEAR(EmpData[[#This Row],[Month]])</f>
        <v>2019</v>
      </c>
      <c r="O190" s="21">
        <v>17.133333333333333</v>
      </c>
      <c r="P190" s="30">
        <v>18</v>
      </c>
      <c r="Q190" s="21" t="s">
        <v>26</v>
      </c>
      <c r="R190" s="30">
        <v>0</v>
      </c>
      <c r="S190" s="34"/>
      <c r="T190" s="2">
        <f ca="1">IFERROR(IF(ISBLANK(EmpData[[#This Row],[DOB]]),"",INT((TODAY()-EmpData[[#This Row],[DOB]])/365)),"")</f>
        <v>25</v>
      </c>
      <c r="V190" t="str">
        <f>IFERROR(EmpData[[#This Row],[Name]]&amp;EmpData[[#This Row],[Month]],"")</f>
        <v>Nikhil Dutt Mishra43646</v>
      </c>
      <c r="W190">
        <f>IFERROR(YEAR(EmpData[[#This Row],[Month]]),"")</f>
        <v>2019</v>
      </c>
    </row>
    <row r="191" spans="1:23" x14ac:dyDescent="0.25">
      <c r="A191" s="21" t="s">
        <v>156</v>
      </c>
      <c r="B191" s="21" t="s">
        <v>157</v>
      </c>
      <c r="C191" s="2">
        <f>YEAR(EmpData[[#This Row],[DOJ ]])</f>
        <v>2019</v>
      </c>
      <c r="D191" s="24" t="s">
        <v>47</v>
      </c>
      <c r="E191" s="25">
        <v>43468</v>
      </c>
      <c r="F191" s="30" t="s">
        <v>261</v>
      </c>
      <c r="G191" s="32" t="s">
        <v>263</v>
      </c>
      <c r="H191" s="30"/>
      <c r="I191" s="30" t="s">
        <v>158</v>
      </c>
      <c r="J191" s="21" t="s">
        <v>35</v>
      </c>
      <c r="K191" s="30">
        <v>300000</v>
      </c>
      <c r="L191" s="34">
        <v>43646</v>
      </c>
      <c r="M191" s="11">
        <f>MONTH(EmpData[[#This Row],[Month]])</f>
        <v>6</v>
      </c>
      <c r="N191" s="11">
        <f>YEAR(EmpData[[#This Row],[Month]])</f>
        <v>2019</v>
      </c>
      <c r="O191" s="21">
        <v>5.9333333333333336</v>
      </c>
      <c r="P191" s="30">
        <v>6</v>
      </c>
      <c r="Q191" s="21" t="s">
        <v>49</v>
      </c>
      <c r="R191" s="30">
        <v>0</v>
      </c>
      <c r="S191" s="34"/>
      <c r="T191" s="2" t="str">
        <f ca="1">IFERROR(IF(ISBLANK(EmpData[[#This Row],[DOB]]),"",INT((TODAY()-EmpData[[#This Row],[DOB]])/365)),"")</f>
        <v/>
      </c>
      <c r="V191" t="str">
        <f>IFERROR(EmpData[[#This Row],[Name]]&amp;EmpData[[#This Row],[Month]],"")</f>
        <v>Nisha Yadav43646</v>
      </c>
      <c r="W191">
        <f>IFERROR(YEAR(EmpData[[#This Row],[Month]]),"")</f>
        <v>2019</v>
      </c>
    </row>
    <row r="192" spans="1:23" x14ac:dyDescent="0.25">
      <c r="A192" s="21" t="s">
        <v>159</v>
      </c>
      <c r="B192" s="21" t="s">
        <v>160</v>
      </c>
      <c r="C192" s="2">
        <f>YEAR(EmpData[[#This Row],[DOJ ]])</f>
        <v>2018</v>
      </c>
      <c r="D192" s="24" t="s">
        <v>161</v>
      </c>
      <c r="E192" s="25">
        <v>43144</v>
      </c>
      <c r="F192" s="30" t="s">
        <v>261</v>
      </c>
      <c r="G192" s="32" t="s">
        <v>263</v>
      </c>
      <c r="H192" s="30" t="s">
        <v>25</v>
      </c>
      <c r="I192" s="30" t="s">
        <v>82</v>
      </c>
      <c r="J192" s="21" t="s">
        <v>20</v>
      </c>
      <c r="K192" s="30">
        <v>300000</v>
      </c>
      <c r="L192" s="34">
        <v>43646</v>
      </c>
      <c r="M192" s="11">
        <f>MONTH(EmpData[[#This Row],[Month]])</f>
        <v>6</v>
      </c>
      <c r="N192" s="11">
        <f>YEAR(EmpData[[#This Row],[Month]])</f>
        <v>2019</v>
      </c>
      <c r="O192" s="21">
        <v>16.733333333333334</v>
      </c>
      <c r="P192" s="30">
        <v>17</v>
      </c>
      <c r="Q192" s="21" t="s">
        <v>26</v>
      </c>
      <c r="R192" s="30">
        <v>337613.85000000003</v>
      </c>
      <c r="S192" s="34"/>
      <c r="T192" s="2" t="str">
        <f ca="1">IFERROR(IF(ISBLANK(EmpData[[#This Row],[DOB]]),"",INT((TODAY()-EmpData[[#This Row],[DOB]])/365)),"")</f>
        <v/>
      </c>
      <c r="V192" t="str">
        <f>IFERROR(EmpData[[#This Row],[Name]]&amp;EmpData[[#This Row],[Month]],"")</f>
        <v>Palak Saxena43646</v>
      </c>
      <c r="W192">
        <f>IFERROR(YEAR(EmpData[[#This Row],[Month]]),"")</f>
        <v>2019</v>
      </c>
    </row>
    <row r="193" spans="1:23" x14ac:dyDescent="0.25">
      <c r="A193" s="21" t="s">
        <v>162</v>
      </c>
      <c r="B193" s="21" t="s">
        <v>163</v>
      </c>
      <c r="C193" s="2">
        <f>YEAR(EmpData[[#This Row],[DOJ ]])</f>
        <v>2017</v>
      </c>
      <c r="D193" s="24" t="s">
        <v>164</v>
      </c>
      <c r="E193" s="25">
        <v>43040</v>
      </c>
      <c r="F193" s="30" t="s">
        <v>262</v>
      </c>
      <c r="G193" s="32" t="s">
        <v>263</v>
      </c>
      <c r="H193" s="30" t="s">
        <v>25</v>
      </c>
      <c r="I193" s="30" t="s">
        <v>19</v>
      </c>
      <c r="J193" s="21" t="s">
        <v>20</v>
      </c>
      <c r="K193" s="30">
        <v>300000</v>
      </c>
      <c r="L193" s="34">
        <v>43646</v>
      </c>
      <c r="M193" s="11">
        <f>MONTH(EmpData[[#This Row],[Month]])</f>
        <v>6</v>
      </c>
      <c r="N193" s="11">
        <f>YEAR(EmpData[[#This Row],[Month]])</f>
        <v>2019</v>
      </c>
      <c r="O193" s="21">
        <v>20.2</v>
      </c>
      <c r="P193" s="30">
        <v>21</v>
      </c>
      <c r="Q193" s="21" t="s">
        <v>86</v>
      </c>
      <c r="R193" s="30">
        <v>132160.60999999999</v>
      </c>
      <c r="S193" s="34"/>
      <c r="T193" s="2" t="str">
        <f ca="1">IFERROR(IF(ISBLANK(EmpData[[#This Row],[DOB]]),"",INT((TODAY()-EmpData[[#This Row],[DOB]])/365)),"")</f>
        <v/>
      </c>
      <c r="V193" t="str">
        <f>IFERROR(EmpData[[#This Row],[Name]]&amp;EmpData[[#This Row],[Month]],"")</f>
        <v>Praveen Singh43646</v>
      </c>
      <c r="W193">
        <f>IFERROR(YEAR(EmpData[[#This Row],[Month]]),"")</f>
        <v>2019</v>
      </c>
    </row>
    <row r="194" spans="1:23" x14ac:dyDescent="0.25">
      <c r="A194" s="21" t="s">
        <v>165</v>
      </c>
      <c r="B194" s="21" t="s">
        <v>166</v>
      </c>
      <c r="C194" s="44">
        <f>YEAR(EmpData[[#This Row],[DOJ ]])</f>
        <v>2017</v>
      </c>
      <c r="D194" s="24" t="s">
        <v>167</v>
      </c>
      <c r="E194" s="25">
        <v>43009</v>
      </c>
      <c r="F194" s="30" t="s">
        <v>262</v>
      </c>
      <c r="G194" s="32" t="s">
        <v>263</v>
      </c>
      <c r="H194" s="30" t="s">
        <v>25</v>
      </c>
      <c r="I194" s="30" t="s">
        <v>82</v>
      </c>
      <c r="J194" s="21" t="s">
        <v>20</v>
      </c>
      <c r="K194" s="30">
        <v>300000</v>
      </c>
      <c r="L194" s="34">
        <v>43646</v>
      </c>
      <c r="M194" s="11">
        <f>MONTH(EmpData[[#This Row],[Month]])</f>
        <v>6</v>
      </c>
      <c r="N194" s="11">
        <f>YEAR(EmpData[[#This Row],[Month]])</f>
        <v>2019</v>
      </c>
      <c r="O194" s="21">
        <v>19.2</v>
      </c>
      <c r="P194" s="30">
        <v>20</v>
      </c>
      <c r="Q194" s="21" t="s">
        <v>86</v>
      </c>
      <c r="R194" s="30">
        <v>417551</v>
      </c>
      <c r="S194" s="34">
        <v>43646</v>
      </c>
      <c r="T194" s="44" t="str">
        <f ca="1">IFERROR(IF(ISBLANK(EmpData[[#This Row],[DOB]]),"",INT((TODAY()-EmpData[[#This Row],[DOB]])/365)),"")</f>
        <v/>
      </c>
      <c r="V194" t="str">
        <f>IFERROR(EmpData[[#This Row],[Name]]&amp;EmpData[[#This Row],[Month]],"")</f>
        <v>Priyesh Srivastava43646</v>
      </c>
      <c r="W194">
        <f>IFERROR(YEAR(EmpData[[#This Row],[Month]]),"")</f>
        <v>2019</v>
      </c>
    </row>
    <row r="195" spans="1:23" x14ac:dyDescent="0.25">
      <c r="A195" s="21" t="s">
        <v>168</v>
      </c>
      <c r="B195" s="21" t="s">
        <v>169</v>
      </c>
      <c r="C195" s="2">
        <f>YEAR(EmpData[[#This Row],[DOJ ]])</f>
        <v>2018</v>
      </c>
      <c r="D195" s="24" t="s">
        <v>17</v>
      </c>
      <c r="E195" s="25">
        <v>43329</v>
      </c>
      <c r="F195" s="30" t="s">
        <v>262</v>
      </c>
      <c r="G195" s="32">
        <v>34832</v>
      </c>
      <c r="H195" s="30" t="s">
        <v>18</v>
      </c>
      <c r="I195" s="30" t="s">
        <v>19</v>
      </c>
      <c r="J195" s="21" t="s">
        <v>20</v>
      </c>
      <c r="K195" s="30">
        <v>300000</v>
      </c>
      <c r="L195" s="34">
        <v>43646</v>
      </c>
      <c r="M195" s="11">
        <f>MONTH(EmpData[[#This Row],[Month]])</f>
        <v>6</v>
      </c>
      <c r="N195" s="11">
        <f>YEAR(EmpData[[#This Row],[Month]])</f>
        <v>2019</v>
      </c>
      <c r="O195" s="21">
        <v>10.566666666666666</v>
      </c>
      <c r="P195" s="30">
        <v>11</v>
      </c>
      <c r="Q195" s="21" t="s">
        <v>71</v>
      </c>
      <c r="R195" s="30">
        <v>317290</v>
      </c>
      <c r="S195" s="34"/>
      <c r="T195" s="2">
        <f ca="1">IFERROR(IF(ISBLANK(EmpData[[#This Row],[DOB]]),"",INT((TODAY()-EmpData[[#This Row],[DOB]])/365)),"")</f>
        <v>25</v>
      </c>
      <c r="V195" t="str">
        <f>IFERROR(EmpData[[#This Row],[Name]]&amp;EmpData[[#This Row],[Month]],"")</f>
        <v>Pushkar Shrivastava43646</v>
      </c>
      <c r="W195">
        <f>IFERROR(YEAR(EmpData[[#This Row],[Month]]),"")</f>
        <v>2019</v>
      </c>
    </row>
    <row r="196" spans="1:23" x14ac:dyDescent="0.25">
      <c r="A196" s="21" t="s">
        <v>170</v>
      </c>
      <c r="B196" s="21" t="s">
        <v>171</v>
      </c>
      <c r="C196" s="2">
        <f>YEAR(EmpData[[#This Row],[DOJ ]])</f>
        <v>2017</v>
      </c>
      <c r="D196" s="24" t="s">
        <v>167</v>
      </c>
      <c r="E196" s="25">
        <v>43009</v>
      </c>
      <c r="F196" s="30" t="s">
        <v>262</v>
      </c>
      <c r="G196" s="32" t="s">
        <v>263</v>
      </c>
      <c r="H196" s="30" t="s">
        <v>25</v>
      </c>
      <c r="I196" s="30" t="s">
        <v>82</v>
      </c>
      <c r="J196" s="21" t="s">
        <v>20</v>
      </c>
      <c r="K196" s="30">
        <v>300000</v>
      </c>
      <c r="L196" s="34">
        <v>43646</v>
      </c>
      <c r="M196" s="11">
        <f>MONTH(EmpData[[#This Row],[Month]])</f>
        <v>6</v>
      </c>
      <c r="N196" s="11">
        <f>YEAR(EmpData[[#This Row],[Month]])</f>
        <v>2019</v>
      </c>
      <c r="O196" s="21">
        <v>21.233333333333334</v>
      </c>
      <c r="P196" s="30">
        <v>22</v>
      </c>
      <c r="Q196" s="21" t="s">
        <v>86</v>
      </c>
      <c r="R196" s="30">
        <v>163773</v>
      </c>
      <c r="S196" s="34"/>
      <c r="T196" s="2" t="str">
        <f ca="1">IFERROR(IF(ISBLANK(EmpData[[#This Row],[DOB]]),"",INT((TODAY()-EmpData[[#This Row],[DOB]])/365)),"")</f>
        <v/>
      </c>
      <c r="V196" t="str">
        <f>IFERROR(EmpData[[#This Row],[Name]]&amp;EmpData[[#This Row],[Month]],"")</f>
        <v>Rajat Ahuja43646</v>
      </c>
      <c r="W196">
        <f>IFERROR(YEAR(EmpData[[#This Row],[Month]]),"")</f>
        <v>2019</v>
      </c>
    </row>
    <row r="197" spans="1:23" x14ac:dyDescent="0.25">
      <c r="A197" s="21" t="s">
        <v>172</v>
      </c>
      <c r="B197" s="21" t="s">
        <v>173</v>
      </c>
      <c r="C197" s="2">
        <f>YEAR(EmpData[[#This Row],[DOJ ]])</f>
        <v>2018</v>
      </c>
      <c r="D197" s="24" t="s">
        <v>65</v>
      </c>
      <c r="E197" s="25">
        <v>43437</v>
      </c>
      <c r="F197" s="30" t="s">
        <v>262</v>
      </c>
      <c r="G197" s="32" t="s">
        <v>263</v>
      </c>
      <c r="H197" s="30"/>
      <c r="I197" s="30" t="s">
        <v>174</v>
      </c>
      <c r="J197" s="21" t="s">
        <v>35</v>
      </c>
      <c r="K197" s="30">
        <v>300000</v>
      </c>
      <c r="L197" s="34">
        <v>43646</v>
      </c>
      <c r="M197" s="11">
        <f>MONTH(EmpData[[#This Row],[Month]])</f>
        <v>6</v>
      </c>
      <c r="N197" s="11">
        <f>YEAR(EmpData[[#This Row],[Month]])</f>
        <v>2019</v>
      </c>
      <c r="O197" s="21">
        <v>6.9666666666666668</v>
      </c>
      <c r="P197" s="30">
        <v>7</v>
      </c>
      <c r="Q197" s="21" t="s">
        <v>21</v>
      </c>
      <c r="R197" s="30">
        <v>0</v>
      </c>
      <c r="S197" s="34"/>
      <c r="T197" s="2" t="str">
        <f ca="1">IFERROR(IF(ISBLANK(EmpData[[#This Row],[DOB]]),"",INT((TODAY()-EmpData[[#This Row],[DOB]])/365)),"")</f>
        <v/>
      </c>
      <c r="V197" t="str">
        <f>IFERROR(EmpData[[#This Row],[Name]]&amp;EmpData[[#This Row],[Month]],"")</f>
        <v>Rajat Bhandari43646</v>
      </c>
      <c r="W197">
        <f>IFERROR(YEAR(EmpData[[#This Row],[Month]]),"")</f>
        <v>2019</v>
      </c>
    </row>
    <row r="198" spans="1:23" x14ac:dyDescent="0.25">
      <c r="A198" s="21" t="s">
        <v>175</v>
      </c>
      <c r="B198" s="21" t="s">
        <v>176</v>
      </c>
      <c r="C198" s="2">
        <f>YEAR(EmpData[[#This Row],[DOJ ]])</f>
        <v>2018</v>
      </c>
      <c r="D198" s="24" t="s">
        <v>77</v>
      </c>
      <c r="E198" s="25">
        <v>43405</v>
      </c>
      <c r="F198" s="30" t="s">
        <v>262</v>
      </c>
      <c r="G198" s="32">
        <v>27863</v>
      </c>
      <c r="H198" s="30"/>
      <c r="I198" s="30" t="s">
        <v>177</v>
      </c>
      <c r="J198" s="21" t="s">
        <v>20</v>
      </c>
      <c r="K198" s="30">
        <v>300000</v>
      </c>
      <c r="L198" s="34">
        <v>43646</v>
      </c>
      <c r="M198" s="11">
        <f>MONTH(EmpData[[#This Row],[Month]])</f>
        <v>6</v>
      </c>
      <c r="N198" s="11">
        <f>YEAR(EmpData[[#This Row],[Month]])</f>
        <v>2019</v>
      </c>
      <c r="O198" s="21">
        <v>8.0333333333333332</v>
      </c>
      <c r="P198" s="30">
        <v>9</v>
      </c>
      <c r="Q198" s="21" t="s">
        <v>21</v>
      </c>
      <c r="R198" s="30">
        <v>0</v>
      </c>
      <c r="S198" s="34"/>
      <c r="T198" s="2">
        <f ca="1">IFERROR(IF(ISBLANK(EmpData[[#This Row],[DOB]]),"",INT((TODAY()-EmpData[[#This Row],[DOB]])/365)),"")</f>
        <v>44</v>
      </c>
      <c r="V198" t="str">
        <f>IFERROR(EmpData[[#This Row],[Name]]&amp;EmpData[[#This Row],[Month]],"")</f>
        <v>Rajiv Mohan43646</v>
      </c>
      <c r="W198">
        <f>IFERROR(YEAR(EmpData[[#This Row],[Month]]),"")</f>
        <v>2019</v>
      </c>
    </row>
    <row r="199" spans="1:23" x14ac:dyDescent="0.25">
      <c r="A199" s="21" t="s">
        <v>178</v>
      </c>
      <c r="B199" s="21" t="s">
        <v>179</v>
      </c>
      <c r="C199" s="2">
        <f>YEAR(EmpData[[#This Row],[DOJ ]])</f>
        <v>2018</v>
      </c>
      <c r="D199" s="24" t="s">
        <v>137</v>
      </c>
      <c r="E199" s="25">
        <v>43266</v>
      </c>
      <c r="F199" s="30" t="s">
        <v>262</v>
      </c>
      <c r="G199" s="32">
        <v>34228</v>
      </c>
      <c r="H199" s="30" t="s">
        <v>147</v>
      </c>
      <c r="I199" s="30" t="s">
        <v>19</v>
      </c>
      <c r="J199" s="21" t="s">
        <v>20</v>
      </c>
      <c r="K199" s="30">
        <v>300000</v>
      </c>
      <c r="L199" s="34">
        <v>43646</v>
      </c>
      <c r="M199" s="11">
        <f>MONTH(EmpData[[#This Row],[Month]])</f>
        <v>6</v>
      </c>
      <c r="N199" s="11">
        <f>YEAR(EmpData[[#This Row],[Month]])</f>
        <v>2019</v>
      </c>
      <c r="O199" s="21">
        <v>12.666666666666666</v>
      </c>
      <c r="P199" s="30">
        <v>13</v>
      </c>
      <c r="Q199" s="21" t="s">
        <v>26</v>
      </c>
      <c r="R199" s="30">
        <v>221620.81999999998</v>
      </c>
      <c r="S199" s="34"/>
      <c r="T199" s="2">
        <f ca="1">IFERROR(IF(ISBLANK(EmpData[[#This Row],[DOB]]),"",INT((TODAY()-EmpData[[#This Row],[DOB]])/365)),"")</f>
        <v>26</v>
      </c>
      <c r="V199" t="str">
        <f>IFERROR(EmpData[[#This Row],[Name]]&amp;EmpData[[#This Row],[Month]],"")</f>
        <v>Rajkumar Singh43646</v>
      </c>
      <c r="W199">
        <f>IFERROR(YEAR(EmpData[[#This Row],[Month]]),"")</f>
        <v>2019</v>
      </c>
    </row>
    <row r="200" spans="1:23" x14ac:dyDescent="0.25">
      <c r="A200" s="21" t="s">
        <v>180</v>
      </c>
      <c r="B200" s="21" t="s">
        <v>181</v>
      </c>
      <c r="C200" s="2">
        <f>YEAR(EmpData[[#This Row],[DOJ ]])</f>
        <v>2018</v>
      </c>
      <c r="D200" s="24" t="s">
        <v>65</v>
      </c>
      <c r="E200" s="25">
        <v>43437</v>
      </c>
      <c r="F200" s="30" t="s">
        <v>262</v>
      </c>
      <c r="G200" s="32">
        <v>35105</v>
      </c>
      <c r="H200" s="30" t="s">
        <v>66</v>
      </c>
      <c r="I200" s="30" t="s">
        <v>19</v>
      </c>
      <c r="J200" s="21" t="s">
        <v>20</v>
      </c>
      <c r="K200" s="30">
        <v>300000</v>
      </c>
      <c r="L200" s="34">
        <v>43646</v>
      </c>
      <c r="M200" s="11">
        <f>MONTH(EmpData[[#This Row],[Month]])</f>
        <v>6</v>
      </c>
      <c r="N200" s="11">
        <f>YEAR(EmpData[[#This Row],[Month]])</f>
        <v>2019</v>
      </c>
      <c r="O200" s="21">
        <v>6.9666666666666668</v>
      </c>
      <c r="P200" s="30">
        <v>7</v>
      </c>
      <c r="Q200" s="21" t="s">
        <v>21</v>
      </c>
      <c r="R200" s="30">
        <v>238326.57</v>
      </c>
      <c r="S200" s="34"/>
      <c r="T200" s="2">
        <f ca="1">IFERROR(IF(ISBLANK(EmpData[[#This Row],[DOB]]),"",INT((TODAY()-EmpData[[#This Row],[DOB]])/365)),"")</f>
        <v>24</v>
      </c>
      <c r="V200" t="str">
        <f>IFERROR(EmpData[[#This Row],[Name]]&amp;EmpData[[#This Row],[Month]],"")</f>
        <v>Rakesh Baitha43646</v>
      </c>
      <c r="W200">
        <f>IFERROR(YEAR(EmpData[[#This Row],[Month]]),"")</f>
        <v>2019</v>
      </c>
    </row>
    <row r="201" spans="1:23" x14ac:dyDescent="0.25">
      <c r="A201" s="21" t="s">
        <v>182</v>
      </c>
      <c r="B201" s="21" t="s">
        <v>183</v>
      </c>
      <c r="C201" s="2">
        <f>YEAR(EmpData[[#This Row],[DOJ ]])</f>
        <v>2018</v>
      </c>
      <c r="D201" s="24" t="s">
        <v>161</v>
      </c>
      <c r="E201" s="25">
        <v>43144</v>
      </c>
      <c r="F201" s="30" t="s">
        <v>262</v>
      </c>
      <c r="G201" s="32" t="s">
        <v>263</v>
      </c>
      <c r="H201" s="30" t="s">
        <v>25</v>
      </c>
      <c r="I201" s="30" t="s">
        <v>19</v>
      </c>
      <c r="J201" s="21" t="s">
        <v>20</v>
      </c>
      <c r="K201" s="30">
        <v>300000</v>
      </c>
      <c r="L201" s="34">
        <v>43646</v>
      </c>
      <c r="M201" s="11">
        <f>MONTH(EmpData[[#This Row],[Month]])</f>
        <v>6</v>
      </c>
      <c r="N201" s="11">
        <f>YEAR(EmpData[[#This Row],[Month]])</f>
        <v>2019</v>
      </c>
      <c r="O201" s="21">
        <v>16.733333333333334</v>
      </c>
      <c r="P201" s="30">
        <v>17</v>
      </c>
      <c r="Q201" s="21" t="s">
        <v>26</v>
      </c>
      <c r="R201" s="30">
        <v>177017</v>
      </c>
      <c r="S201" s="34"/>
      <c r="T201" s="2" t="str">
        <f ca="1">IFERROR(IF(ISBLANK(EmpData[[#This Row],[DOB]]),"",INT((TODAY()-EmpData[[#This Row],[DOB]])/365)),"")</f>
        <v/>
      </c>
      <c r="V201" t="str">
        <f>IFERROR(EmpData[[#This Row],[Name]]&amp;EmpData[[#This Row],[Month]],"")</f>
        <v>Rakesh Khurana43646</v>
      </c>
      <c r="W201">
        <f>IFERROR(YEAR(EmpData[[#This Row],[Month]]),"")</f>
        <v>2019</v>
      </c>
    </row>
    <row r="202" spans="1:23" x14ac:dyDescent="0.25">
      <c r="A202" s="21" t="s">
        <v>184</v>
      </c>
      <c r="B202" s="21" t="s">
        <v>185</v>
      </c>
      <c r="C202" s="2">
        <f>YEAR(EmpData[[#This Row],[DOJ ]])</f>
        <v>2018</v>
      </c>
      <c r="D202" s="24" t="s">
        <v>104</v>
      </c>
      <c r="E202" s="25">
        <v>43314</v>
      </c>
      <c r="F202" s="30" t="s">
        <v>261</v>
      </c>
      <c r="G202" s="32">
        <v>34318</v>
      </c>
      <c r="H202" s="30" t="s">
        <v>18</v>
      </c>
      <c r="I202" s="30" t="s">
        <v>19</v>
      </c>
      <c r="J202" s="21" t="s">
        <v>20</v>
      </c>
      <c r="K202" s="30">
        <v>300000</v>
      </c>
      <c r="L202" s="34">
        <v>43646</v>
      </c>
      <c r="M202" s="11">
        <f>MONTH(EmpData[[#This Row],[Month]])</f>
        <v>6</v>
      </c>
      <c r="N202" s="11">
        <f>YEAR(EmpData[[#This Row],[Month]])</f>
        <v>2019</v>
      </c>
      <c r="O202" s="21">
        <v>11.066666666666666</v>
      </c>
      <c r="P202" s="30">
        <v>12</v>
      </c>
      <c r="Q202" s="21" t="s">
        <v>71</v>
      </c>
      <c r="R202" s="30">
        <v>256655</v>
      </c>
      <c r="S202" s="34"/>
      <c r="T202" s="2">
        <f ca="1">IFERROR(IF(ISBLANK(EmpData[[#This Row],[DOB]]),"",INT((TODAY()-EmpData[[#This Row],[DOB]])/365)),"")</f>
        <v>26</v>
      </c>
      <c r="V202" t="str">
        <f>IFERROR(EmpData[[#This Row],[Name]]&amp;EmpData[[#This Row],[Month]],"")</f>
        <v>Richa Gupta43646</v>
      </c>
      <c r="W202">
        <f>IFERROR(YEAR(EmpData[[#This Row],[Month]]),"")</f>
        <v>2019</v>
      </c>
    </row>
    <row r="203" spans="1:23" x14ac:dyDescent="0.25">
      <c r="A203" s="21" t="s">
        <v>186</v>
      </c>
      <c r="B203" s="21" t="s">
        <v>187</v>
      </c>
      <c r="C203" s="2">
        <f>YEAR(EmpData[[#This Row],[DOJ ]])</f>
        <v>2018</v>
      </c>
      <c r="D203" s="24" t="s">
        <v>89</v>
      </c>
      <c r="E203" s="25">
        <v>43367</v>
      </c>
      <c r="F203" s="30" t="s">
        <v>261</v>
      </c>
      <c r="G203" s="32">
        <v>34335</v>
      </c>
      <c r="H203" s="30" t="s">
        <v>30</v>
      </c>
      <c r="I203" s="30" t="s">
        <v>19</v>
      </c>
      <c r="J203" s="21" t="s">
        <v>20</v>
      </c>
      <c r="K203" s="30">
        <v>300000</v>
      </c>
      <c r="L203" s="34">
        <v>43646</v>
      </c>
      <c r="M203" s="11">
        <f>MONTH(EmpData[[#This Row],[Month]])</f>
        <v>6</v>
      </c>
      <c r="N203" s="11">
        <f>YEAR(EmpData[[#This Row],[Month]])</f>
        <v>2019</v>
      </c>
      <c r="O203" s="21">
        <v>9.3000000000000007</v>
      </c>
      <c r="P203" s="30">
        <v>10</v>
      </c>
      <c r="Q203" s="21" t="s">
        <v>71</v>
      </c>
      <c r="R203" s="30">
        <v>154184.29999999999</v>
      </c>
      <c r="S203" s="34"/>
      <c r="T203" s="2">
        <f ca="1">IFERROR(IF(ISBLANK(EmpData[[#This Row],[DOB]]),"",INT((TODAY()-EmpData[[#This Row],[DOB]])/365)),"")</f>
        <v>26</v>
      </c>
      <c r="V203" t="str">
        <f>IFERROR(EmpData[[#This Row],[Name]]&amp;EmpData[[#This Row],[Month]],"")</f>
        <v>Ritu Tuteja43646</v>
      </c>
      <c r="W203">
        <f>IFERROR(YEAR(EmpData[[#This Row],[Month]]),"")</f>
        <v>2019</v>
      </c>
    </row>
    <row r="204" spans="1:23" x14ac:dyDescent="0.25">
      <c r="A204" s="21" t="s">
        <v>190</v>
      </c>
      <c r="B204" s="21" t="s">
        <v>191</v>
      </c>
      <c r="C204" s="44">
        <f>YEAR(EmpData[[#This Row],[DOJ ]])</f>
        <v>2018</v>
      </c>
      <c r="D204" s="24" t="s">
        <v>104</v>
      </c>
      <c r="E204" s="25">
        <v>43314</v>
      </c>
      <c r="F204" s="30" t="s">
        <v>262</v>
      </c>
      <c r="G204" s="32" t="s">
        <v>263</v>
      </c>
      <c r="H204" s="30" t="s">
        <v>18</v>
      </c>
      <c r="I204" s="30" t="s">
        <v>19</v>
      </c>
      <c r="J204" s="21" t="s">
        <v>20</v>
      </c>
      <c r="K204" s="30">
        <v>300000</v>
      </c>
      <c r="L204" s="34">
        <v>43646</v>
      </c>
      <c r="M204" s="11">
        <f>MONTH(EmpData[[#This Row],[Month]])</f>
        <v>6</v>
      </c>
      <c r="N204" s="11">
        <f>YEAR(EmpData[[#This Row],[Month]])</f>
        <v>2019</v>
      </c>
      <c r="O204" s="21">
        <v>9.0333333333333332</v>
      </c>
      <c r="P204" s="30">
        <v>10</v>
      </c>
      <c r="Q204" s="21" t="s">
        <v>71</v>
      </c>
      <c r="R204" s="30">
        <v>191813</v>
      </c>
      <c r="S204" s="34">
        <v>43646</v>
      </c>
      <c r="T204" s="44" t="str">
        <f ca="1">IFERROR(IF(ISBLANK(EmpData[[#This Row],[DOB]]),"",INT((TODAY()-EmpData[[#This Row],[DOB]])/365)),"")</f>
        <v/>
      </c>
      <c r="V204" t="str">
        <f>IFERROR(EmpData[[#This Row],[Name]]&amp;EmpData[[#This Row],[Month]],"")</f>
        <v>Rohit Kharb43646</v>
      </c>
      <c r="W204">
        <f>IFERROR(YEAR(EmpData[[#This Row],[Month]]),"")</f>
        <v>2019</v>
      </c>
    </row>
    <row r="205" spans="1:23" x14ac:dyDescent="0.25">
      <c r="A205" s="21" t="s">
        <v>188</v>
      </c>
      <c r="B205" s="21" t="s">
        <v>189</v>
      </c>
      <c r="C205" s="2">
        <f>YEAR(EmpData[[#This Row],[DOJ ]])</f>
        <v>2018</v>
      </c>
      <c r="D205" s="24" t="s">
        <v>29</v>
      </c>
      <c r="E205" s="25">
        <v>43347</v>
      </c>
      <c r="F205" s="30" t="s">
        <v>262</v>
      </c>
      <c r="G205" s="32" t="s">
        <v>263</v>
      </c>
      <c r="H205" s="30" t="s">
        <v>30</v>
      </c>
      <c r="I205" s="30" t="s">
        <v>19</v>
      </c>
      <c r="J205" s="21" t="s">
        <v>20</v>
      </c>
      <c r="K205" s="30">
        <v>300000</v>
      </c>
      <c r="L205" s="34">
        <v>43646</v>
      </c>
      <c r="M205" s="11">
        <f>MONTH(EmpData[[#This Row],[Month]])</f>
        <v>6</v>
      </c>
      <c r="N205" s="11">
        <f>YEAR(EmpData[[#This Row],[Month]])</f>
        <v>2019</v>
      </c>
      <c r="O205" s="21">
        <v>9.9666666666666668</v>
      </c>
      <c r="P205" s="30">
        <v>10</v>
      </c>
      <c r="Q205" s="21" t="s">
        <v>71</v>
      </c>
      <c r="R205" s="30">
        <v>285250.03000000003</v>
      </c>
      <c r="S205" s="34"/>
      <c r="T205" s="2" t="str">
        <f ca="1">IFERROR(IF(ISBLANK(EmpData[[#This Row],[DOB]]),"",INT((TODAY()-EmpData[[#This Row],[DOB]])/365)),"")</f>
        <v/>
      </c>
      <c r="V205" t="str">
        <f>IFERROR(EmpData[[#This Row],[Name]]&amp;EmpData[[#This Row],[Month]],"")</f>
        <v>Rohit Gupta43646</v>
      </c>
      <c r="W205">
        <f>IFERROR(YEAR(EmpData[[#This Row],[Month]]),"")</f>
        <v>2019</v>
      </c>
    </row>
    <row r="206" spans="1:23" x14ac:dyDescent="0.25">
      <c r="A206" s="21" t="s">
        <v>192</v>
      </c>
      <c r="B206" s="21" t="s">
        <v>193</v>
      </c>
      <c r="C206" s="2">
        <f>YEAR(EmpData[[#This Row],[DOJ ]])</f>
        <v>2018</v>
      </c>
      <c r="D206" s="24" t="s">
        <v>65</v>
      </c>
      <c r="E206" s="25">
        <v>43437</v>
      </c>
      <c r="F206" s="30" t="s">
        <v>262</v>
      </c>
      <c r="G206" s="32" t="s">
        <v>263</v>
      </c>
      <c r="H206" s="30" t="s">
        <v>66</v>
      </c>
      <c r="I206" s="30" t="s">
        <v>19</v>
      </c>
      <c r="J206" s="21" t="s">
        <v>20</v>
      </c>
      <c r="K206" s="30">
        <v>300000</v>
      </c>
      <c r="L206" s="34">
        <v>43646</v>
      </c>
      <c r="M206" s="11">
        <f>MONTH(EmpData[[#This Row],[Month]])</f>
        <v>6</v>
      </c>
      <c r="N206" s="11">
        <f>YEAR(EmpData[[#This Row],[Month]])</f>
        <v>2019</v>
      </c>
      <c r="O206" s="21">
        <v>6.9666666666666668</v>
      </c>
      <c r="P206" s="30">
        <v>7</v>
      </c>
      <c r="Q206" s="21" t="s">
        <v>21</v>
      </c>
      <c r="R206" s="30">
        <v>134806</v>
      </c>
      <c r="S206" s="34"/>
      <c r="T206" s="2" t="str">
        <f ca="1">IFERROR(IF(ISBLANK(EmpData[[#This Row],[DOB]]),"",INT((TODAY()-EmpData[[#This Row],[DOB]])/365)),"")</f>
        <v/>
      </c>
      <c r="V206" t="str">
        <f>IFERROR(EmpData[[#This Row],[Name]]&amp;EmpData[[#This Row],[Month]],"")</f>
        <v>Rohit Malik43646</v>
      </c>
      <c r="W206">
        <f>IFERROR(YEAR(EmpData[[#This Row],[Month]]),"")</f>
        <v>2019</v>
      </c>
    </row>
    <row r="207" spans="1:23" x14ac:dyDescent="0.25">
      <c r="A207" s="21" t="s">
        <v>194</v>
      </c>
      <c r="B207" s="21" t="s">
        <v>195</v>
      </c>
      <c r="C207" s="2">
        <f>YEAR(EmpData[[#This Row],[DOJ ]])</f>
        <v>2018</v>
      </c>
      <c r="D207" s="24" t="s">
        <v>104</v>
      </c>
      <c r="E207" s="25">
        <v>43314</v>
      </c>
      <c r="F207" s="30" t="s">
        <v>262</v>
      </c>
      <c r="G207" s="32">
        <v>34709</v>
      </c>
      <c r="H207" s="30" t="s">
        <v>18</v>
      </c>
      <c r="I207" s="30" t="s">
        <v>19</v>
      </c>
      <c r="J207" s="21" t="s">
        <v>20</v>
      </c>
      <c r="K207" s="30">
        <v>300000</v>
      </c>
      <c r="L207" s="34">
        <v>43646</v>
      </c>
      <c r="M207" s="11">
        <f>MONTH(EmpData[[#This Row],[Month]])</f>
        <v>6</v>
      </c>
      <c r="N207" s="11">
        <f>YEAR(EmpData[[#This Row],[Month]])</f>
        <v>2019</v>
      </c>
      <c r="O207" s="21">
        <v>11.066666666666666</v>
      </c>
      <c r="P207" s="30">
        <v>12</v>
      </c>
      <c r="Q207" s="21" t="s">
        <v>71</v>
      </c>
      <c r="R207" s="30">
        <v>205668.49</v>
      </c>
      <c r="S207" s="34"/>
      <c r="T207" s="2">
        <f ca="1">IFERROR(IF(ISBLANK(EmpData[[#This Row],[DOB]]),"",INT((TODAY()-EmpData[[#This Row],[DOB]])/365)),"")</f>
        <v>25</v>
      </c>
      <c r="V207" t="str">
        <f>IFERROR(EmpData[[#This Row],[Name]]&amp;EmpData[[#This Row],[Month]],"")</f>
        <v>Roshan kumar43646</v>
      </c>
      <c r="W207">
        <f>IFERROR(YEAR(EmpData[[#This Row],[Month]]),"")</f>
        <v>2019</v>
      </c>
    </row>
    <row r="208" spans="1:23" x14ac:dyDescent="0.25">
      <c r="A208" s="21" t="s">
        <v>196</v>
      </c>
      <c r="B208" s="21" t="s">
        <v>197</v>
      </c>
      <c r="C208" s="2">
        <f>YEAR(EmpData[[#This Row],[DOJ ]])</f>
        <v>2018</v>
      </c>
      <c r="D208" s="24" t="s">
        <v>137</v>
      </c>
      <c r="E208" s="25">
        <v>43266</v>
      </c>
      <c r="F208" s="30" t="s">
        <v>262</v>
      </c>
      <c r="G208" s="32" t="s">
        <v>263</v>
      </c>
      <c r="H208" s="30" t="s">
        <v>147</v>
      </c>
      <c r="I208" s="30" t="s">
        <v>19</v>
      </c>
      <c r="J208" s="21" t="s">
        <v>20</v>
      </c>
      <c r="K208" s="30">
        <v>300000</v>
      </c>
      <c r="L208" s="34">
        <v>43646</v>
      </c>
      <c r="M208" s="11">
        <f>MONTH(EmpData[[#This Row],[Month]])</f>
        <v>6</v>
      </c>
      <c r="N208" s="11">
        <f>YEAR(EmpData[[#This Row],[Month]])</f>
        <v>2019</v>
      </c>
      <c r="O208" s="21">
        <v>12.666666666666666</v>
      </c>
      <c r="P208" s="30">
        <v>13</v>
      </c>
      <c r="Q208" s="21" t="s">
        <v>26</v>
      </c>
      <c r="R208" s="30">
        <v>348196</v>
      </c>
      <c r="S208" s="34"/>
      <c r="T208" s="2" t="str">
        <f ca="1">IFERROR(IF(ISBLANK(EmpData[[#This Row],[DOB]]),"",INT((TODAY()-EmpData[[#This Row],[DOB]])/365)),"")</f>
        <v/>
      </c>
      <c r="V208" t="str">
        <f>IFERROR(EmpData[[#This Row],[Name]]&amp;EmpData[[#This Row],[Month]],"")</f>
        <v>Santosh Rathor43646</v>
      </c>
      <c r="W208">
        <f>IFERROR(YEAR(EmpData[[#This Row],[Month]]),"")</f>
        <v>2019</v>
      </c>
    </row>
    <row r="209" spans="1:23" x14ac:dyDescent="0.25">
      <c r="A209" s="21" t="s">
        <v>200</v>
      </c>
      <c r="B209" s="21" t="s">
        <v>201</v>
      </c>
      <c r="C209" s="2">
        <f>YEAR(EmpData[[#This Row],[DOJ ]])</f>
        <v>2018</v>
      </c>
      <c r="D209" s="24" t="s">
        <v>65</v>
      </c>
      <c r="E209" s="25">
        <v>43437</v>
      </c>
      <c r="F209" s="30" t="s">
        <v>262</v>
      </c>
      <c r="G209" s="32">
        <v>35476</v>
      </c>
      <c r="H209" s="30" t="s">
        <v>66</v>
      </c>
      <c r="I209" s="30" t="s">
        <v>19</v>
      </c>
      <c r="J209" s="21" t="s">
        <v>20</v>
      </c>
      <c r="K209" s="30">
        <v>300000</v>
      </c>
      <c r="L209" s="34">
        <v>43646</v>
      </c>
      <c r="M209" s="11">
        <f>MONTH(EmpData[[#This Row],[Month]])</f>
        <v>6</v>
      </c>
      <c r="N209" s="11">
        <f>YEAR(EmpData[[#This Row],[Month]])</f>
        <v>2019</v>
      </c>
      <c r="O209" s="21">
        <v>6.9666666666666668</v>
      </c>
      <c r="P209" s="30">
        <v>7</v>
      </c>
      <c r="Q209" s="21" t="s">
        <v>21</v>
      </c>
      <c r="R209" s="30">
        <v>255130.57</v>
      </c>
      <c r="S209" s="34"/>
      <c r="T209" s="2">
        <f ca="1">IFERROR(IF(ISBLANK(EmpData[[#This Row],[DOB]]),"",INT((TODAY()-EmpData[[#This Row],[DOB]])/365)),"")</f>
        <v>23</v>
      </c>
      <c r="V209" t="str">
        <f>IFERROR(EmpData[[#This Row],[Name]]&amp;EmpData[[#This Row],[Month]],"")</f>
        <v>Saurav Kumar43646</v>
      </c>
      <c r="W209">
        <f>IFERROR(YEAR(EmpData[[#This Row],[Month]]),"")</f>
        <v>2019</v>
      </c>
    </row>
    <row r="210" spans="1:23" x14ac:dyDescent="0.25">
      <c r="A210" s="21" t="s">
        <v>202</v>
      </c>
      <c r="B210" s="21" t="s">
        <v>203</v>
      </c>
      <c r="C210" s="2">
        <f>YEAR(EmpData[[#This Row],[DOJ ]])</f>
        <v>2018</v>
      </c>
      <c r="D210" s="24" t="s">
        <v>65</v>
      </c>
      <c r="E210" s="25">
        <v>43437</v>
      </c>
      <c r="F210" s="30" t="s">
        <v>261</v>
      </c>
      <c r="G210" s="32">
        <v>34542</v>
      </c>
      <c r="H210" s="30" t="s">
        <v>66</v>
      </c>
      <c r="I210" s="30" t="s">
        <v>19</v>
      </c>
      <c r="J210" s="21" t="s">
        <v>20</v>
      </c>
      <c r="K210" s="30">
        <v>300000</v>
      </c>
      <c r="L210" s="34">
        <v>43646</v>
      </c>
      <c r="M210" s="11">
        <f>MONTH(EmpData[[#This Row],[Month]])</f>
        <v>6</v>
      </c>
      <c r="N210" s="11">
        <f>YEAR(EmpData[[#This Row],[Month]])</f>
        <v>2019</v>
      </c>
      <c r="O210" s="21">
        <v>6.9666666666666668</v>
      </c>
      <c r="P210" s="30">
        <v>7</v>
      </c>
      <c r="Q210" s="21" t="s">
        <v>21</v>
      </c>
      <c r="R210" s="30">
        <v>146680</v>
      </c>
      <c r="S210" s="34"/>
      <c r="T210" s="2">
        <f ca="1">IFERROR(IF(ISBLANK(EmpData[[#This Row],[DOB]]),"",INT((TODAY()-EmpData[[#This Row],[DOB]])/365)),"")</f>
        <v>25</v>
      </c>
      <c r="V210" t="str">
        <f>IFERROR(EmpData[[#This Row],[Name]]&amp;EmpData[[#This Row],[Month]],"")</f>
        <v>Shalini Yadav43646</v>
      </c>
      <c r="W210">
        <f>IFERROR(YEAR(EmpData[[#This Row],[Month]]),"")</f>
        <v>2019</v>
      </c>
    </row>
    <row r="211" spans="1:23" x14ac:dyDescent="0.25">
      <c r="A211" s="21" t="s">
        <v>204</v>
      </c>
      <c r="B211" s="21" t="s">
        <v>205</v>
      </c>
      <c r="C211" s="2">
        <f>YEAR(EmpData[[#This Row],[DOJ ]])</f>
        <v>2018</v>
      </c>
      <c r="D211" s="24" t="s">
        <v>74</v>
      </c>
      <c r="E211" s="25">
        <v>43283</v>
      </c>
      <c r="F211" s="30" t="s">
        <v>262</v>
      </c>
      <c r="G211" s="32">
        <v>34636</v>
      </c>
      <c r="H211" s="30" t="s">
        <v>70</v>
      </c>
      <c r="I211" s="30" t="s">
        <v>19</v>
      </c>
      <c r="J211" s="21" t="s">
        <v>20</v>
      </c>
      <c r="K211" s="30">
        <v>300000</v>
      </c>
      <c r="L211" s="34">
        <v>43646</v>
      </c>
      <c r="M211" s="11">
        <f>MONTH(EmpData[[#This Row],[Month]])</f>
        <v>6</v>
      </c>
      <c r="N211" s="11">
        <f>YEAR(EmpData[[#This Row],[Month]])</f>
        <v>2019</v>
      </c>
      <c r="O211" s="21">
        <v>12.1</v>
      </c>
      <c r="P211" s="30">
        <v>13</v>
      </c>
      <c r="Q211" s="21" t="s">
        <v>26</v>
      </c>
      <c r="R211" s="30">
        <v>135948</v>
      </c>
      <c r="S211" s="34"/>
      <c r="T211" s="2">
        <f ca="1">IFERROR(IF(ISBLANK(EmpData[[#This Row],[DOB]]),"",INT((TODAY()-EmpData[[#This Row],[DOB]])/365)),"")</f>
        <v>25</v>
      </c>
      <c r="V211" t="str">
        <f>IFERROR(EmpData[[#This Row],[Name]]&amp;EmpData[[#This Row],[Month]],"")</f>
        <v>Shanky43646</v>
      </c>
      <c r="W211">
        <f>IFERROR(YEAR(EmpData[[#This Row],[Month]]),"")</f>
        <v>2019</v>
      </c>
    </row>
    <row r="212" spans="1:23" x14ac:dyDescent="0.25">
      <c r="A212" s="21" t="s">
        <v>206</v>
      </c>
      <c r="B212" s="21" t="s">
        <v>207</v>
      </c>
      <c r="C212" s="2">
        <f>YEAR(EmpData[[#This Row],[DOJ ]])</f>
        <v>2017</v>
      </c>
      <c r="D212" s="24" t="s">
        <v>208</v>
      </c>
      <c r="E212" s="25">
        <v>42887</v>
      </c>
      <c r="F212" s="30" t="s">
        <v>261</v>
      </c>
      <c r="G212" s="32">
        <v>34178</v>
      </c>
      <c r="H212" s="30"/>
      <c r="I212" s="30" t="s">
        <v>40</v>
      </c>
      <c r="J212" s="21" t="s">
        <v>20</v>
      </c>
      <c r="K212" s="30">
        <v>300000</v>
      </c>
      <c r="L212" s="34">
        <v>43646</v>
      </c>
      <c r="M212" s="11">
        <f>MONTH(EmpData[[#This Row],[Month]])</f>
        <v>6</v>
      </c>
      <c r="N212" s="11">
        <f>YEAR(EmpData[[#This Row],[Month]])</f>
        <v>2019</v>
      </c>
      <c r="O212" s="21">
        <v>25.3</v>
      </c>
      <c r="P212" s="30">
        <v>26</v>
      </c>
      <c r="Q212" s="21" t="s">
        <v>36</v>
      </c>
      <c r="R212" s="30">
        <v>0</v>
      </c>
      <c r="S212" s="34"/>
      <c r="T212" s="2">
        <f ca="1">IFERROR(IF(ISBLANK(EmpData[[#This Row],[DOB]]),"",INT((TODAY()-EmpData[[#This Row],[DOB]])/365)),"")</f>
        <v>26</v>
      </c>
      <c r="V212" t="str">
        <f>IFERROR(EmpData[[#This Row],[Name]]&amp;EmpData[[#This Row],[Month]],"")</f>
        <v>Sharon Davis43646</v>
      </c>
      <c r="W212">
        <f>IFERROR(YEAR(EmpData[[#This Row],[Month]]),"")</f>
        <v>2019</v>
      </c>
    </row>
    <row r="213" spans="1:23" x14ac:dyDescent="0.25">
      <c r="A213" s="21" t="s">
        <v>209</v>
      </c>
      <c r="B213" s="21" t="s">
        <v>210</v>
      </c>
      <c r="C213" s="2">
        <f>YEAR(EmpData[[#This Row],[DOJ ]])</f>
        <v>2018</v>
      </c>
      <c r="D213" s="24" t="s">
        <v>104</v>
      </c>
      <c r="E213" s="25">
        <v>43314</v>
      </c>
      <c r="F213" s="30" t="s">
        <v>262</v>
      </c>
      <c r="G213" s="32">
        <v>32465</v>
      </c>
      <c r="H213" s="30" t="s">
        <v>18</v>
      </c>
      <c r="I213" s="30" t="s">
        <v>19</v>
      </c>
      <c r="J213" s="21" t="s">
        <v>20</v>
      </c>
      <c r="K213" s="30">
        <v>300000</v>
      </c>
      <c r="L213" s="34">
        <v>43646</v>
      </c>
      <c r="M213" s="11">
        <f>MONTH(EmpData[[#This Row],[Month]])</f>
        <v>6</v>
      </c>
      <c r="N213" s="11">
        <f>YEAR(EmpData[[#This Row],[Month]])</f>
        <v>2019</v>
      </c>
      <c r="O213" s="21">
        <v>11.066666666666666</v>
      </c>
      <c r="P213" s="30">
        <v>12</v>
      </c>
      <c r="Q213" s="21" t="s">
        <v>71</v>
      </c>
      <c r="R213" s="30">
        <v>191151</v>
      </c>
      <c r="S213" s="34"/>
      <c r="T213" s="2">
        <f ca="1">IFERROR(IF(ISBLANK(EmpData[[#This Row],[DOB]]),"",INT((TODAY()-EmpData[[#This Row],[DOB]])/365)),"")</f>
        <v>31</v>
      </c>
      <c r="V213" t="str">
        <f>IFERROR(EmpData[[#This Row],[Name]]&amp;EmpData[[#This Row],[Month]],"")</f>
        <v>Shivam Gupta43646</v>
      </c>
      <c r="W213">
        <f>IFERROR(YEAR(EmpData[[#This Row],[Month]]),"")</f>
        <v>2019</v>
      </c>
    </row>
    <row r="214" spans="1:23" x14ac:dyDescent="0.25">
      <c r="A214" s="21" t="s">
        <v>198</v>
      </c>
      <c r="B214" s="21" t="s">
        <v>199</v>
      </c>
      <c r="C214" s="44">
        <f>YEAR(EmpData[[#This Row],[DOJ ]])</f>
        <v>2017</v>
      </c>
      <c r="D214" s="24" t="s">
        <v>167</v>
      </c>
      <c r="E214" s="25">
        <v>43009</v>
      </c>
      <c r="F214" s="30" t="s">
        <v>262</v>
      </c>
      <c r="G214" s="32" t="s">
        <v>263</v>
      </c>
      <c r="H214" s="30" t="s">
        <v>25</v>
      </c>
      <c r="I214" s="30" t="s">
        <v>82</v>
      </c>
      <c r="J214" s="21" t="s">
        <v>20</v>
      </c>
      <c r="K214" s="30">
        <v>300000</v>
      </c>
      <c r="L214" s="34">
        <v>43646</v>
      </c>
      <c r="M214" s="11">
        <f>MONTH(EmpData[[#This Row],[Month]])</f>
        <v>6</v>
      </c>
      <c r="N214" s="11">
        <f>YEAR(EmpData[[#This Row],[Month]])</f>
        <v>2019</v>
      </c>
      <c r="O214" s="21">
        <v>19.2</v>
      </c>
      <c r="P214" s="30">
        <v>20</v>
      </c>
      <c r="Q214" s="21" t="s">
        <v>86</v>
      </c>
      <c r="R214" s="30">
        <v>246054</v>
      </c>
      <c r="S214" s="34">
        <v>43646</v>
      </c>
      <c r="T214" s="44" t="str">
        <f ca="1">IFERROR(IF(ISBLANK(EmpData[[#This Row],[DOB]]),"",INT((TODAY()-EmpData[[#This Row],[DOB]])/365)),"")</f>
        <v/>
      </c>
      <c r="V214" t="str">
        <f>IFERROR(EmpData[[#This Row],[Name]]&amp;EmpData[[#This Row],[Month]],"")</f>
        <v>Saurabh Dubey43646</v>
      </c>
      <c r="W214">
        <f>IFERROR(YEAR(EmpData[[#This Row],[Month]]),"")</f>
        <v>2019</v>
      </c>
    </row>
    <row r="215" spans="1:23" x14ac:dyDescent="0.25">
      <c r="A215" s="21" t="s">
        <v>211</v>
      </c>
      <c r="B215" s="21" t="s">
        <v>212</v>
      </c>
      <c r="C215" s="2">
        <f>YEAR(EmpData[[#This Row],[DOJ ]])</f>
        <v>2018</v>
      </c>
      <c r="D215" s="24" t="s">
        <v>65</v>
      </c>
      <c r="E215" s="25">
        <v>43437</v>
      </c>
      <c r="F215" s="30" t="s">
        <v>262</v>
      </c>
      <c r="G215" s="32">
        <v>34474</v>
      </c>
      <c r="H215" s="30" t="s">
        <v>66</v>
      </c>
      <c r="I215" s="30" t="s">
        <v>19</v>
      </c>
      <c r="J215" s="21" t="s">
        <v>20</v>
      </c>
      <c r="K215" s="30">
        <v>300000</v>
      </c>
      <c r="L215" s="34">
        <v>43646</v>
      </c>
      <c r="M215" s="11">
        <f>MONTH(EmpData[[#This Row],[Month]])</f>
        <v>6</v>
      </c>
      <c r="N215" s="11">
        <f>YEAR(EmpData[[#This Row],[Month]])</f>
        <v>2019</v>
      </c>
      <c r="O215" s="21">
        <v>6.9666666666666668</v>
      </c>
      <c r="P215" s="30">
        <v>7</v>
      </c>
      <c r="Q215" s="21" t="s">
        <v>21</v>
      </c>
      <c r="R215" s="30">
        <v>232072.86</v>
      </c>
      <c r="S215" s="34"/>
      <c r="T215" s="2">
        <f ca="1">IFERROR(IF(ISBLANK(EmpData[[#This Row],[DOB]]),"",INT((TODAY()-EmpData[[#This Row],[DOB]])/365)),"")</f>
        <v>26</v>
      </c>
      <c r="V215" t="str">
        <f>IFERROR(EmpData[[#This Row],[Name]]&amp;EmpData[[#This Row],[Month]],"")</f>
        <v>Shubham Kaushal43646</v>
      </c>
      <c r="W215">
        <f>IFERROR(YEAR(EmpData[[#This Row],[Month]]),"")</f>
        <v>2019</v>
      </c>
    </row>
    <row r="216" spans="1:23" x14ac:dyDescent="0.25">
      <c r="A216" s="21" t="s">
        <v>213</v>
      </c>
      <c r="B216" s="21" t="s">
        <v>214</v>
      </c>
      <c r="C216" s="2">
        <f>YEAR(EmpData[[#This Row],[DOJ ]])</f>
        <v>2018</v>
      </c>
      <c r="D216" s="24" t="s">
        <v>215</v>
      </c>
      <c r="E216" s="25">
        <v>43426</v>
      </c>
      <c r="F216" s="30" t="s">
        <v>262</v>
      </c>
      <c r="G216" s="32" t="s">
        <v>263</v>
      </c>
      <c r="H216" s="30"/>
      <c r="I216" s="30" t="s">
        <v>216</v>
      </c>
      <c r="J216" s="21" t="s">
        <v>20</v>
      </c>
      <c r="K216" s="30">
        <v>300000</v>
      </c>
      <c r="L216" s="34">
        <v>43646</v>
      </c>
      <c r="M216" s="11">
        <f>MONTH(EmpData[[#This Row],[Month]])</f>
        <v>6</v>
      </c>
      <c r="N216" s="11">
        <f>YEAR(EmpData[[#This Row],[Month]])</f>
        <v>2019</v>
      </c>
      <c r="O216" s="21">
        <v>7.333333333333333</v>
      </c>
      <c r="P216" s="30">
        <v>8</v>
      </c>
      <c r="Q216" s="21" t="s">
        <v>21</v>
      </c>
      <c r="R216" s="30">
        <v>0</v>
      </c>
      <c r="S216" s="34"/>
      <c r="T216" s="2" t="str">
        <f ca="1">IFERROR(IF(ISBLANK(EmpData[[#This Row],[DOB]]),"",INT((TODAY()-EmpData[[#This Row],[DOB]])/365)),"")</f>
        <v/>
      </c>
      <c r="V216" t="str">
        <f>IFERROR(EmpData[[#This Row],[Name]]&amp;EmpData[[#This Row],[Month]],"")</f>
        <v>Sidhant Dhir43646</v>
      </c>
      <c r="W216">
        <f>IFERROR(YEAR(EmpData[[#This Row],[Month]]),"")</f>
        <v>2019</v>
      </c>
    </row>
    <row r="217" spans="1:23" x14ac:dyDescent="0.25">
      <c r="A217" s="21" t="s">
        <v>217</v>
      </c>
      <c r="B217" s="21" t="s">
        <v>218</v>
      </c>
      <c r="C217" s="2">
        <f>YEAR(EmpData[[#This Row],[DOJ ]])</f>
        <v>2018</v>
      </c>
      <c r="D217" s="24" t="s">
        <v>219</v>
      </c>
      <c r="E217" s="25">
        <v>43221</v>
      </c>
      <c r="F217" s="30" t="s">
        <v>261</v>
      </c>
      <c r="G217" s="32" t="s">
        <v>263</v>
      </c>
      <c r="H217" s="30"/>
      <c r="I217" s="30" t="s">
        <v>220</v>
      </c>
      <c r="J217" s="21" t="s">
        <v>20</v>
      </c>
      <c r="K217" s="30">
        <v>300000</v>
      </c>
      <c r="L217" s="34">
        <v>43646</v>
      </c>
      <c r="M217" s="11">
        <f>MONTH(EmpData[[#This Row],[Month]])</f>
        <v>6</v>
      </c>
      <c r="N217" s="11">
        <f>YEAR(EmpData[[#This Row],[Month]])</f>
        <v>2019</v>
      </c>
      <c r="O217" s="21">
        <v>14.166666666666666</v>
      </c>
      <c r="P217" s="30">
        <v>15</v>
      </c>
      <c r="Q217" s="21" t="s">
        <v>26</v>
      </c>
      <c r="R217" s="30">
        <v>0</v>
      </c>
      <c r="S217" s="34"/>
      <c r="T217" s="2" t="str">
        <f ca="1">IFERROR(IF(ISBLANK(EmpData[[#This Row],[DOB]]),"",INT((TODAY()-EmpData[[#This Row],[DOB]])/365)),"")</f>
        <v/>
      </c>
      <c r="V217" t="str">
        <f>IFERROR(EmpData[[#This Row],[Name]]&amp;EmpData[[#This Row],[Month]],"")</f>
        <v>Sonam Janghu43646</v>
      </c>
      <c r="W217">
        <f>IFERROR(YEAR(EmpData[[#This Row],[Month]]),"")</f>
        <v>2019</v>
      </c>
    </row>
    <row r="218" spans="1:23" x14ac:dyDescent="0.25">
      <c r="A218" s="21" t="s">
        <v>221</v>
      </c>
      <c r="B218" s="21" t="s">
        <v>222</v>
      </c>
      <c r="C218" s="2">
        <f>YEAR(EmpData[[#This Row],[DOJ ]])</f>
        <v>2017</v>
      </c>
      <c r="D218" s="24" t="s">
        <v>208</v>
      </c>
      <c r="E218" s="25">
        <v>42887</v>
      </c>
      <c r="F218" s="30" t="s">
        <v>261</v>
      </c>
      <c r="G218" s="32">
        <v>35215</v>
      </c>
      <c r="H218" s="30" t="s">
        <v>25</v>
      </c>
      <c r="I218" s="30" t="s">
        <v>82</v>
      </c>
      <c r="J218" s="21" t="s">
        <v>20</v>
      </c>
      <c r="K218" s="30">
        <v>300000</v>
      </c>
      <c r="L218" s="34">
        <v>43646</v>
      </c>
      <c r="M218" s="11">
        <f>MONTH(EmpData[[#This Row],[Month]])</f>
        <v>6</v>
      </c>
      <c r="N218" s="11">
        <f>YEAR(EmpData[[#This Row],[Month]])</f>
        <v>2019</v>
      </c>
      <c r="O218" s="21">
        <v>25.3</v>
      </c>
      <c r="P218" s="30">
        <v>26</v>
      </c>
      <c r="Q218" s="21" t="s">
        <v>36</v>
      </c>
      <c r="R218" s="30">
        <v>245277.25</v>
      </c>
      <c r="S218" s="34"/>
      <c r="T218" s="2">
        <f ca="1">IFERROR(IF(ISBLANK(EmpData[[#This Row],[DOB]]),"",INT((TODAY()-EmpData[[#This Row],[DOB]])/365)),"")</f>
        <v>24</v>
      </c>
      <c r="V218" t="str">
        <f>IFERROR(EmpData[[#This Row],[Name]]&amp;EmpData[[#This Row],[Month]],"")</f>
        <v>Sudha Gupta43646</v>
      </c>
      <c r="W218">
        <f>IFERROR(YEAR(EmpData[[#This Row],[Month]]),"")</f>
        <v>2019</v>
      </c>
    </row>
    <row r="219" spans="1:23" x14ac:dyDescent="0.25">
      <c r="A219" s="21" t="s">
        <v>223</v>
      </c>
      <c r="B219" s="21" t="s">
        <v>224</v>
      </c>
      <c r="C219" s="2">
        <f>YEAR(EmpData[[#This Row],[DOJ ]])</f>
        <v>2018</v>
      </c>
      <c r="D219" s="24" t="s">
        <v>24</v>
      </c>
      <c r="E219" s="25">
        <v>43132</v>
      </c>
      <c r="F219" s="30" t="s">
        <v>262</v>
      </c>
      <c r="G219" s="32">
        <v>33873</v>
      </c>
      <c r="H219" s="30" t="s">
        <v>25</v>
      </c>
      <c r="I219" s="30" t="s">
        <v>19</v>
      </c>
      <c r="J219" s="21" t="s">
        <v>20</v>
      </c>
      <c r="K219" s="30">
        <v>300000</v>
      </c>
      <c r="L219" s="34">
        <v>43646</v>
      </c>
      <c r="M219" s="11">
        <f>MONTH(EmpData[[#This Row],[Month]])</f>
        <v>6</v>
      </c>
      <c r="N219" s="11">
        <f>YEAR(EmpData[[#This Row],[Month]])</f>
        <v>2019</v>
      </c>
      <c r="O219" s="21">
        <v>17.133333333333333</v>
      </c>
      <c r="P219" s="30">
        <v>18</v>
      </c>
      <c r="Q219" s="21" t="s">
        <v>26</v>
      </c>
      <c r="R219" s="30">
        <v>199769</v>
      </c>
      <c r="S219" s="34"/>
      <c r="T219" s="2">
        <f ca="1">IFERROR(IF(ISBLANK(EmpData[[#This Row],[DOB]]),"",INT((TODAY()-EmpData[[#This Row],[DOB]])/365)),"")</f>
        <v>27</v>
      </c>
      <c r="V219" t="str">
        <f>IFERROR(EmpData[[#This Row],[Name]]&amp;EmpData[[#This Row],[Month]],"")</f>
        <v>Varun Gandhi43646</v>
      </c>
      <c r="W219">
        <f>IFERROR(YEAR(EmpData[[#This Row],[Month]]),"")</f>
        <v>2019</v>
      </c>
    </row>
    <row r="220" spans="1:23" x14ac:dyDescent="0.25">
      <c r="A220" s="21" t="s">
        <v>225</v>
      </c>
      <c r="B220" s="21" t="s">
        <v>226</v>
      </c>
      <c r="C220" s="2">
        <f>YEAR(EmpData[[#This Row],[DOJ ]])</f>
        <v>2018</v>
      </c>
      <c r="D220" s="24" t="s">
        <v>65</v>
      </c>
      <c r="E220" s="25">
        <v>43437</v>
      </c>
      <c r="F220" s="30" t="s">
        <v>262</v>
      </c>
      <c r="G220" s="32">
        <v>34654</v>
      </c>
      <c r="H220" s="30" t="s">
        <v>66</v>
      </c>
      <c r="I220" s="30" t="s">
        <v>19</v>
      </c>
      <c r="J220" s="21" t="s">
        <v>20</v>
      </c>
      <c r="K220" s="30">
        <v>300000</v>
      </c>
      <c r="L220" s="34">
        <v>43646</v>
      </c>
      <c r="M220" s="11">
        <f>MONTH(EmpData[[#This Row],[Month]])</f>
        <v>6</v>
      </c>
      <c r="N220" s="11">
        <f>YEAR(EmpData[[#This Row],[Month]])</f>
        <v>2019</v>
      </c>
      <c r="O220" s="21">
        <v>6.9666666666666668</v>
      </c>
      <c r="P220" s="30">
        <v>7</v>
      </c>
      <c r="Q220" s="21" t="s">
        <v>21</v>
      </c>
      <c r="R220" s="30">
        <v>414100</v>
      </c>
      <c r="S220" s="34"/>
      <c r="T220" s="2">
        <f ca="1">IFERROR(IF(ISBLANK(EmpData[[#This Row],[DOB]]),"",INT((TODAY()-EmpData[[#This Row],[DOB]])/365)),"")</f>
        <v>25</v>
      </c>
      <c r="V220" t="str">
        <f>IFERROR(EmpData[[#This Row],[Name]]&amp;EmpData[[#This Row],[Month]],"")</f>
        <v>Vishal Kumar43646</v>
      </c>
      <c r="W220">
        <f>IFERROR(YEAR(EmpData[[#This Row],[Month]]),"")</f>
        <v>2019</v>
      </c>
    </row>
    <row r="221" spans="1:23" x14ac:dyDescent="0.25">
      <c r="A221" s="21" t="s">
        <v>228</v>
      </c>
      <c r="B221" s="21" t="s">
        <v>229</v>
      </c>
      <c r="C221" s="2">
        <f>YEAR(EmpData[[#This Row],[DOJ ]])</f>
        <v>2019</v>
      </c>
      <c r="D221" s="24">
        <v>43606</v>
      </c>
      <c r="E221" s="25">
        <v>43606</v>
      </c>
      <c r="F221" s="30" t="s">
        <v>262</v>
      </c>
      <c r="G221" s="32" t="s">
        <v>263</v>
      </c>
      <c r="H221" s="30"/>
      <c r="I221" s="30" t="s">
        <v>230</v>
      </c>
      <c r="J221" s="21" t="s">
        <v>54</v>
      </c>
      <c r="K221" s="30">
        <v>300000</v>
      </c>
      <c r="L221" s="34">
        <v>43646</v>
      </c>
      <c r="M221" s="11">
        <f>MONTH(EmpData[[#This Row],[Month]])</f>
        <v>6</v>
      </c>
      <c r="N221" s="11">
        <f>YEAR(EmpData[[#This Row],[Month]])</f>
        <v>2019</v>
      </c>
      <c r="O221" s="21">
        <v>1.3333333333333333</v>
      </c>
      <c r="P221" s="30">
        <v>2</v>
      </c>
      <c r="Q221" s="21" t="s">
        <v>231</v>
      </c>
      <c r="R221" s="30">
        <v>0</v>
      </c>
      <c r="S221" s="34"/>
      <c r="T221" s="2" t="str">
        <f ca="1">IFERROR(IF(ISBLANK(EmpData[[#This Row],[DOB]]),"",INT((TODAY()-EmpData[[#This Row],[DOB]])/365)),"")</f>
        <v/>
      </c>
      <c r="V221" t="str">
        <f>IFERROR(EmpData[[#This Row],[Name]]&amp;EmpData[[#This Row],[Month]],"")</f>
        <v>Sonal Agarwal43646</v>
      </c>
      <c r="W221">
        <f>IFERROR(YEAR(EmpData[[#This Row],[Month]]),"")</f>
        <v>2019</v>
      </c>
    </row>
    <row r="222" spans="1:23" x14ac:dyDescent="0.25">
      <c r="A222" s="21" t="s">
        <v>15</v>
      </c>
      <c r="B222" s="21" t="s">
        <v>16</v>
      </c>
      <c r="C222" s="2">
        <f>YEAR(EmpData[[#This Row],[DOJ ]])</f>
        <v>2018</v>
      </c>
      <c r="D222" s="24" t="s">
        <v>17</v>
      </c>
      <c r="E222" s="25">
        <v>43329</v>
      </c>
      <c r="F222" s="30" t="s">
        <v>261</v>
      </c>
      <c r="G222" s="32" t="s">
        <v>263</v>
      </c>
      <c r="H222" s="30" t="s">
        <v>18</v>
      </c>
      <c r="I222" s="30" t="s">
        <v>19</v>
      </c>
      <c r="J222" s="21" t="s">
        <v>20</v>
      </c>
      <c r="K222" s="30">
        <v>300000</v>
      </c>
      <c r="L222" s="34">
        <v>43677</v>
      </c>
      <c r="M222" s="11">
        <f>MONTH(EmpData[[#This Row],[Month]])</f>
        <v>7</v>
      </c>
      <c r="N222" s="11">
        <f>YEAR(EmpData[[#This Row],[Month]])</f>
        <v>2019</v>
      </c>
      <c r="O222" s="21">
        <v>11.6</v>
      </c>
      <c r="P222" s="30">
        <v>12</v>
      </c>
      <c r="Q222" s="21" t="s">
        <v>71</v>
      </c>
      <c r="R222" s="30">
        <v>149886.62</v>
      </c>
      <c r="S222" s="34"/>
      <c r="T222" s="2" t="str">
        <f ca="1">IFERROR(IF(ISBLANK(EmpData[[#This Row],[DOB]]),"",INT((TODAY()-EmpData[[#This Row],[DOB]])/365)),"")</f>
        <v/>
      </c>
      <c r="V222" t="str">
        <f>IFERROR(EmpData[[#This Row],[Name]]&amp;EmpData[[#This Row],[Month]],"")</f>
        <v>Aarti Sharma43677</v>
      </c>
      <c r="W222">
        <f>IFERROR(YEAR(EmpData[[#This Row],[Month]]),"")</f>
        <v>2019</v>
      </c>
    </row>
    <row r="223" spans="1:23" x14ac:dyDescent="0.25">
      <c r="A223" s="21" t="s">
        <v>22</v>
      </c>
      <c r="B223" s="21" t="s">
        <v>23</v>
      </c>
      <c r="C223" s="2">
        <f>YEAR(EmpData[[#This Row],[DOJ ]])</f>
        <v>2018</v>
      </c>
      <c r="D223" s="24" t="s">
        <v>24</v>
      </c>
      <c r="E223" s="25">
        <v>43132</v>
      </c>
      <c r="F223" s="30" t="s">
        <v>261</v>
      </c>
      <c r="G223" s="32" t="s">
        <v>263</v>
      </c>
      <c r="H223" s="30" t="s">
        <v>25</v>
      </c>
      <c r="I223" s="30" t="s">
        <v>19</v>
      </c>
      <c r="J223" s="21" t="s">
        <v>20</v>
      </c>
      <c r="K223" s="30">
        <v>300000</v>
      </c>
      <c r="L223" s="34">
        <v>43677</v>
      </c>
      <c r="M223" s="11">
        <f>MONTH(EmpData[[#This Row],[Month]])</f>
        <v>7</v>
      </c>
      <c r="N223" s="11">
        <f>YEAR(EmpData[[#This Row],[Month]])</f>
        <v>2019</v>
      </c>
      <c r="O223" s="21">
        <v>18.166666666666668</v>
      </c>
      <c r="P223" s="30">
        <v>19</v>
      </c>
      <c r="Q223" s="21" t="s">
        <v>86</v>
      </c>
      <c r="R223" s="30">
        <v>210292</v>
      </c>
      <c r="S223" s="34"/>
      <c r="T223" s="2" t="str">
        <f ca="1">IFERROR(IF(ISBLANK(EmpData[[#This Row],[DOB]]),"",INT((TODAY()-EmpData[[#This Row],[DOB]])/365)),"")</f>
        <v/>
      </c>
      <c r="V223" t="str">
        <f>IFERROR(EmpData[[#This Row],[Name]]&amp;EmpData[[#This Row],[Month]],"")</f>
        <v>Aastha Singh Gaur43677</v>
      </c>
      <c r="W223">
        <f>IFERROR(YEAR(EmpData[[#This Row],[Month]]),"")</f>
        <v>2019</v>
      </c>
    </row>
    <row r="224" spans="1:23" x14ac:dyDescent="0.25">
      <c r="A224" s="21" t="s">
        <v>27</v>
      </c>
      <c r="B224" s="21" t="s">
        <v>28</v>
      </c>
      <c r="C224" s="2">
        <f>YEAR(EmpData[[#This Row],[DOJ ]])</f>
        <v>2018</v>
      </c>
      <c r="D224" s="24" t="s">
        <v>29</v>
      </c>
      <c r="E224" s="25">
        <v>43347</v>
      </c>
      <c r="F224" s="30" t="s">
        <v>262</v>
      </c>
      <c r="G224" s="32" t="s">
        <v>263</v>
      </c>
      <c r="H224" s="30" t="s">
        <v>30</v>
      </c>
      <c r="I224" s="30" t="s">
        <v>19</v>
      </c>
      <c r="J224" s="21" t="s">
        <v>20</v>
      </c>
      <c r="K224" s="30">
        <v>300000</v>
      </c>
      <c r="L224" s="34">
        <v>43677</v>
      </c>
      <c r="M224" s="11">
        <f>MONTH(EmpData[[#This Row],[Month]])</f>
        <v>7</v>
      </c>
      <c r="N224" s="11">
        <f>YEAR(EmpData[[#This Row],[Month]])</f>
        <v>2019</v>
      </c>
      <c r="O224" s="21">
        <v>11</v>
      </c>
      <c r="P224" s="30">
        <v>11</v>
      </c>
      <c r="Q224" s="21" t="s">
        <v>71</v>
      </c>
      <c r="R224" s="30">
        <v>169458.82</v>
      </c>
      <c r="S224" s="34"/>
      <c r="T224" s="2" t="str">
        <f ca="1">IFERROR(IF(ISBLANK(EmpData[[#This Row],[DOB]]),"",INT((TODAY()-EmpData[[#This Row],[DOB]])/365)),"")</f>
        <v/>
      </c>
      <c r="V224" t="str">
        <f>IFERROR(EmpData[[#This Row],[Name]]&amp;EmpData[[#This Row],[Month]],"")</f>
        <v>Alex Julias43677</v>
      </c>
      <c r="W224">
        <f>IFERROR(YEAR(EmpData[[#This Row],[Month]]),"")</f>
        <v>2019</v>
      </c>
    </row>
    <row r="225" spans="1:23" x14ac:dyDescent="0.25">
      <c r="A225" s="21" t="s">
        <v>31</v>
      </c>
      <c r="B225" s="21" t="s">
        <v>32</v>
      </c>
      <c r="C225" s="2">
        <f>YEAR(EmpData[[#This Row],[DOJ ]])</f>
        <v>2016</v>
      </c>
      <c r="D225" s="24" t="s">
        <v>33</v>
      </c>
      <c r="E225" s="25">
        <v>42373</v>
      </c>
      <c r="F225" s="30" t="s">
        <v>262</v>
      </c>
      <c r="G225" s="32">
        <v>32496</v>
      </c>
      <c r="H225" s="30"/>
      <c r="I225" s="30" t="s">
        <v>34</v>
      </c>
      <c r="J225" s="21" t="s">
        <v>35</v>
      </c>
      <c r="K225" s="30">
        <v>300000</v>
      </c>
      <c r="L225" s="34">
        <v>43677</v>
      </c>
      <c r="M225" s="11">
        <f>MONTH(EmpData[[#This Row],[Month]])</f>
        <v>7</v>
      </c>
      <c r="N225" s="11">
        <f>YEAR(EmpData[[#This Row],[Month]])</f>
        <v>2019</v>
      </c>
      <c r="O225" s="21">
        <v>43.466666666666669</v>
      </c>
      <c r="P225" s="30">
        <v>44</v>
      </c>
      <c r="Q225" s="21" t="s">
        <v>36</v>
      </c>
      <c r="R225" s="30">
        <v>0</v>
      </c>
      <c r="S225" s="34"/>
      <c r="T225" s="2">
        <f ca="1">IFERROR(IF(ISBLANK(EmpData[[#This Row],[DOB]]),"",INT((TODAY()-EmpData[[#This Row],[DOB]])/365)),"")</f>
        <v>31</v>
      </c>
      <c r="V225" t="str">
        <f>IFERROR(EmpData[[#This Row],[Name]]&amp;EmpData[[#This Row],[Month]],"")</f>
        <v>Aman Bindal43677</v>
      </c>
      <c r="W225">
        <f>IFERROR(YEAR(EmpData[[#This Row],[Month]]),"")</f>
        <v>2019</v>
      </c>
    </row>
    <row r="226" spans="1:23" x14ac:dyDescent="0.25">
      <c r="A226" s="21" t="s">
        <v>37</v>
      </c>
      <c r="B226" s="21" t="s">
        <v>38</v>
      </c>
      <c r="C226" s="2">
        <f>YEAR(EmpData[[#This Row],[DOJ ]])</f>
        <v>2017</v>
      </c>
      <c r="D226" s="24" t="s">
        <v>39</v>
      </c>
      <c r="E226" s="25">
        <v>43095</v>
      </c>
      <c r="F226" s="30" t="s">
        <v>262</v>
      </c>
      <c r="G226" s="32" t="s">
        <v>263</v>
      </c>
      <c r="H226" s="30"/>
      <c r="I226" s="30" t="s">
        <v>40</v>
      </c>
      <c r="J226" s="21" t="s">
        <v>20</v>
      </c>
      <c r="K226" s="30">
        <v>300000</v>
      </c>
      <c r="L226" s="34">
        <v>43677</v>
      </c>
      <c r="M226" s="11">
        <f>MONTH(EmpData[[#This Row],[Month]])</f>
        <v>7</v>
      </c>
      <c r="N226" s="11">
        <f>YEAR(EmpData[[#This Row],[Month]])</f>
        <v>2019</v>
      </c>
      <c r="O226" s="21">
        <v>19.399999999999999</v>
      </c>
      <c r="P226" s="30">
        <v>20</v>
      </c>
      <c r="Q226" s="21" t="s">
        <v>86</v>
      </c>
      <c r="R226" s="30">
        <v>0</v>
      </c>
      <c r="S226" s="34"/>
      <c r="T226" s="2" t="str">
        <f ca="1">IFERROR(IF(ISBLANK(EmpData[[#This Row],[DOB]]),"",INT((TODAY()-EmpData[[#This Row],[DOB]])/365)),"")</f>
        <v/>
      </c>
      <c r="V226" t="str">
        <f>IFERROR(EmpData[[#This Row],[Name]]&amp;EmpData[[#This Row],[Month]],"")</f>
        <v>Aman Pahwa43677</v>
      </c>
      <c r="W226">
        <f>IFERROR(YEAR(EmpData[[#This Row],[Month]]),"")</f>
        <v>2019</v>
      </c>
    </row>
    <row r="227" spans="1:23" x14ac:dyDescent="0.25">
      <c r="A227" s="21" t="s">
        <v>41</v>
      </c>
      <c r="B227" s="21" t="s">
        <v>42</v>
      </c>
      <c r="C227" s="2">
        <f>YEAR(EmpData[[#This Row],[DOJ ]])</f>
        <v>2016</v>
      </c>
      <c r="D227" s="24" t="s">
        <v>43</v>
      </c>
      <c r="E227" s="25">
        <v>42670</v>
      </c>
      <c r="F227" s="30" t="s">
        <v>262</v>
      </c>
      <c r="G227" s="32" t="s">
        <v>263</v>
      </c>
      <c r="H227" s="30"/>
      <c r="I227" s="30" t="s">
        <v>44</v>
      </c>
      <c r="J227" s="21" t="s">
        <v>20</v>
      </c>
      <c r="K227" s="30">
        <v>300000</v>
      </c>
      <c r="L227" s="34">
        <v>43677</v>
      </c>
      <c r="M227" s="11">
        <f>MONTH(EmpData[[#This Row],[Month]])</f>
        <v>7</v>
      </c>
      <c r="N227" s="11">
        <f>YEAR(EmpData[[#This Row],[Month]])</f>
        <v>2019</v>
      </c>
      <c r="O227" s="21">
        <v>33.56666666666667</v>
      </c>
      <c r="P227" s="30">
        <v>34</v>
      </c>
      <c r="Q227" s="21" t="s">
        <v>36</v>
      </c>
      <c r="R227" s="30">
        <v>0</v>
      </c>
      <c r="S227" s="34"/>
      <c r="T227" s="2" t="str">
        <f ca="1">IFERROR(IF(ISBLANK(EmpData[[#This Row],[DOB]]),"",INT((TODAY()-EmpData[[#This Row],[DOB]])/365)),"")</f>
        <v/>
      </c>
      <c r="V227" t="str">
        <f>IFERROR(EmpData[[#This Row],[Name]]&amp;EmpData[[#This Row],[Month]],"")</f>
        <v>Amit Chakraborty43677</v>
      </c>
      <c r="W227">
        <f>IFERROR(YEAR(EmpData[[#This Row],[Month]]),"")</f>
        <v>2019</v>
      </c>
    </row>
    <row r="228" spans="1:23" x14ac:dyDescent="0.25">
      <c r="A228" s="21" t="s">
        <v>45</v>
      </c>
      <c r="B228" s="21" t="s">
        <v>46</v>
      </c>
      <c r="C228" s="2">
        <f>YEAR(EmpData[[#This Row],[DOJ ]])</f>
        <v>2019</v>
      </c>
      <c r="D228" s="24" t="s">
        <v>47</v>
      </c>
      <c r="E228" s="25">
        <v>43468</v>
      </c>
      <c r="F228" s="30" t="s">
        <v>261</v>
      </c>
      <c r="G228" s="32">
        <v>33687</v>
      </c>
      <c r="H228" s="30"/>
      <c r="I228" s="30" t="s">
        <v>48</v>
      </c>
      <c r="J228" s="21" t="s">
        <v>20</v>
      </c>
      <c r="K228" s="30">
        <v>300000</v>
      </c>
      <c r="L228" s="34">
        <v>43677</v>
      </c>
      <c r="M228" s="11">
        <f>MONTH(EmpData[[#This Row],[Month]])</f>
        <v>7</v>
      </c>
      <c r="N228" s="11">
        <f>YEAR(EmpData[[#This Row],[Month]])</f>
        <v>2019</v>
      </c>
      <c r="O228" s="21">
        <v>6.9666666666666668</v>
      </c>
      <c r="P228" s="30">
        <v>7</v>
      </c>
      <c r="Q228" s="21" t="s">
        <v>21</v>
      </c>
      <c r="R228" s="30">
        <v>0</v>
      </c>
      <c r="S228" s="34"/>
      <c r="T228" s="2">
        <f ca="1">IFERROR(IF(ISBLANK(EmpData[[#This Row],[DOB]]),"",INT((TODAY()-EmpData[[#This Row],[DOB]])/365)),"")</f>
        <v>28</v>
      </c>
      <c r="V228" t="str">
        <f>IFERROR(EmpData[[#This Row],[Name]]&amp;EmpData[[#This Row],[Month]],"")</f>
        <v>Ankita Rawat43677</v>
      </c>
      <c r="W228">
        <f>IFERROR(YEAR(EmpData[[#This Row],[Month]]),"")</f>
        <v>2019</v>
      </c>
    </row>
    <row r="229" spans="1:23" x14ac:dyDescent="0.25">
      <c r="A229" s="21" t="s">
        <v>50</v>
      </c>
      <c r="B229" s="21" t="s">
        <v>51</v>
      </c>
      <c r="C229" s="2">
        <f>YEAR(EmpData[[#This Row],[DOJ ]])</f>
        <v>2015</v>
      </c>
      <c r="D229" s="24" t="s">
        <v>52</v>
      </c>
      <c r="E229" s="25">
        <v>42248</v>
      </c>
      <c r="F229" s="30" t="s">
        <v>262</v>
      </c>
      <c r="G229" s="32">
        <v>30882</v>
      </c>
      <c r="H229" s="30"/>
      <c r="I229" s="30" t="s">
        <v>53</v>
      </c>
      <c r="J229" s="21" t="s">
        <v>54</v>
      </c>
      <c r="K229" s="30">
        <v>300000</v>
      </c>
      <c r="L229" s="34">
        <v>43677</v>
      </c>
      <c r="M229" s="11">
        <f>MONTH(EmpData[[#This Row],[Month]])</f>
        <v>7</v>
      </c>
      <c r="N229" s="11">
        <f>YEAR(EmpData[[#This Row],[Month]])</f>
        <v>2019</v>
      </c>
      <c r="O229" s="21">
        <v>47.633333333333333</v>
      </c>
      <c r="P229" s="30">
        <v>48</v>
      </c>
      <c r="Q229" s="21" t="s">
        <v>36</v>
      </c>
      <c r="R229" s="30">
        <v>0</v>
      </c>
      <c r="S229" s="34"/>
      <c r="T229" s="2">
        <f ca="1">IFERROR(IF(ISBLANK(EmpData[[#This Row],[DOB]]),"",INT((TODAY()-EmpData[[#This Row],[DOB]])/365)),"")</f>
        <v>35</v>
      </c>
      <c r="V229" t="str">
        <f>IFERROR(EmpData[[#This Row],[Name]]&amp;EmpData[[#This Row],[Month]],"")</f>
        <v>Ankur Srivastava43677</v>
      </c>
      <c r="W229">
        <f>IFERROR(YEAR(EmpData[[#This Row],[Month]]),"")</f>
        <v>2019</v>
      </c>
    </row>
    <row r="230" spans="1:23" x14ac:dyDescent="0.25">
      <c r="A230" s="21" t="s">
        <v>55</v>
      </c>
      <c r="B230" s="21" t="s">
        <v>56</v>
      </c>
      <c r="C230" s="2">
        <f>YEAR(EmpData[[#This Row],[DOJ ]])</f>
        <v>2016</v>
      </c>
      <c r="D230" s="24" t="s">
        <v>57</v>
      </c>
      <c r="E230" s="25">
        <v>42614</v>
      </c>
      <c r="F230" s="30" t="s">
        <v>262</v>
      </c>
      <c r="G230" s="32">
        <v>29231</v>
      </c>
      <c r="H230" s="30"/>
      <c r="I230" s="30" t="s">
        <v>58</v>
      </c>
      <c r="J230" s="21" t="s">
        <v>54</v>
      </c>
      <c r="K230" s="30">
        <v>300000</v>
      </c>
      <c r="L230" s="34">
        <v>43677</v>
      </c>
      <c r="M230" s="11">
        <f>MONTH(EmpData[[#This Row],[Month]])</f>
        <v>7</v>
      </c>
      <c r="N230" s="11">
        <f>YEAR(EmpData[[#This Row],[Month]])</f>
        <v>2019</v>
      </c>
      <c r="O230" s="21">
        <v>35.43333333333333</v>
      </c>
      <c r="P230" s="30">
        <v>36</v>
      </c>
      <c r="Q230" s="21" t="s">
        <v>36</v>
      </c>
      <c r="R230" s="30">
        <v>0</v>
      </c>
      <c r="S230" s="34"/>
      <c r="T230" s="2">
        <f ca="1">IFERROR(IF(ISBLANK(EmpData[[#This Row],[DOB]]),"",INT((TODAY()-EmpData[[#This Row],[DOB]])/365)),"")</f>
        <v>40</v>
      </c>
      <c r="V230" t="str">
        <f>IFERROR(EmpData[[#This Row],[Name]]&amp;EmpData[[#This Row],[Month]],"")</f>
        <v>Anshuman Panwar43677</v>
      </c>
      <c r="W230">
        <f>IFERROR(YEAR(EmpData[[#This Row],[Month]]),"")</f>
        <v>2019</v>
      </c>
    </row>
    <row r="231" spans="1:23" x14ac:dyDescent="0.25">
      <c r="A231" s="21" t="s">
        <v>59</v>
      </c>
      <c r="B231" s="21" t="s">
        <v>60</v>
      </c>
      <c r="C231" s="2">
        <f>YEAR(EmpData[[#This Row],[DOJ ]])</f>
        <v>2017</v>
      </c>
      <c r="D231" s="24" t="s">
        <v>61</v>
      </c>
      <c r="E231" s="25">
        <v>43046</v>
      </c>
      <c r="F231" s="30" t="s">
        <v>262</v>
      </c>
      <c r="G231" s="32" t="s">
        <v>263</v>
      </c>
      <c r="H231" s="30"/>
      <c r="I231" s="30" t="s">
        <v>62</v>
      </c>
      <c r="J231" s="21" t="s">
        <v>35</v>
      </c>
      <c r="K231" s="30">
        <v>300000</v>
      </c>
      <c r="L231" s="34">
        <v>43677</v>
      </c>
      <c r="M231" s="11">
        <f>MONTH(EmpData[[#This Row],[Month]])</f>
        <v>7</v>
      </c>
      <c r="N231" s="11">
        <f>YEAR(EmpData[[#This Row],[Month]])</f>
        <v>2019</v>
      </c>
      <c r="O231" s="21">
        <v>21.033333333333335</v>
      </c>
      <c r="P231" s="30">
        <v>22</v>
      </c>
      <c r="Q231" s="21" t="s">
        <v>86</v>
      </c>
      <c r="R231" s="30">
        <v>0</v>
      </c>
      <c r="S231" s="34"/>
      <c r="T231" s="2" t="str">
        <f ca="1">IFERROR(IF(ISBLANK(EmpData[[#This Row],[DOB]]),"",INT((TODAY()-EmpData[[#This Row],[DOB]])/365)),"")</f>
        <v/>
      </c>
      <c r="V231" t="str">
        <f>IFERROR(EmpData[[#This Row],[Name]]&amp;EmpData[[#This Row],[Month]],"")</f>
        <v>Anunay Agrawal43677</v>
      </c>
      <c r="W231">
        <f>IFERROR(YEAR(EmpData[[#This Row],[Month]]),"")</f>
        <v>2019</v>
      </c>
    </row>
    <row r="232" spans="1:23" x14ac:dyDescent="0.25">
      <c r="A232" s="21" t="s">
        <v>63</v>
      </c>
      <c r="B232" s="21" t="s">
        <v>64</v>
      </c>
      <c r="C232" s="2">
        <f>YEAR(EmpData[[#This Row],[DOJ ]])</f>
        <v>2018</v>
      </c>
      <c r="D232" s="24" t="s">
        <v>65</v>
      </c>
      <c r="E232" s="25">
        <v>43437</v>
      </c>
      <c r="F232" s="30" t="s">
        <v>262</v>
      </c>
      <c r="G232" s="32">
        <v>34207</v>
      </c>
      <c r="H232" s="30" t="s">
        <v>66</v>
      </c>
      <c r="I232" s="30" t="s">
        <v>19</v>
      </c>
      <c r="J232" s="21" t="s">
        <v>20</v>
      </c>
      <c r="K232" s="30">
        <v>300000</v>
      </c>
      <c r="L232" s="34">
        <v>43677</v>
      </c>
      <c r="M232" s="11">
        <f>MONTH(EmpData[[#This Row],[Month]])</f>
        <v>7</v>
      </c>
      <c r="N232" s="11">
        <f>YEAR(EmpData[[#This Row],[Month]])</f>
        <v>2019</v>
      </c>
      <c r="O232" s="21">
        <v>8</v>
      </c>
      <c r="P232" s="30">
        <v>8</v>
      </c>
      <c r="Q232" s="21" t="s">
        <v>21</v>
      </c>
      <c r="R232" s="30">
        <v>210039</v>
      </c>
      <c r="S232" s="34"/>
      <c r="T232" s="2">
        <f ca="1">IFERROR(IF(ISBLANK(EmpData[[#This Row],[DOB]]),"",INT((TODAY()-EmpData[[#This Row],[DOB]])/365)),"")</f>
        <v>26</v>
      </c>
      <c r="V232" t="str">
        <f>IFERROR(EmpData[[#This Row],[Name]]&amp;EmpData[[#This Row],[Month]],"")</f>
        <v>Ashmit Mishra43677</v>
      </c>
      <c r="W232">
        <f>IFERROR(YEAR(EmpData[[#This Row],[Month]]),"")</f>
        <v>2019</v>
      </c>
    </row>
    <row r="233" spans="1:23" x14ac:dyDescent="0.25">
      <c r="A233" s="21" t="s">
        <v>67</v>
      </c>
      <c r="B233" s="21" t="s">
        <v>68</v>
      </c>
      <c r="C233" s="2">
        <f>YEAR(EmpData[[#This Row],[DOJ ]])</f>
        <v>2018</v>
      </c>
      <c r="D233" s="24" t="s">
        <v>69</v>
      </c>
      <c r="E233" s="25">
        <v>43284</v>
      </c>
      <c r="F233" s="30" t="s">
        <v>262</v>
      </c>
      <c r="G233" s="32">
        <v>34780</v>
      </c>
      <c r="H233" s="30" t="s">
        <v>70</v>
      </c>
      <c r="I233" s="30" t="s">
        <v>19</v>
      </c>
      <c r="J233" s="21" t="s">
        <v>20</v>
      </c>
      <c r="K233" s="30">
        <v>300000</v>
      </c>
      <c r="L233" s="34">
        <v>43677</v>
      </c>
      <c r="M233" s="11">
        <f>MONTH(EmpData[[#This Row],[Month]])</f>
        <v>7</v>
      </c>
      <c r="N233" s="11">
        <f>YEAR(EmpData[[#This Row],[Month]])</f>
        <v>2019</v>
      </c>
      <c r="O233" s="21">
        <v>13.1</v>
      </c>
      <c r="P233" s="30">
        <v>14</v>
      </c>
      <c r="Q233" s="21" t="s">
        <v>26</v>
      </c>
      <c r="R233" s="30">
        <v>225845.56</v>
      </c>
      <c r="S233" s="34"/>
      <c r="T233" s="2">
        <f ca="1">IFERROR(IF(ISBLANK(EmpData[[#This Row],[DOB]]),"",INT((TODAY()-EmpData[[#This Row],[DOB]])/365)),"")</f>
        <v>25</v>
      </c>
      <c r="V233" t="str">
        <f>IFERROR(EmpData[[#This Row],[Name]]&amp;EmpData[[#This Row],[Month]],"")</f>
        <v>Ashutosh Ranjan43677</v>
      </c>
      <c r="W233">
        <f>IFERROR(YEAR(EmpData[[#This Row],[Month]]),"")</f>
        <v>2019</v>
      </c>
    </row>
    <row r="234" spans="1:23" x14ac:dyDescent="0.25">
      <c r="A234" s="21" t="s">
        <v>72</v>
      </c>
      <c r="B234" s="21" t="s">
        <v>227</v>
      </c>
      <c r="C234" s="2">
        <f>YEAR(EmpData[[#This Row],[DOJ ]])</f>
        <v>2018</v>
      </c>
      <c r="D234" s="24" t="s">
        <v>74</v>
      </c>
      <c r="E234" s="25">
        <v>43283</v>
      </c>
      <c r="F234" s="30" t="s">
        <v>262</v>
      </c>
      <c r="G234" s="32">
        <v>34403</v>
      </c>
      <c r="H234" s="30" t="s">
        <v>70</v>
      </c>
      <c r="I234" s="30" t="s">
        <v>19</v>
      </c>
      <c r="J234" s="21" t="s">
        <v>20</v>
      </c>
      <c r="K234" s="30">
        <v>300000</v>
      </c>
      <c r="L234" s="34">
        <v>43677</v>
      </c>
      <c r="M234" s="11">
        <f>MONTH(EmpData[[#This Row],[Month]])</f>
        <v>7</v>
      </c>
      <c r="N234" s="11">
        <f>YEAR(EmpData[[#This Row],[Month]])</f>
        <v>2019</v>
      </c>
      <c r="O234" s="21">
        <v>13.133333333333333</v>
      </c>
      <c r="P234" s="30">
        <v>14</v>
      </c>
      <c r="Q234" s="21" t="s">
        <v>26</v>
      </c>
      <c r="R234" s="30">
        <v>280427.5</v>
      </c>
      <c r="S234" s="34"/>
      <c r="T234" s="2">
        <f ca="1">IFERROR(IF(ISBLANK(EmpData[[#This Row],[DOB]]),"",INT((TODAY()-EmpData[[#This Row],[DOB]])/365)),"")</f>
        <v>26</v>
      </c>
      <c r="V234" t="str">
        <f>IFERROR(EmpData[[#This Row],[Name]]&amp;EmpData[[#This Row],[Month]],"")</f>
        <v>Aviraj Srivastava43677</v>
      </c>
      <c r="W234">
        <f>IFERROR(YEAR(EmpData[[#This Row],[Month]]),"")</f>
        <v>2019</v>
      </c>
    </row>
    <row r="235" spans="1:23" x14ac:dyDescent="0.25">
      <c r="A235" s="21" t="s">
        <v>75</v>
      </c>
      <c r="B235" s="21" t="s">
        <v>76</v>
      </c>
      <c r="C235" s="2">
        <f>YEAR(EmpData[[#This Row],[DOJ ]])</f>
        <v>2018</v>
      </c>
      <c r="D235" s="24" t="s">
        <v>77</v>
      </c>
      <c r="E235" s="25">
        <v>43405</v>
      </c>
      <c r="F235" s="30" t="s">
        <v>262</v>
      </c>
      <c r="G235" s="32">
        <v>30094</v>
      </c>
      <c r="H235" s="30"/>
      <c r="I235" s="30" t="s">
        <v>78</v>
      </c>
      <c r="J235" s="21" t="s">
        <v>20</v>
      </c>
      <c r="K235" s="30">
        <v>300000</v>
      </c>
      <c r="L235" s="34">
        <v>43677</v>
      </c>
      <c r="M235" s="11">
        <f>MONTH(EmpData[[#This Row],[Month]])</f>
        <v>7</v>
      </c>
      <c r="N235" s="11">
        <f>YEAR(EmpData[[#This Row],[Month]])</f>
        <v>2019</v>
      </c>
      <c r="O235" s="21">
        <v>9.0666666666666664</v>
      </c>
      <c r="P235" s="30">
        <v>10</v>
      </c>
      <c r="Q235" s="21" t="s">
        <v>71</v>
      </c>
      <c r="R235" s="30">
        <v>0</v>
      </c>
      <c r="S235" s="34"/>
      <c r="T235" s="2">
        <f ca="1">IFERROR(IF(ISBLANK(EmpData[[#This Row],[DOB]]),"",INT((TODAY()-EmpData[[#This Row],[DOB]])/365)),"")</f>
        <v>38</v>
      </c>
      <c r="V235" t="str">
        <f>IFERROR(EmpData[[#This Row],[Name]]&amp;EmpData[[#This Row],[Month]],"")</f>
        <v>Balram Singh43677</v>
      </c>
      <c r="W235">
        <f>IFERROR(YEAR(EmpData[[#This Row],[Month]]),"")</f>
        <v>2019</v>
      </c>
    </row>
    <row r="236" spans="1:23" x14ac:dyDescent="0.25">
      <c r="A236" s="21" t="s">
        <v>79</v>
      </c>
      <c r="B236" s="21" t="s">
        <v>80</v>
      </c>
      <c r="C236" s="2">
        <f>YEAR(EmpData[[#This Row],[DOJ ]])</f>
        <v>2018</v>
      </c>
      <c r="D236" s="24" t="s">
        <v>81</v>
      </c>
      <c r="E236" s="25">
        <v>43298</v>
      </c>
      <c r="F236" s="30" t="s">
        <v>262</v>
      </c>
      <c r="G236" s="32">
        <v>33907</v>
      </c>
      <c r="H236" s="30" t="s">
        <v>70</v>
      </c>
      <c r="I236" s="30" t="s">
        <v>82</v>
      </c>
      <c r="J236" s="21" t="s">
        <v>20</v>
      </c>
      <c r="K236" s="30">
        <v>300000</v>
      </c>
      <c r="L236" s="34">
        <v>43677</v>
      </c>
      <c r="M236" s="11">
        <f>MONTH(EmpData[[#This Row],[Month]])</f>
        <v>7</v>
      </c>
      <c r="N236" s="11">
        <f>YEAR(EmpData[[#This Row],[Month]])</f>
        <v>2019</v>
      </c>
      <c r="O236" s="21">
        <v>12.633333333333333</v>
      </c>
      <c r="P236" s="30">
        <v>13</v>
      </c>
      <c r="Q236" s="21" t="s">
        <v>26</v>
      </c>
      <c r="R236" s="30">
        <v>547942.64</v>
      </c>
      <c r="S236" s="34"/>
      <c r="T236" s="2">
        <f ca="1">IFERROR(IF(ISBLANK(EmpData[[#This Row],[DOB]]),"",INT((TODAY()-EmpData[[#This Row],[DOB]])/365)),"")</f>
        <v>27</v>
      </c>
      <c r="V236" t="str">
        <f>IFERROR(EmpData[[#This Row],[Name]]&amp;EmpData[[#This Row],[Month]],"")</f>
        <v>Bhaskar Gupta43677</v>
      </c>
      <c r="W236">
        <f>IFERROR(YEAR(EmpData[[#This Row],[Month]]),"")</f>
        <v>2019</v>
      </c>
    </row>
    <row r="237" spans="1:23" x14ac:dyDescent="0.25">
      <c r="A237" s="21" t="s">
        <v>83</v>
      </c>
      <c r="B237" s="21" t="s">
        <v>84</v>
      </c>
      <c r="C237" s="2">
        <f>YEAR(EmpData[[#This Row],[DOJ ]])</f>
        <v>2017</v>
      </c>
      <c r="D237" s="24" t="s">
        <v>85</v>
      </c>
      <c r="E237" s="25">
        <v>42894</v>
      </c>
      <c r="F237" s="30" t="s">
        <v>261</v>
      </c>
      <c r="G237" s="32">
        <v>34018</v>
      </c>
      <c r="H237" s="30" t="s">
        <v>25</v>
      </c>
      <c r="I237" s="30" t="s">
        <v>82</v>
      </c>
      <c r="J237" s="21" t="s">
        <v>20</v>
      </c>
      <c r="K237" s="30">
        <v>300000</v>
      </c>
      <c r="L237" s="34">
        <v>43677</v>
      </c>
      <c r="M237" s="11">
        <f>MONTH(EmpData[[#This Row],[Month]])</f>
        <v>7</v>
      </c>
      <c r="N237" s="11">
        <f>YEAR(EmpData[[#This Row],[Month]])</f>
        <v>2019</v>
      </c>
      <c r="O237" s="21">
        <v>26.1</v>
      </c>
      <c r="P237" s="30">
        <v>27</v>
      </c>
      <c r="Q237" s="21" t="s">
        <v>36</v>
      </c>
      <c r="R237" s="30">
        <v>433225</v>
      </c>
      <c r="S237" s="34"/>
      <c r="T237" s="2">
        <f ca="1">IFERROR(IF(ISBLANK(EmpData[[#This Row],[DOB]]),"",INT((TODAY()-EmpData[[#This Row],[DOB]])/365)),"")</f>
        <v>27</v>
      </c>
      <c r="V237" t="str">
        <f>IFERROR(EmpData[[#This Row],[Name]]&amp;EmpData[[#This Row],[Month]],"")</f>
        <v>Blessy Jose43677</v>
      </c>
      <c r="W237">
        <f>IFERROR(YEAR(EmpData[[#This Row],[Month]]),"")</f>
        <v>2019</v>
      </c>
    </row>
    <row r="238" spans="1:23" x14ac:dyDescent="0.25">
      <c r="A238" s="21" t="s">
        <v>87</v>
      </c>
      <c r="B238" s="21" t="s">
        <v>88</v>
      </c>
      <c r="C238" s="2">
        <f>YEAR(EmpData[[#This Row],[DOJ ]])</f>
        <v>2018</v>
      </c>
      <c r="D238" s="24" t="s">
        <v>89</v>
      </c>
      <c r="E238" s="25">
        <v>43367</v>
      </c>
      <c r="F238" s="30" t="s">
        <v>261</v>
      </c>
      <c r="G238" s="32">
        <v>35173</v>
      </c>
      <c r="H238" s="30" t="s">
        <v>30</v>
      </c>
      <c r="I238" s="30" t="s">
        <v>19</v>
      </c>
      <c r="J238" s="21" t="s">
        <v>20</v>
      </c>
      <c r="K238" s="30">
        <v>300000</v>
      </c>
      <c r="L238" s="34">
        <v>43677</v>
      </c>
      <c r="M238" s="11">
        <f>MONTH(EmpData[[#This Row],[Month]])</f>
        <v>7</v>
      </c>
      <c r="N238" s="11">
        <f>YEAR(EmpData[[#This Row],[Month]])</f>
        <v>2019</v>
      </c>
      <c r="O238" s="21">
        <v>10.333333333333334</v>
      </c>
      <c r="P238" s="30">
        <v>11</v>
      </c>
      <c r="Q238" s="21" t="s">
        <v>71</v>
      </c>
      <c r="R238" s="30">
        <v>0</v>
      </c>
      <c r="S238" s="34"/>
      <c r="T238" s="2">
        <f ca="1">IFERROR(IF(ISBLANK(EmpData[[#This Row],[DOB]]),"",INT((TODAY()-EmpData[[#This Row],[DOB]])/365)),"")</f>
        <v>24</v>
      </c>
      <c r="V238" t="str">
        <f>IFERROR(EmpData[[#This Row],[Name]]&amp;EmpData[[#This Row],[Month]],"")</f>
        <v>Bulbul43677</v>
      </c>
      <c r="W238">
        <f>IFERROR(YEAR(EmpData[[#This Row],[Month]]),"")</f>
        <v>2019</v>
      </c>
    </row>
    <row r="239" spans="1:23" x14ac:dyDescent="0.25">
      <c r="A239" s="21" t="s">
        <v>94</v>
      </c>
      <c r="B239" s="21" t="s">
        <v>95</v>
      </c>
      <c r="C239" s="2">
        <f>YEAR(EmpData[[#This Row],[DOJ ]])</f>
        <v>2018</v>
      </c>
      <c r="D239" s="24" t="s">
        <v>81</v>
      </c>
      <c r="E239" s="25">
        <v>43298</v>
      </c>
      <c r="F239" s="30" t="s">
        <v>262</v>
      </c>
      <c r="G239" s="32">
        <v>33614</v>
      </c>
      <c r="H239" s="30" t="s">
        <v>70</v>
      </c>
      <c r="I239" s="30" t="s">
        <v>19</v>
      </c>
      <c r="J239" s="21" t="s">
        <v>20</v>
      </c>
      <c r="K239" s="30">
        <v>300000</v>
      </c>
      <c r="L239" s="34">
        <v>43677</v>
      </c>
      <c r="M239" s="11">
        <f>MONTH(EmpData[[#This Row],[Month]])</f>
        <v>7</v>
      </c>
      <c r="N239" s="11">
        <f>YEAR(EmpData[[#This Row],[Month]])</f>
        <v>2019</v>
      </c>
      <c r="O239" s="21">
        <v>12.633333333333333</v>
      </c>
      <c r="P239" s="30">
        <v>13</v>
      </c>
      <c r="Q239" s="21" t="s">
        <v>26</v>
      </c>
      <c r="R239" s="30">
        <v>571151</v>
      </c>
      <c r="S239" s="34"/>
      <c r="T239" s="2">
        <f ca="1">IFERROR(IF(ISBLANK(EmpData[[#This Row],[DOB]]),"",INT((TODAY()-EmpData[[#This Row],[DOB]])/365)),"")</f>
        <v>28</v>
      </c>
      <c r="V239" t="str">
        <f>IFERROR(EmpData[[#This Row],[Name]]&amp;EmpData[[#This Row],[Month]],"")</f>
        <v>Deepak sareen43677</v>
      </c>
      <c r="W239">
        <f>IFERROR(YEAR(EmpData[[#This Row],[Month]]),"")</f>
        <v>2019</v>
      </c>
    </row>
    <row r="240" spans="1:23" x14ac:dyDescent="0.25">
      <c r="A240" s="21" t="s">
        <v>96</v>
      </c>
      <c r="B240" s="21" t="s">
        <v>97</v>
      </c>
      <c r="C240" s="2">
        <f>YEAR(EmpData[[#This Row],[DOJ ]])</f>
        <v>2018</v>
      </c>
      <c r="D240" s="24" t="s">
        <v>89</v>
      </c>
      <c r="E240" s="25">
        <v>43367</v>
      </c>
      <c r="F240" s="30" t="s">
        <v>262</v>
      </c>
      <c r="G240" s="32">
        <v>33506</v>
      </c>
      <c r="H240" s="30" t="s">
        <v>30</v>
      </c>
      <c r="I240" s="30" t="s">
        <v>19</v>
      </c>
      <c r="J240" s="21" t="s">
        <v>20</v>
      </c>
      <c r="K240" s="30">
        <v>300000</v>
      </c>
      <c r="L240" s="34">
        <v>43677</v>
      </c>
      <c r="M240" s="11">
        <f>MONTH(EmpData[[#This Row],[Month]])</f>
        <v>7</v>
      </c>
      <c r="N240" s="11">
        <f>YEAR(EmpData[[#This Row],[Month]])</f>
        <v>2019</v>
      </c>
      <c r="O240" s="21">
        <v>10.333333333333334</v>
      </c>
      <c r="P240" s="30">
        <v>11</v>
      </c>
      <c r="Q240" s="21" t="s">
        <v>71</v>
      </c>
      <c r="R240" s="30">
        <v>202973.51</v>
      </c>
      <c r="S240" s="34"/>
      <c r="T240" s="2">
        <f ca="1">IFERROR(IF(ISBLANK(EmpData[[#This Row],[DOB]]),"",INT((TODAY()-EmpData[[#This Row],[DOB]])/365)),"")</f>
        <v>28</v>
      </c>
      <c r="V240" t="str">
        <f>IFERROR(EmpData[[#This Row],[Name]]&amp;EmpData[[#This Row],[Month]],"")</f>
        <v>Deepanshu Satija43677</v>
      </c>
      <c r="W240">
        <f>IFERROR(YEAR(EmpData[[#This Row],[Month]]),"")</f>
        <v>2019</v>
      </c>
    </row>
    <row r="241" spans="1:23" x14ac:dyDescent="0.25">
      <c r="A241" s="21" t="s">
        <v>98</v>
      </c>
      <c r="B241" s="21" t="s">
        <v>99</v>
      </c>
      <c r="C241" s="2">
        <f>YEAR(EmpData[[#This Row],[DOJ ]])</f>
        <v>2018</v>
      </c>
      <c r="D241" s="24" t="s">
        <v>89</v>
      </c>
      <c r="E241" s="25">
        <v>43367</v>
      </c>
      <c r="F241" s="30" t="s">
        <v>262</v>
      </c>
      <c r="G241" s="32">
        <v>36203</v>
      </c>
      <c r="H241" s="30" t="s">
        <v>30</v>
      </c>
      <c r="I241" s="30" t="s">
        <v>19</v>
      </c>
      <c r="J241" s="21" t="s">
        <v>20</v>
      </c>
      <c r="K241" s="30">
        <v>300000</v>
      </c>
      <c r="L241" s="34">
        <v>43677</v>
      </c>
      <c r="M241" s="11">
        <f>MONTH(EmpData[[#This Row],[Month]])</f>
        <v>7</v>
      </c>
      <c r="N241" s="11">
        <f>YEAR(EmpData[[#This Row],[Month]])</f>
        <v>2019</v>
      </c>
      <c r="O241" s="21">
        <v>10.333333333333334</v>
      </c>
      <c r="P241" s="30">
        <v>11</v>
      </c>
      <c r="Q241" s="21" t="s">
        <v>71</v>
      </c>
      <c r="R241" s="30">
        <v>119798</v>
      </c>
      <c r="S241" s="34"/>
      <c r="T241" s="2">
        <f ca="1">IFERROR(IF(ISBLANK(EmpData[[#This Row],[DOB]]),"",INT((TODAY()-EmpData[[#This Row],[DOB]])/365)),"")</f>
        <v>21</v>
      </c>
      <c r="V241" t="str">
        <f>IFERROR(EmpData[[#This Row],[Name]]&amp;EmpData[[#This Row],[Month]],"")</f>
        <v>Deepesh Tiwari43677</v>
      </c>
      <c r="W241">
        <f>IFERROR(YEAR(EmpData[[#This Row],[Month]]),"")</f>
        <v>2019</v>
      </c>
    </row>
    <row r="242" spans="1:23" x14ac:dyDescent="0.25">
      <c r="A242" s="21" t="s">
        <v>100</v>
      </c>
      <c r="B242" s="21" t="s">
        <v>101</v>
      </c>
      <c r="C242" s="2">
        <f>YEAR(EmpData[[#This Row],[DOJ ]])</f>
        <v>2018</v>
      </c>
      <c r="D242" s="24" t="s">
        <v>74</v>
      </c>
      <c r="E242" s="25">
        <v>43283</v>
      </c>
      <c r="F242" s="30" t="s">
        <v>262</v>
      </c>
      <c r="G242" s="32">
        <v>33405</v>
      </c>
      <c r="H242" s="30" t="s">
        <v>70</v>
      </c>
      <c r="I242" s="30" t="s">
        <v>19</v>
      </c>
      <c r="J242" s="21" t="s">
        <v>20</v>
      </c>
      <c r="K242" s="30">
        <v>300000</v>
      </c>
      <c r="L242" s="34">
        <v>43677</v>
      </c>
      <c r="M242" s="11">
        <f>MONTH(EmpData[[#This Row],[Month]])</f>
        <v>7</v>
      </c>
      <c r="N242" s="11">
        <f>YEAR(EmpData[[#This Row],[Month]])</f>
        <v>2019</v>
      </c>
      <c r="O242" s="21">
        <v>13.133333333333333</v>
      </c>
      <c r="P242" s="30">
        <v>14</v>
      </c>
      <c r="Q242" s="21" t="s">
        <v>26</v>
      </c>
      <c r="R242" s="30">
        <v>340390.11</v>
      </c>
      <c r="S242" s="34"/>
      <c r="T242" s="2">
        <f ca="1">IFERROR(IF(ISBLANK(EmpData[[#This Row],[DOB]]),"",INT((TODAY()-EmpData[[#This Row],[DOB]])/365)),"")</f>
        <v>29</v>
      </c>
      <c r="V242" t="str">
        <f>IFERROR(EmpData[[#This Row],[Name]]&amp;EmpData[[#This Row],[Month]],"")</f>
        <v>Dinesh Kumar43677</v>
      </c>
      <c r="W242">
        <f>IFERROR(YEAR(EmpData[[#This Row],[Month]]),"")</f>
        <v>2019</v>
      </c>
    </row>
    <row r="243" spans="1:23" x14ac:dyDescent="0.25">
      <c r="A243" s="21" t="s">
        <v>102</v>
      </c>
      <c r="B243" s="21" t="s">
        <v>103</v>
      </c>
      <c r="C243" s="2">
        <f>YEAR(EmpData[[#This Row],[DOJ ]])</f>
        <v>2018</v>
      </c>
      <c r="D243" s="24" t="s">
        <v>104</v>
      </c>
      <c r="E243" s="25">
        <v>43314</v>
      </c>
      <c r="F243" s="30" t="s">
        <v>262</v>
      </c>
      <c r="G243" s="32">
        <v>34096</v>
      </c>
      <c r="H243" s="30" t="s">
        <v>18</v>
      </c>
      <c r="I243" s="30" t="s">
        <v>19</v>
      </c>
      <c r="J243" s="21" t="s">
        <v>20</v>
      </c>
      <c r="K243" s="30">
        <v>300000</v>
      </c>
      <c r="L243" s="34">
        <v>43677</v>
      </c>
      <c r="M243" s="11">
        <f>MONTH(EmpData[[#This Row],[Month]])</f>
        <v>7</v>
      </c>
      <c r="N243" s="11">
        <f>YEAR(EmpData[[#This Row],[Month]])</f>
        <v>2019</v>
      </c>
      <c r="O243" s="21">
        <v>12.1</v>
      </c>
      <c r="P243" s="30">
        <v>13</v>
      </c>
      <c r="Q243" s="21" t="s">
        <v>26</v>
      </c>
      <c r="R243" s="30">
        <v>157600.06</v>
      </c>
      <c r="S243" s="34"/>
      <c r="T243" s="2">
        <f ca="1">IFERROR(IF(ISBLANK(EmpData[[#This Row],[DOB]]),"",INT((TODAY()-EmpData[[#This Row],[DOB]])/365)),"")</f>
        <v>27</v>
      </c>
      <c r="V243" t="str">
        <f>IFERROR(EmpData[[#This Row],[Name]]&amp;EmpData[[#This Row],[Month]],"")</f>
        <v>Gaurav43677</v>
      </c>
      <c r="W243">
        <f>IFERROR(YEAR(EmpData[[#This Row],[Month]]),"")</f>
        <v>2019</v>
      </c>
    </row>
    <row r="244" spans="1:23" x14ac:dyDescent="0.25">
      <c r="A244" s="21" t="s">
        <v>105</v>
      </c>
      <c r="B244" s="21" t="s">
        <v>106</v>
      </c>
      <c r="C244" s="2">
        <f>YEAR(EmpData[[#This Row],[DOJ ]])</f>
        <v>2018</v>
      </c>
      <c r="D244" s="24" t="s">
        <v>17</v>
      </c>
      <c r="E244" s="25">
        <v>43329</v>
      </c>
      <c r="F244" s="30" t="s">
        <v>262</v>
      </c>
      <c r="G244" s="32">
        <v>34857</v>
      </c>
      <c r="H244" s="30" t="s">
        <v>18</v>
      </c>
      <c r="I244" s="30" t="s">
        <v>19</v>
      </c>
      <c r="J244" s="21" t="s">
        <v>20</v>
      </c>
      <c r="K244" s="30">
        <v>300000</v>
      </c>
      <c r="L244" s="34">
        <v>43677</v>
      </c>
      <c r="M244" s="11">
        <f>MONTH(EmpData[[#This Row],[Month]])</f>
        <v>7</v>
      </c>
      <c r="N244" s="11">
        <f>YEAR(EmpData[[#This Row],[Month]])</f>
        <v>2019</v>
      </c>
      <c r="O244" s="21">
        <v>11.6</v>
      </c>
      <c r="P244" s="30">
        <v>12</v>
      </c>
      <c r="Q244" s="21" t="s">
        <v>71</v>
      </c>
      <c r="R244" s="30">
        <v>385256</v>
      </c>
      <c r="S244" s="34"/>
      <c r="T244" s="2">
        <f ca="1">IFERROR(IF(ISBLANK(EmpData[[#This Row],[DOB]]),"",INT((TODAY()-EmpData[[#This Row],[DOB]])/365)),"")</f>
        <v>25</v>
      </c>
      <c r="V244" t="str">
        <f>IFERROR(EmpData[[#This Row],[Name]]&amp;EmpData[[#This Row],[Month]],"")</f>
        <v>Giyasuddin Siddiqui43677</v>
      </c>
      <c r="W244">
        <f>IFERROR(YEAR(EmpData[[#This Row],[Month]]),"")</f>
        <v>2019</v>
      </c>
    </row>
    <row r="245" spans="1:23" x14ac:dyDescent="0.25">
      <c r="A245" s="21" t="s">
        <v>107</v>
      </c>
      <c r="B245" s="21" t="s">
        <v>108</v>
      </c>
      <c r="C245" s="2">
        <f>YEAR(EmpData[[#This Row],[DOJ ]])</f>
        <v>2018</v>
      </c>
      <c r="D245" s="24" t="s">
        <v>89</v>
      </c>
      <c r="E245" s="25">
        <v>43367</v>
      </c>
      <c r="F245" s="30" t="s">
        <v>261</v>
      </c>
      <c r="G245" s="32">
        <v>33818</v>
      </c>
      <c r="H245" s="30" t="s">
        <v>30</v>
      </c>
      <c r="I245" s="30" t="s">
        <v>19</v>
      </c>
      <c r="J245" s="21" t="s">
        <v>20</v>
      </c>
      <c r="K245" s="30">
        <v>300000</v>
      </c>
      <c r="L245" s="34">
        <v>43677</v>
      </c>
      <c r="M245" s="11">
        <f>MONTH(EmpData[[#This Row],[Month]])</f>
        <v>7</v>
      </c>
      <c r="N245" s="11">
        <f>YEAR(EmpData[[#This Row],[Month]])</f>
        <v>2019</v>
      </c>
      <c r="O245" s="21">
        <v>10.333333333333334</v>
      </c>
      <c r="P245" s="30">
        <v>11</v>
      </c>
      <c r="Q245" s="21" t="s">
        <v>71</v>
      </c>
      <c r="R245" s="30">
        <v>118828.27</v>
      </c>
      <c r="S245" s="34"/>
      <c r="T245" s="2">
        <f ca="1">IFERROR(IF(ISBLANK(EmpData[[#This Row],[DOB]]),"",INT((TODAY()-EmpData[[#This Row],[DOB]])/365)),"")</f>
        <v>27</v>
      </c>
      <c r="V245" t="str">
        <f>IFERROR(EmpData[[#This Row],[Name]]&amp;EmpData[[#This Row],[Month]],"")</f>
        <v>G Puja43677</v>
      </c>
      <c r="W245">
        <f>IFERROR(YEAR(EmpData[[#This Row],[Month]]),"")</f>
        <v>2019</v>
      </c>
    </row>
    <row r="246" spans="1:23" x14ac:dyDescent="0.25">
      <c r="A246" s="21" t="s">
        <v>109</v>
      </c>
      <c r="B246" s="21" t="s">
        <v>110</v>
      </c>
      <c r="C246" s="2">
        <f>YEAR(EmpData[[#This Row],[DOJ ]])</f>
        <v>2018</v>
      </c>
      <c r="D246" s="24" t="s">
        <v>89</v>
      </c>
      <c r="E246" s="25">
        <v>43367</v>
      </c>
      <c r="F246" s="30" t="s">
        <v>262</v>
      </c>
      <c r="G246" s="32">
        <v>35352</v>
      </c>
      <c r="H246" s="30" t="s">
        <v>30</v>
      </c>
      <c r="I246" s="30" t="s">
        <v>19</v>
      </c>
      <c r="J246" s="21" t="s">
        <v>20</v>
      </c>
      <c r="K246" s="30">
        <v>300000</v>
      </c>
      <c r="L246" s="34">
        <v>43677</v>
      </c>
      <c r="M246" s="11">
        <f>MONTH(EmpData[[#This Row],[Month]])</f>
        <v>7</v>
      </c>
      <c r="N246" s="11">
        <f>YEAR(EmpData[[#This Row],[Month]])</f>
        <v>2019</v>
      </c>
      <c r="O246" s="21">
        <v>10.333333333333334</v>
      </c>
      <c r="P246" s="30">
        <v>11</v>
      </c>
      <c r="Q246" s="21" t="s">
        <v>71</v>
      </c>
      <c r="R246" s="30">
        <v>284691</v>
      </c>
      <c r="S246" s="34"/>
      <c r="T246" s="2">
        <f ca="1">IFERROR(IF(ISBLANK(EmpData[[#This Row],[DOB]]),"",INT((TODAY()-EmpData[[#This Row],[DOB]])/365)),"")</f>
        <v>23</v>
      </c>
      <c r="V246" t="str">
        <f>IFERROR(EmpData[[#This Row],[Name]]&amp;EmpData[[#This Row],[Month]],"")</f>
        <v>Hardeep Singh43677</v>
      </c>
      <c r="W246">
        <f>IFERROR(YEAR(EmpData[[#This Row],[Month]]),"")</f>
        <v>2019</v>
      </c>
    </row>
    <row r="247" spans="1:23" x14ac:dyDescent="0.25">
      <c r="A247" s="21" t="s">
        <v>111</v>
      </c>
      <c r="B247" s="21" t="s">
        <v>112</v>
      </c>
      <c r="C247" s="2">
        <f>YEAR(EmpData[[#This Row],[DOJ ]])</f>
        <v>2018</v>
      </c>
      <c r="D247" s="24" t="s">
        <v>24</v>
      </c>
      <c r="E247" s="25">
        <v>43132</v>
      </c>
      <c r="F247" s="30" t="s">
        <v>261</v>
      </c>
      <c r="G247" s="32">
        <v>33478</v>
      </c>
      <c r="H247" s="30" t="s">
        <v>25</v>
      </c>
      <c r="I247" s="30" t="s">
        <v>19</v>
      </c>
      <c r="J247" s="21" t="s">
        <v>20</v>
      </c>
      <c r="K247" s="30">
        <v>300000</v>
      </c>
      <c r="L247" s="34">
        <v>43677</v>
      </c>
      <c r="M247" s="11">
        <f>MONTH(EmpData[[#This Row],[Month]])</f>
        <v>7</v>
      </c>
      <c r="N247" s="11">
        <f>YEAR(EmpData[[#This Row],[Month]])</f>
        <v>2019</v>
      </c>
      <c r="O247" s="21">
        <v>18.166666666666668</v>
      </c>
      <c r="P247" s="30">
        <v>19</v>
      </c>
      <c r="Q247" s="21" t="s">
        <v>86</v>
      </c>
      <c r="R247" s="30">
        <v>280138.45</v>
      </c>
      <c r="S247" s="34"/>
      <c r="T247" s="2">
        <f ca="1">IFERROR(IF(ISBLANK(EmpData[[#This Row],[DOB]]),"",INT((TODAY()-EmpData[[#This Row],[DOB]])/365)),"")</f>
        <v>28</v>
      </c>
      <c r="V247" t="str">
        <f>IFERROR(EmpData[[#This Row],[Name]]&amp;EmpData[[#This Row],[Month]],"")</f>
        <v>Harshi Agarwal43677</v>
      </c>
      <c r="W247">
        <f>IFERROR(YEAR(EmpData[[#This Row],[Month]]),"")</f>
        <v>2019</v>
      </c>
    </row>
    <row r="248" spans="1:23" x14ac:dyDescent="0.25">
      <c r="A248" s="21" t="s">
        <v>113</v>
      </c>
      <c r="B248" s="21" t="s">
        <v>114</v>
      </c>
      <c r="C248" s="2">
        <f>YEAR(EmpData[[#This Row],[DOJ ]])</f>
        <v>2017</v>
      </c>
      <c r="D248" s="24" t="s">
        <v>115</v>
      </c>
      <c r="E248" s="25">
        <v>42948</v>
      </c>
      <c r="F248" s="30" t="s">
        <v>262</v>
      </c>
      <c r="G248" s="32">
        <v>31521</v>
      </c>
      <c r="H248" s="30"/>
      <c r="I248" s="30" t="s">
        <v>116</v>
      </c>
      <c r="J248" s="21" t="s">
        <v>54</v>
      </c>
      <c r="K248" s="30">
        <v>300000</v>
      </c>
      <c r="L248" s="34">
        <v>43677</v>
      </c>
      <c r="M248" s="11">
        <f>MONTH(EmpData[[#This Row],[Month]])</f>
        <v>7</v>
      </c>
      <c r="N248" s="11">
        <f>YEAR(EmpData[[#This Row],[Month]])</f>
        <v>2019</v>
      </c>
      <c r="O248" s="21">
        <v>24.3</v>
      </c>
      <c r="P248" s="30">
        <v>25</v>
      </c>
      <c r="Q248" s="21" t="s">
        <v>36</v>
      </c>
      <c r="R248" s="30">
        <v>0</v>
      </c>
      <c r="S248" s="34"/>
      <c r="T248" s="2">
        <f ca="1">IFERROR(IF(ISBLANK(EmpData[[#This Row],[DOB]]),"",INT((TODAY()-EmpData[[#This Row],[DOB]])/365)),"")</f>
        <v>34</v>
      </c>
      <c r="V248" t="str">
        <f>IFERROR(EmpData[[#This Row],[Name]]&amp;EmpData[[#This Row],[Month]],"")</f>
        <v>Harsh Trivedi43677</v>
      </c>
      <c r="W248">
        <f>IFERROR(YEAR(EmpData[[#This Row],[Month]]),"")</f>
        <v>2019</v>
      </c>
    </row>
    <row r="249" spans="1:23" x14ac:dyDescent="0.25">
      <c r="A249" s="21" t="s">
        <v>117</v>
      </c>
      <c r="B249" s="21" t="s">
        <v>118</v>
      </c>
      <c r="C249" s="2">
        <f>YEAR(EmpData[[#This Row],[DOJ ]])</f>
        <v>2018</v>
      </c>
      <c r="D249" s="24" t="s">
        <v>104</v>
      </c>
      <c r="E249" s="25">
        <v>43314</v>
      </c>
      <c r="F249" s="30" t="s">
        <v>262</v>
      </c>
      <c r="G249" s="32">
        <v>33791</v>
      </c>
      <c r="H249" s="30" t="s">
        <v>18</v>
      </c>
      <c r="I249" s="30" t="s">
        <v>82</v>
      </c>
      <c r="J249" s="21" t="s">
        <v>20</v>
      </c>
      <c r="K249" s="30">
        <v>300000</v>
      </c>
      <c r="L249" s="34">
        <v>43677</v>
      </c>
      <c r="M249" s="11">
        <f>MONTH(EmpData[[#This Row],[Month]])</f>
        <v>7</v>
      </c>
      <c r="N249" s="11">
        <f>YEAR(EmpData[[#This Row],[Month]])</f>
        <v>2019</v>
      </c>
      <c r="O249" s="21">
        <v>12.1</v>
      </c>
      <c r="P249" s="30">
        <v>13</v>
      </c>
      <c r="Q249" s="21" t="s">
        <v>26</v>
      </c>
      <c r="R249" s="30">
        <v>175431</v>
      </c>
      <c r="S249" s="34"/>
      <c r="T249" s="2">
        <f ca="1">IFERROR(IF(ISBLANK(EmpData[[#This Row],[DOB]]),"",INT((TODAY()-EmpData[[#This Row],[DOB]])/365)),"")</f>
        <v>28</v>
      </c>
      <c r="V249" t="str">
        <f>IFERROR(EmpData[[#This Row],[Name]]&amp;EmpData[[#This Row],[Month]],"")</f>
        <v>Himanshu Singh43677</v>
      </c>
      <c r="W249">
        <f>IFERROR(YEAR(EmpData[[#This Row],[Month]]),"")</f>
        <v>2019</v>
      </c>
    </row>
    <row r="250" spans="1:23" x14ac:dyDescent="0.25">
      <c r="A250" s="21" t="s">
        <v>123</v>
      </c>
      <c r="B250" s="21" t="s">
        <v>124</v>
      </c>
      <c r="C250" s="2">
        <f>YEAR(EmpData[[#This Row],[DOJ ]])</f>
        <v>2017</v>
      </c>
      <c r="D250" s="24" t="s">
        <v>115</v>
      </c>
      <c r="E250" s="25">
        <v>42948</v>
      </c>
      <c r="F250" s="30" t="s">
        <v>261</v>
      </c>
      <c r="G250" s="32">
        <v>35228</v>
      </c>
      <c r="H250" s="30" t="s">
        <v>25</v>
      </c>
      <c r="I250" s="30" t="s">
        <v>82</v>
      </c>
      <c r="J250" s="21" t="s">
        <v>20</v>
      </c>
      <c r="K250" s="30">
        <v>300000</v>
      </c>
      <c r="L250" s="34">
        <v>43677</v>
      </c>
      <c r="M250" s="11">
        <f>MONTH(EmpData[[#This Row],[Month]])</f>
        <v>7</v>
      </c>
      <c r="N250" s="11">
        <f>YEAR(EmpData[[#This Row],[Month]])</f>
        <v>2019</v>
      </c>
      <c r="O250" s="21">
        <v>24.3</v>
      </c>
      <c r="P250" s="30">
        <v>25</v>
      </c>
      <c r="Q250" s="21" t="s">
        <v>36</v>
      </c>
      <c r="R250" s="30">
        <v>163705.97</v>
      </c>
      <c r="S250" s="34"/>
      <c r="T250" s="2">
        <f ca="1">IFERROR(IF(ISBLANK(EmpData[[#This Row],[DOB]]),"",INT((TODAY()-EmpData[[#This Row],[DOB]])/365)),"")</f>
        <v>24</v>
      </c>
      <c r="V250" t="str">
        <f>IFERROR(EmpData[[#This Row],[Name]]&amp;EmpData[[#This Row],[Month]],"")</f>
        <v>Kriti Gupta43677</v>
      </c>
      <c r="W250">
        <f>IFERROR(YEAR(EmpData[[#This Row],[Month]]),"")</f>
        <v>2019</v>
      </c>
    </row>
    <row r="251" spans="1:23" x14ac:dyDescent="0.25">
      <c r="A251" s="21" t="s">
        <v>125</v>
      </c>
      <c r="B251" s="21" t="s">
        <v>126</v>
      </c>
      <c r="C251" s="2">
        <f>YEAR(EmpData[[#This Row],[DOJ ]])</f>
        <v>2015</v>
      </c>
      <c r="D251" s="24" t="s">
        <v>127</v>
      </c>
      <c r="E251" s="25">
        <v>42233</v>
      </c>
      <c r="F251" s="30" t="s">
        <v>262</v>
      </c>
      <c r="G251" s="32" t="s">
        <v>263</v>
      </c>
      <c r="H251" s="30"/>
      <c r="I251" s="30" t="s">
        <v>128</v>
      </c>
      <c r="J251" s="21" t="s">
        <v>20</v>
      </c>
      <c r="K251" s="30">
        <v>300000</v>
      </c>
      <c r="L251" s="34">
        <v>43677</v>
      </c>
      <c r="M251" s="11">
        <f>MONTH(EmpData[[#This Row],[Month]])</f>
        <v>7</v>
      </c>
      <c r="N251" s="11">
        <f>YEAR(EmpData[[#This Row],[Month]])</f>
        <v>2019</v>
      </c>
      <c r="O251" s="21">
        <v>48.133333333333333</v>
      </c>
      <c r="P251" s="30">
        <v>49</v>
      </c>
      <c r="Q251" s="21" t="s">
        <v>36</v>
      </c>
      <c r="R251" s="30">
        <v>0</v>
      </c>
      <c r="S251" s="34"/>
      <c r="T251" s="2" t="str">
        <f ca="1">IFERROR(IF(ISBLANK(EmpData[[#This Row],[DOB]]),"",INT((TODAY()-EmpData[[#This Row],[DOB]])/365)),"")</f>
        <v/>
      </c>
      <c r="V251" t="str">
        <f>IFERROR(EmpData[[#This Row],[Name]]&amp;EmpData[[#This Row],[Month]],"")</f>
        <v>Laishram Pushalai43677</v>
      </c>
      <c r="W251">
        <f>IFERROR(YEAR(EmpData[[#This Row],[Month]]),"")</f>
        <v>2019</v>
      </c>
    </row>
    <row r="252" spans="1:23" x14ac:dyDescent="0.25">
      <c r="A252" s="21" t="s">
        <v>129</v>
      </c>
      <c r="B252" s="21" t="s">
        <v>130</v>
      </c>
      <c r="C252" s="2">
        <f>YEAR(EmpData[[#This Row],[DOJ ]])</f>
        <v>2016</v>
      </c>
      <c r="D252" s="24" t="s">
        <v>57</v>
      </c>
      <c r="E252" s="25">
        <v>42614</v>
      </c>
      <c r="F252" s="30" t="s">
        <v>262</v>
      </c>
      <c r="G252" s="32">
        <v>29321</v>
      </c>
      <c r="H252" s="30"/>
      <c r="I252" s="30" t="s">
        <v>58</v>
      </c>
      <c r="J252" s="21" t="s">
        <v>54</v>
      </c>
      <c r="K252" s="30">
        <v>300000</v>
      </c>
      <c r="L252" s="34">
        <v>43677</v>
      </c>
      <c r="M252" s="11">
        <f>MONTH(EmpData[[#This Row],[Month]])</f>
        <v>7</v>
      </c>
      <c r="N252" s="11">
        <f>YEAR(EmpData[[#This Row],[Month]])</f>
        <v>2019</v>
      </c>
      <c r="O252" s="21">
        <v>35.43333333333333</v>
      </c>
      <c r="P252" s="30">
        <v>36</v>
      </c>
      <c r="Q252" s="21" t="s">
        <v>36</v>
      </c>
      <c r="R252" s="30">
        <v>0</v>
      </c>
      <c r="S252" s="34"/>
      <c r="T252" s="2">
        <f ca="1">IFERROR(IF(ISBLANK(EmpData[[#This Row],[DOB]]),"",INT((TODAY()-EmpData[[#This Row],[DOB]])/365)),"")</f>
        <v>40</v>
      </c>
      <c r="V252" t="str">
        <f>IFERROR(EmpData[[#This Row],[Name]]&amp;EmpData[[#This Row],[Month]],"")</f>
        <v>Madangopal Srinivasan43677</v>
      </c>
      <c r="W252">
        <f>IFERROR(YEAR(EmpData[[#This Row],[Month]]),"")</f>
        <v>2019</v>
      </c>
    </row>
    <row r="253" spans="1:23" x14ac:dyDescent="0.25">
      <c r="A253" s="21" t="s">
        <v>131</v>
      </c>
      <c r="B253" s="21" t="s">
        <v>132</v>
      </c>
      <c r="C253" s="2">
        <f>YEAR(EmpData[[#This Row],[DOJ ]])</f>
        <v>2018</v>
      </c>
      <c r="D253" s="24" t="s">
        <v>133</v>
      </c>
      <c r="E253" s="25">
        <v>43297</v>
      </c>
      <c r="F253" s="30" t="s">
        <v>262</v>
      </c>
      <c r="G253" s="32" t="s">
        <v>263</v>
      </c>
      <c r="H253" s="30"/>
      <c r="I253" s="30" t="s">
        <v>134</v>
      </c>
      <c r="J253" s="21" t="s">
        <v>35</v>
      </c>
      <c r="K253" s="30">
        <v>300000</v>
      </c>
      <c r="L253" s="34">
        <v>43677</v>
      </c>
      <c r="M253" s="11">
        <f>MONTH(EmpData[[#This Row],[Month]])</f>
        <v>7</v>
      </c>
      <c r="N253" s="11">
        <f>YEAR(EmpData[[#This Row],[Month]])</f>
        <v>2019</v>
      </c>
      <c r="O253" s="21">
        <v>12.666666666666666</v>
      </c>
      <c r="P253" s="30">
        <v>13</v>
      </c>
      <c r="Q253" s="21" t="s">
        <v>26</v>
      </c>
      <c r="R253" s="30">
        <v>0</v>
      </c>
      <c r="S253" s="34"/>
      <c r="T253" s="2" t="str">
        <f ca="1">IFERROR(IF(ISBLANK(EmpData[[#This Row],[DOB]]),"",INT((TODAY()-EmpData[[#This Row],[DOB]])/365)),"")</f>
        <v/>
      </c>
      <c r="V253" t="str">
        <f>IFERROR(EmpData[[#This Row],[Name]]&amp;EmpData[[#This Row],[Month]],"")</f>
        <v>Manu Dawar43677</v>
      </c>
      <c r="W253">
        <f>IFERROR(YEAR(EmpData[[#This Row],[Month]]),"")</f>
        <v>2019</v>
      </c>
    </row>
    <row r="254" spans="1:23" x14ac:dyDescent="0.25">
      <c r="A254" s="21" t="s">
        <v>135</v>
      </c>
      <c r="B254" s="21" t="s">
        <v>136</v>
      </c>
      <c r="C254" s="2">
        <f>YEAR(EmpData[[#This Row],[DOJ ]])</f>
        <v>2018</v>
      </c>
      <c r="D254" s="24" t="s">
        <v>137</v>
      </c>
      <c r="E254" s="25">
        <v>43266</v>
      </c>
      <c r="F254" s="30" t="s">
        <v>262</v>
      </c>
      <c r="G254" s="32">
        <v>33216</v>
      </c>
      <c r="H254" s="30"/>
      <c r="I254" s="30" t="s">
        <v>40</v>
      </c>
      <c r="J254" s="21" t="s">
        <v>20</v>
      </c>
      <c r="K254" s="30">
        <v>300000</v>
      </c>
      <c r="L254" s="34">
        <v>43677</v>
      </c>
      <c r="M254" s="11">
        <f>MONTH(EmpData[[#This Row],[Month]])</f>
        <v>7</v>
      </c>
      <c r="N254" s="11">
        <f>YEAR(EmpData[[#This Row],[Month]])</f>
        <v>2019</v>
      </c>
      <c r="O254" s="21">
        <v>13.7</v>
      </c>
      <c r="P254" s="30">
        <v>14</v>
      </c>
      <c r="Q254" s="21" t="s">
        <v>26</v>
      </c>
      <c r="R254" s="30">
        <v>0</v>
      </c>
      <c r="S254" s="34"/>
      <c r="T254" s="2">
        <f ca="1">IFERROR(IF(ISBLANK(EmpData[[#This Row],[DOB]]),"",INT((TODAY()-EmpData[[#This Row],[DOB]])/365)),"")</f>
        <v>29</v>
      </c>
      <c r="V254" t="str">
        <f>IFERROR(EmpData[[#This Row],[Name]]&amp;EmpData[[#This Row],[Month]],"")</f>
        <v>Mayank Sharma43677</v>
      </c>
      <c r="W254">
        <f>IFERROR(YEAR(EmpData[[#This Row],[Month]]),"")</f>
        <v>2019</v>
      </c>
    </row>
    <row r="255" spans="1:23" x14ac:dyDescent="0.25">
      <c r="A255" s="21" t="s">
        <v>138</v>
      </c>
      <c r="B255" s="21" t="s">
        <v>139</v>
      </c>
      <c r="C255" s="2">
        <f>YEAR(EmpData[[#This Row],[DOJ ]])</f>
        <v>2018</v>
      </c>
      <c r="D255" s="24" t="s">
        <v>17</v>
      </c>
      <c r="E255" s="25">
        <v>43329</v>
      </c>
      <c r="F255" s="30" t="s">
        <v>262</v>
      </c>
      <c r="G255" s="32">
        <v>34028</v>
      </c>
      <c r="H255" s="30" t="s">
        <v>18</v>
      </c>
      <c r="I255" s="30" t="s">
        <v>19</v>
      </c>
      <c r="J255" s="21" t="s">
        <v>20</v>
      </c>
      <c r="K255" s="30">
        <v>300000</v>
      </c>
      <c r="L255" s="34">
        <v>43677</v>
      </c>
      <c r="M255" s="11">
        <f>MONTH(EmpData[[#This Row],[Month]])</f>
        <v>7</v>
      </c>
      <c r="N255" s="11">
        <f>YEAR(EmpData[[#This Row],[Month]])</f>
        <v>2019</v>
      </c>
      <c r="O255" s="21">
        <v>11.6</v>
      </c>
      <c r="P255" s="30">
        <v>12</v>
      </c>
      <c r="Q255" s="21" t="s">
        <v>71</v>
      </c>
      <c r="R255" s="30">
        <v>380519.41000000003</v>
      </c>
      <c r="S255" s="34"/>
      <c r="T255" s="2">
        <f ca="1">IFERROR(IF(ISBLANK(EmpData[[#This Row],[DOB]]),"",INT((TODAY()-EmpData[[#This Row],[DOB]])/365)),"")</f>
        <v>27</v>
      </c>
      <c r="V255" t="str">
        <f>IFERROR(EmpData[[#This Row],[Name]]&amp;EmpData[[#This Row],[Month]],"")</f>
        <v>Md Rizwi Shams43677</v>
      </c>
      <c r="W255">
        <f>IFERROR(YEAR(EmpData[[#This Row],[Month]]),"")</f>
        <v>2019</v>
      </c>
    </row>
    <row r="256" spans="1:23" x14ac:dyDescent="0.25">
      <c r="A256" s="21" t="s">
        <v>140</v>
      </c>
      <c r="B256" s="21" t="s">
        <v>141</v>
      </c>
      <c r="C256" s="2">
        <f>YEAR(EmpData[[#This Row],[DOJ ]])</f>
        <v>2018</v>
      </c>
      <c r="D256" s="24" t="s">
        <v>65</v>
      </c>
      <c r="E256" s="25">
        <v>43437</v>
      </c>
      <c r="F256" s="30" t="s">
        <v>261</v>
      </c>
      <c r="G256" s="32">
        <v>35291</v>
      </c>
      <c r="H256" s="30" t="s">
        <v>66</v>
      </c>
      <c r="I256" s="30" t="s">
        <v>19</v>
      </c>
      <c r="J256" s="21" t="s">
        <v>20</v>
      </c>
      <c r="K256" s="30">
        <v>300000</v>
      </c>
      <c r="L256" s="34">
        <v>43677</v>
      </c>
      <c r="M256" s="11">
        <f>MONTH(EmpData[[#This Row],[Month]])</f>
        <v>7</v>
      </c>
      <c r="N256" s="11">
        <f>YEAR(EmpData[[#This Row],[Month]])</f>
        <v>2019</v>
      </c>
      <c r="O256" s="21">
        <v>8</v>
      </c>
      <c r="P256" s="30">
        <v>8</v>
      </c>
      <c r="Q256" s="21" t="s">
        <v>21</v>
      </c>
      <c r="R256" s="30">
        <v>320278.83999999997</v>
      </c>
      <c r="S256" s="34"/>
      <c r="T256" s="2">
        <f ca="1">IFERROR(IF(ISBLANK(EmpData[[#This Row],[DOB]]),"",INT((TODAY()-EmpData[[#This Row],[DOB]])/365)),"")</f>
        <v>23</v>
      </c>
      <c r="V256" t="str">
        <f>IFERROR(EmpData[[#This Row],[Name]]&amp;EmpData[[#This Row],[Month]],"")</f>
        <v>Megha Verma43677</v>
      </c>
      <c r="W256">
        <f>IFERROR(YEAR(EmpData[[#This Row],[Month]]),"")</f>
        <v>2019</v>
      </c>
    </row>
    <row r="257" spans="1:23" x14ac:dyDescent="0.25">
      <c r="A257" s="21" t="s">
        <v>142</v>
      </c>
      <c r="B257" s="21" t="s">
        <v>143</v>
      </c>
      <c r="C257" s="2">
        <f>YEAR(EmpData[[#This Row],[DOJ ]])</f>
        <v>2018</v>
      </c>
      <c r="D257" s="24" t="s">
        <v>104</v>
      </c>
      <c r="E257" s="25">
        <v>43314</v>
      </c>
      <c r="F257" s="30" t="s">
        <v>261</v>
      </c>
      <c r="G257" s="32">
        <v>34172</v>
      </c>
      <c r="H257" s="30" t="s">
        <v>18</v>
      </c>
      <c r="I257" s="30" t="s">
        <v>19</v>
      </c>
      <c r="J257" s="21" t="s">
        <v>20</v>
      </c>
      <c r="K257" s="30">
        <v>300000</v>
      </c>
      <c r="L257" s="34">
        <v>43677</v>
      </c>
      <c r="M257" s="11">
        <f>MONTH(EmpData[[#This Row],[Month]])</f>
        <v>7</v>
      </c>
      <c r="N257" s="11">
        <f>YEAR(EmpData[[#This Row],[Month]])</f>
        <v>2019</v>
      </c>
      <c r="O257" s="21">
        <v>12.1</v>
      </c>
      <c r="P257" s="30">
        <v>13</v>
      </c>
      <c r="Q257" s="21" t="s">
        <v>26</v>
      </c>
      <c r="R257" s="30">
        <v>302105</v>
      </c>
      <c r="S257" s="34"/>
      <c r="T257" s="2">
        <f ca="1">IFERROR(IF(ISBLANK(EmpData[[#This Row],[DOB]]),"",INT((TODAY()-EmpData[[#This Row],[DOB]])/365)),"")</f>
        <v>26</v>
      </c>
      <c r="V257" t="str">
        <f>IFERROR(EmpData[[#This Row],[Name]]&amp;EmpData[[#This Row],[Month]],"")</f>
        <v>Monika43677</v>
      </c>
      <c r="W257">
        <f>IFERROR(YEAR(EmpData[[#This Row],[Month]]),"")</f>
        <v>2019</v>
      </c>
    </row>
    <row r="258" spans="1:23" x14ac:dyDescent="0.25">
      <c r="A258" s="21" t="s">
        <v>144</v>
      </c>
      <c r="B258" s="21" t="s">
        <v>145</v>
      </c>
      <c r="C258" s="2">
        <f>YEAR(EmpData[[#This Row],[DOJ ]])</f>
        <v>2018</v>
      </c>
      <c r="D258" s="24" t="s">
        <v>146</v>
      </c>
      <c r="E258" s="25">
        <v>43276</v>
      </c>
      <c r="F258" s="30" t="s">
        <v>261</v>
      </c>
      <c r="G258" s="32">
        <v>35779</v>
      </c>
      <c r="H258" s="30" t="s">
        <v>147</v>
      </c>
      <c r="I258" s="30" t="s">
        <v>19</v>
      </c>
      <c r="J258" s="21" t="s">
        <v>20</v>
      </c>
      <c r="K258" s="30">
        <v>300000</v>
      </c>
      <c r="L258" s="34">
        <v>43677</v>
      </c>
      <c r="M258" s="11">
        <f>MONTH(EmpData[[#This Row],[Month]])</f>
        <v>7</v>
      </c>
      <c r="N258" s="11">
        <f>YEAR(EmpData[[#This Row],[Month]])</f>
        <v>2019</v>
      </c>
      <c r="O258" s="21">
        <v>13.366666666666667</v>
      </c>
      <c r="P258" s="30">
        <v>14</v>
      </c>
      <c r="Q258" s="21" t="s">
        <v>26</v>
      </c>
      <c r="R258" s="30">
        <v>370553</v>
      </c>
      <c r="S258" s="34"/>
      <c r="T258" s="2">
        <f ca="1">IFERROR(IF(ISBLANK(EmpData[[#This Row],[DOB]]),"",INT((TODAY()-EmpData[[#This Row],[DOB]])/365)),"")</f>
        <v>22</v>
      </c>
      <c r="V258" t="str">
        <f>IFERROR(EmpData[[#This Row],[Name]]&amp;EmpData[[#This Row],[Month]],"")</f>
        <v>Monika Kumari43677</v>
      </c>
      <c r="W258">
        <f>IFERROR(YEAR(EmpData[[#This Row],[Month]]),"")</f>
        <v>2019</v>
      </c>
    </row>
    <row r="259" spans="1:23" x14ac:dyDescent="0.25">
      <c r="A259" s="21" t="s">
        <v>156</v>
      </c>
      <c r="B259" s="21" t="s">
        <v>157</v>
      </c>
      <c r="C259" s="44">
        <f>YEAR(EmpData[[#This Row],[DOJ ]])</f>
        <v>2019</v>
      </c>
      <c r="D259" s="24" t="s">
        <v>47</v>
      </c>
      <c r="E259" s="25">
        <v>43468</v>
      </c>
      <c r="F259" s="30" t="s">
        <v>261</v>
      </c>
      <c r="G259" s="32" t="s">
        <v>263</v>
      </c>
      <c r="H259" s="30"/>
      <c r="I259" s="30" t="s">
        <v>158</v>
      </c>
      <c r="J259" s="21" t="s">
        <v>35</v>
      </c>
      <c r="K259" s="30">
        <v>300000</v>
      </c>
      <c r="L259" s="34">
        <v>43677</v>
      </c>
      <c r="M259" s="11">
        <f>MONTH(EmpData[[#This Row],[Month]])</f>
        <v>7</v>
      </c>
      <c r="N259" s="11">
        <f>YEAR(EmpData[[#This Row],[Month]])</f>
        <v>2019</v>
      </c>
      <c r="O259" s="21">
        <v>3.9</v>
      </c>
      <c r="P259" s="30">
        <v>4</v>
      </c>
      <c r="Q259" s="21" t="s">
        <v>49</v>
      </c>
      <c r="R259" s="30">
        <v>0</v>
      </c>
      <c r="S259" s="34">
        <v>43677</v>
      </c>
      <c r="T259" s="44" t="str">
        <f ca="1">IFERROR(IF(ISBLANK(EmpData[[#This Row],[DOB]]),"",INT((TODAY()-EmpData[[#This Row],[DOB]])/365)),"")</f>
        <v/>
      </c>
      <c r="V259" t="str">
        <f>IFERROR(EmpData[[#This Row],[Name]]&amp;EmpData[[#This Row],[Month]],"")</f>
        <v>Nisha Yadav43677</v>
      </c>
      <c r="W259">
        <f>IFERROR(YEAR(EmpData[[#This Row],[Month]]),"")</f>
        <v>2019</v>
      </c>
    </row>
    <row r="260" spans="1:23" x14ac:dyDescent="0.25">
      <c r="A260" s="21" t="s">
        <v>148</v>
      </c>
      <c r="B260" s="21" t="s">
        <v>149</v>
      </c>
      <c r="C260" s="2">
        <f>YEAR(EmpData[[#This Row],[DOJ ]])</f>
        <v>2018</v>
      </c>
      <c r="D260" s="24" t="s">
        <v>74</v>
      </c>
      <c r="E260" s="25">
        <v>43283</v>
      </c>
      <c r="F260" s="30" t="s">
        <v>262</v>
      </c>
      <c r="G260" s="32">
        <v>32267</v>
      </c>
      <c r="H260" s="30" t="s">
        <v>70</v>
      </c>
      <c r="I260" s="30" t="s">
        <v>19</v>
      </c>
      <c r="J260" s="21" t="s">
        <v>20</v>
      </c>
      <c r="K260" s="30">
        <v>300000</v>
      </c>
      <c r="L260" s="34">
        <v>43677</v>
      </c>
      <c r="M260" s="11">
        <f>MONTH(EmpData[[#This Row],[Month]])</f>
        <v>7</v>
      </c>
      <c r="N260" s="11">
        <f>YEAR(EmpData[[#This Row],[Month]])</f>
        <v>2019</v>
      </c>
      <c r="O260" s="21">
        <v>13.133333333333333</v>
      </c>
      <c r="P260" s="30">
        <v>14</v>
      </c>
      <c r="Q260" s="21" t="s">
        <v>26</v>
      </c>
      <c r="R260" s="30">
        <v>360950</v>
      </c>
      <c r="S260" s="34"/>
      <c r="T260" s="2">
        <f ca="1">IFERROR(IF(ISBLANK(EmpData[[#This Row],[DOB]]),"",INT((TODAY()-EmpData[[#This Row],[DOB]])/365)),"")</f>
        <v>32</v>
      </c>
      <c r="V260" t="str">
        <f>IFERROR(EmpData[[#This Row],[Name]]&amp;EmpData[[#This Row],[Month]],"")</f>
        <v>Narendra Kumar43677</v>
      </c>
      <c r="W260">
        <f>IFERROR(YEAR(EmpData[[#This Row],[Month]]),"")</f>
        <v>2019</v>
      </c>
    </row>
    <row r="261" spans="1:23" x14ac:dyDescent="0.25">
      <c r="A261" s="21" t="s">
        <v>150</v>
      </c>
      <c r="B261" s="21" t="s">
        <v>151</v>
      </c>
      <c r="C261" s="2">
        <f>YEAR(EmpData[[#This Row],[DOJ ]])</f>
        <v>2018</v>
      </c>
      <c r="D261" s="24" t="s">
        <v>29</v>
      </c>
      <c r="E261" s="25">
        <v>43347</v>
      </c>
      <c r="F261" s="30" t="s">
        <v>262</v>
      </c>
      <c r="G261" s="32">
        <v>33305</v>
      </c>
      <c r="H261" s="30" t="s">
        <v>30</v>
      </c>
      <c r="I261" s="30" t="s">
        <v>19</v>
      </c>
      <c r="J261" s="21" t="s">
        <v>20</v>
      </c>
      <c r="K261" s="30">
        <v>300000</v>
      </c>
      <c r="L261" s="34">
        <v>43677</v>
      </c>
      <c r="M261" s="11">
        <f>MONTH(EmpData[[#This Row],[Month]])</f>
        <v>7</v>
      </c>
      <c r="N261" s="11">
        <f>YEAR(EmpData[[#This Row],[Month]])</f>
        <v>2019</v>
      </c>
      <c r="O261" s="21">
        <v>11</v>
      </c>
      <c r="P261" s="30">
        <v>11</v>
      </c>
      <c r="Q261" s="21" t="s">
        <v>71</v>
      </c>
      <c r="R261" s="30">
        <v>100925</v>
      </c>
      <c r="S261" s="34"/>
      <c r="T261" s="2">
        <f ca="1">IFERROR(IF(ISBLANK(EmpData[[#This Row],[DOB]]),"",INT((TODAY()-EmpData[[#This Row],[DOB]])/365)),"")</f>
        <v>29</v>
      </c>
      <c r="V261" t="str">
        <f>IFERROR(EmpData[[#This Row],[Name]]&amp;EmpData[[#This Row],[Month]],"")</f>
        <v>Neeraj Khurana43677</v>
      </c>
      <c r="W261">
        <f>IFERROR(YEAR(EmpData[[#This Row],[Month]]),"")</f>
        <v>2019</v>
      </c>
    </row>
    <row r="262" spans="1:23" x14ac:dyDescent="0.25">
      <c r="A262" s="21" t="s">
        <v>152</v>
      </c>
      <c r="B262" s="21" t="s">
        <v>153</v>
      </c>
      <c r="C262" s="2">
        <f>YEAR(EmpData[[#This Row],[DOJ ]])</f>
        <v>2018</v>
      </c>
      <c r="D262" s="24" t="s">
        <v>24</v>
      </c>
      <c r="E262" s="25">
        <v>43132</v>
      </c>
      <c r="F262" s="30" t="s">
        <v>262</v>
      </c>
      <c r="G262" s="32">
        <v>34739</v>
      </c>
      <c r="H262" s="30"/>
      <c r="I262" s="30" t="s">
        <v>40</v>
      </c>
      <c r="J262" s="21" t="s">
        <v>20</v>
      </c>
      <c r="K262" s="30">
        <v>300000</v>
      </c>
      <c r="L262" s="34">
        <v>43677</v>
      </c>
      <c r="M262" s="11">
        <f>MONTH(EmpData[[#This Row],[Month]])</f>
        <v>7</v>
      </c>
      <c r="N262" s="11">
        <f>YEAR(EmpData[[#This Row],[Month]])</f>
        <v>2019</v>
      </c>
      <c r="O262" s="21">
        <v>18.166666666666668</v>
      </c>
      <c r="P262" s="30">
        <v>19</v>
      </c>
      <c r="Q262" s="21" t="s">
        <v>86</v>
      </c>
      <c r="R262" s="30">
        <v>0</v>
      </c>
      <c r="S262" s="34"/>
      <c r="T262" s="2">
        <f ca="1">IFERROR(IF(ISBLANK(EmpData[[#This Row],[DOB]]),"",INT((TODAY()-EmpData[[#This Row],[DOB]])/365)),"")</f>
        <v>25</v>
      </c>
      <c r="V262" t="str">
        <f>IFERROR(EmpData[[#This Row],[Name]]&amp;EmpData[[#This Row],[Month]],"")</f>
        <v>Nikhil Dutt Mishra43677</v>
      </c>
      <c r="W262">
        <f>IFERROR(YEAR(EmpData[[#This Row],[Month]]),"")</f>
        <v>2019</v>
      </c>
    </row>
    <row r="263" spans="1:23" x14ac:dyDescent="0.25">
      <c r="A263" s="21" t="s">
        <v>159</v>
      </c>
      <c r="B263" s="21" t="s">
        <v>160</v>
      </c>
      <c r="C263" s="2">
        <f>YEAR(EmpData[[#This Row],[DOJ ]])</f>
        <v>2018</v>
      </c>
      <c r="D263" s="24" t="s">
        <v>161</v>
      </c>
      <c r="E263" s="25">
        <v>43144</v>
      </c>
      <c r="F263" s="30" t="s">
        <v>261</v>
      </c>
      <c r="G263" s="32" t="s">
        <v>263</v>
      </c>
      <c r="H263" s="30" t="s">
        <v>25</v>
      </c>
      <c r="I263" s="30" t="s">
        <v>82</v>
      </c>
      <c r="J263" s="21" t="s">
        <v>20</v>
      </c>
      <c r="K263" s="30">
        <v>300000</v>
      </c>
      <c r="L263" s="34">
        <v>43677</v>
      </c>
      <c r="M263" s="11">
        <f>MONTH(EmpData[[#This Row],[Month]])</f>
        <v>7</v>
      </c>
      <c r="N263" s="11">
        <f>YEAR(EmpData[[#This Row],[Month]])</f>
        <v>2019</v>
      </c>
      <c r="O263" s="21">
        <v>17.766666666666666</v>
      </c>
      <c r="P263" s="30">
        <v>18</v>
      </c>
      <c r="Q263" s="21" t="s">
        <v>26</v>
      </c>
      <c r="R263" s="30">
        <v>322387.42</v>
      </c>
      <c r="S263" s="34"/>
      <c r="T263" s="2" t="str">
        <f ca="1">IFERROR(IF(ISBLANK(EmpData[[#This Row],[DOB]]),"",INT((TODAY()-EmpData[[#This Row],[DOB]])/365)),"")</f>
        <v/>
      </c>
      <c r="V263" t="str">
        <f>IFERROR(EmpData[[#This Row],[Name]]&amp;EmpData[[#This Row],[Month]],"")</f>
        <v>Palak Saxena43677</v>
      </c>
      <c r="W263">
        <f>IFERROR(YEAR(EmpData[[#This Row],[Month]]),"")</f>
        <v>2019</v>
      </c>
    </row>
    <row r="264" spans="1:23" x14ac:dyDescent="0.25">
      <c r="A264" s="21" t="s">
        <v>162</v>
      </c>
      <c r="B264" s="21" t="s">
        <v>163</v>
      </c>
      <c r="C264" s="44">
        <f>YEAR(EmpData[[#This Row],[DOJ ]])</f>
        <v>2017</v>
      </c>
      <c r="D264" s="24" t="s">
        <v>164</v>
      </c>
      <c r="E264" s="25">
        <v>43040</v>
      </c>
      <c r="F264" s="30" t="s">
        <v>262</v>
      </c>
      <c r="G264" s="32" t="s">
        <v>263</v>
      </c>
      <c r="H264" s="30" t="s">
        <v>25</v>
      </c>
      <c r="I264" s="30" t="s">
        <v>19</v>
      </c>
      <c r="J264" s="21" t="s">
        <v>20</v>
      </c>
      <c r="K264" s="30">
        <v>300000</v>
      </c>
      <c r="L264" s="34">
        <v>43677</v>
      </c>
      <c r="M264" s="11">
        <f>MONTH(EmpData[[#This Row],[Month]])</f>
        <v>7</v>
      </c>
      <c r="N264" s="11">
        <f>YEAR(EmpData[[#This Row],[Month]])</f>
        <v>2019</v>
      </c>
      <c r="O264" s="21">
        <v>18.166666666666668</v>
      </c>
      <c r="P264" s="30">
        <v>19</v>
      </c>
      <c r="Q264" s="21" t="s">
        <v>86</v>
      </c>
      <c r="R264" s="30">
        <v>106469</v>
      </c>
      <c r="S264" s="34">
        <v>43677</v>
      </c>
      <c r="T264" s="44" t="str">
        <f ca="1">IFERROR(IF(ISBLANK(EmpData[[#This Row],[DOB]]),"",INT((TODAY()-EmpData[[#This Row],[DOB]])/365)),"")</f>
        <v/>
      </c>
      <c r="V264" t="str">
        <f>IFERROR(EmpData[[#This Row],[Name]]&amp;EmpData[[#This Row],[Month]],"")</f>
        <v>Praveen Singh43677</v>
      </c>
      <c r="W264">
        <f>IFERROR(YEAR(EmpData[[#This Row],[Month]]),"")</f>
        <v>2019</v>
      </c>
    </row>
    <row r="265" spans="1:23" x14ac:dyDescent="0.25">
      <c r="A265" s="21" t="s">
        <v>168</v>
      </c>
      <c r="B265" s="21" t="s">
        <v>169</v>
      </c>
      <c r="C265" s="2">
        <f>YEAR(EmpData[[#This Row],[DOJ ]])</f>
        <v>2018</v>
      </c>
      <c r="D265" s="24" t="s">
        <v>17</v>
      </c>
      <c r="E265" s="25">
        <v>43329</v>
      </c>
      <c r="F265" s="30" t="s">
        <v>262</v>
      </c>
      <c r="G265" s="32">
        <v>34832</v>
      </c>
      <c r="H265" s="30" t="s">
        <v>18</v>
      </c>
      <c r="I265" s="30" t="s">
        <v>19</v>
      </c>
      <c r="J265" s="21" t="s">
        <v>20</v>
      </c>
      <c r="K265" s="30">
        <v>300000</v>
      </c>
      <c r="L265" s="34">
        <v>43677</v>
      </c>
      <c r="M265" s="11">
        <f>MONTH(EmpData[[#This Row],[Month]])</f>
        <v>7</v>
      </c>
      <c r="N265" s="11">
        <f>YEAR(EmpData[[#This Row],[Month]])</f>
        <v>2019</v>
      </c>
      <c r="O265" s="21">
        <v>11.6</v>
      </c>
      <c r="P265" s="30">
        <v>12</v>
      </c>
      <c r="Q265" s="21" t="s">
        <v>71</v>
      </c>
      <c r="R265" s="30">
        <v>389876</v>
      </c>
      <c r="S265" s="34"/>
      <c r="T265" s="2">
        <f ca="1">IFERROR(IF(ISBLANK(EmpData[[#This Row],[DOB]]),"",INT((TODAY()-EmpData[[#This Row],[DOB]])/365)),"")</f>
        <v>25</v>
      </c>
      <c r="V265" t="str">
        <f>IFERROR(EmpData[[#This Row],[Name]]&amp;EmpData[[#This Row],[Month]],"")</f>
        <v>Pushkar Shrivastava43677</v>
      </c>
      <c r="W265">
        <f>IFERROR(YEAR(EmpData[[#This Row],[Month]]),"")</f>
        <v>2019</v>
      </c>
    </row>
    <row r="266" spans="1:23" x14ac:dyDescent="0.25">
      <c r="A266" s="21" t="s">
        <v>182</v>
      </c>
      <c r="B266" s="21" t="s">
        <v>183</v>
      </c>
      <c r="C266" s="44">
        <f>YEAR(EmpData[[#This Row],[DOJ ]])</f>
        <v>2018</v>
      </c>
      <c r="D266" s="24" t="s">
        <v>161</v>
      </c>
      <c r="E266" s="25">
        <v>43144</v>
      </c>
      <c r="F266" s="30" t="s">
        <v>262</v>
      </c>
      <c r="G266" s="32" t="s">
        <v>263</v>
      </c>
      <c r="H266" s="30" t="s">
        <v>25</v>
      </c>
      <c r="I266" s="30" t="s">
        <v>19</v>
      </c>
      <c r="J266" s="21" t="s">
        <v>20</v>
      </c>
      <c r="K266" s="30">
        <v>300000</v>
      </c>
      <c r="L266" s="34">
        <v>43677</v>
      </c>
      <c r="M266" s="11">
        <f>MONTH(EmpData[[#This Row],[Month]])</f>
        <v>7</v>
      </c>
      <c r="N266" s="11">
        <f>YEAR(EmpData[[#This Row],[Month]])</f>
        <v>2019</v>
      </c>
      <c r="O266" s="21">
        <v>14.7</v>
      </c>
      <c r="P266" s="30">
        <v>15</v>
      </c>
      <c r="Q266" s="21" t="s">
        <v>26</v>
      </c>
      <c r="R266" s="30">
        <v>178977.16999999998</v>
      </c>
      <c r="S266" s="34">
        <v>43661</v>
      </c>
      <c r="T266" s="44" t="str">
        <f ca="1">IFERROR(IF(ISBLANK(EmpData[[#This Row],[DOB]]),"",INT((TODAY()-EmpData[[#This Row],[DOB]])/365)),"")</f>
        <v/>
      </c>
      <c r="V266" t="str">
        <f>IFERROR(EmpData[[#This Row],[Name]]&amp;EmpData[[#This Row],[Month]],"")</f>
        <v>Rakesh Khurana43677</v>
      </c>
      <c r="W266">
        <f>IFERROR(YEAR(EmpData[[#This Row],[Month]]),"")</f>
        <v>2019</v>
      </c>
    </row>
    <row r="267" spans="1:23" x14ac:dyDescent="0.25">
      <c r="A267" s="21" t="s">
        <v>172</v>
      </c>
      <c r="B267" s="21" t="s">
        <v>173</v>
      </c>
      <c r="C267" s="2">
        <f>YEAR(EmpData[[#This Row],[DOJ ]])</f>
        <v>2018</v>
      </c>
      <c r="D267" s="24" t="s">
        <v>65</v>
      </c>
      <c r="E267" s="25">
        <v>43437</v>
      </c>
      <c r="F267" s="30" t="s">
        <v>262</v>
      </c>
      <c r="G267" s="32" t="s">
        <v>263</v>
      </c>
      <c r="H267" s="30"/>
      <c r="I267" s="30" t="s">
        <v>174</v>
      </c>
      <c r="J267" s="21" t="s">
        <v>35</v>
      </c>
      <c r="K267" s="30">
        <v>300000</v>
      </c>
      <c r="L267" s="34">
        <v>43677</v>
      </c>
      <c r="M267" s="11">
        <f>MONTH(EmpData[[#This Row],[Month]])</f>
        <v>7</v>
      </c>
      <c r="N267" s="11">
        <f>YEAR(EmpData[[#This Row],[Month]])</f>
        <v>2019</v>
      </c>
      <c r="O267" s="21">
        <v>8</v>
      </c>
      <c r="P267" s="30">
        <v>8</v>
      </c>
      <c r="Q267" s="21" t="s">
        <v>21</v>
      </c>
      <c r="R267" s="30">
        <v>0</v>
      </c>
      <c r="S267" s="34"/>
      <c r="T267" s="2" t="str">
        <f ca="1">IFERROR(IF(ISBLANK(EmpData[[#This Row],[DOB]]),"",INT((TODAY()-EmpData[[#This Row],[DOB]])/365)),"")</f>
        <v/>
      </c>
      <c r="V267" t="str">
        <f>IFERROR(EmpData[[#This Row],[Name]]&amp;EmpData[[#This Row],[Month]],"")</f>
        <v>Rajat Bhandari43677</v>
      </c>
      <c r="W267">
        <f>IFERROR(YEAR(EmpData[[#This Row],[Month]]),"")</f>
        <v>2019</v>
      </c>
    </row>
    <row r="268" spans="1:23" x14ac:dyDescent="0.25">
      <c r="A268" s="21" t="s">
        <v>175</v>
      </c>
      <c r="B268" s="21" t="s">
        <v>176</v>
      </c>
      <c r="C268" s="2">
        <f>YEAR(EmpData[[#This Row],[DOJ ]])</f>
        <v>2018</v>
      </c>
      <c r="D268" s="24" t="s">
        <v>77</v>
      </c>
      <c r="E268" s="25">
        <v>43405</v>
      </c>
      <c r="F268" s="30" t="s">
        <v>262</v>
      </c>
      <c r="G268" s="32">
        <v>27863</v>
      </c>
      <c r="H268" s="30"/>
      <c r="I268" s="30" t="s">
        <v>177</v>
      </c>
      <c r="J268" s="21" t="s">
        <v>20</v>
      </c>
      <c r="K268" s="30">
        <v>300000</v>
      </c>
      <c r="L268" s="34">
        <v>43677</v>
      </c>
      <c r="M268" s="11">
        <f>MONTH(EmpData[[#This Row],[Month]])</f>
        <v>7</v>
      </c>
      <c r="N268" s="11">
        <f>YEAR(EmpData[[#This Row],[Month]])</f>
        <v>2019</v>
      </c>
      <c r="O268" s="21">
        <v>9.0666666666666664</v>
      </c>
      <c r="P268" s="30">
        <v>10</v>
      </c>
      <c r="Q268" s="21" t="s">
        <v>71</v>
      </c>
      <c r="R268" s="30">
        <v>0</v>
      </c>
      <c r="S268" s="34"/>
      <c r="T268" s="2">
        <f ca="1">IFERROR(IF(ISBLANK(EmpData[[#This Row],[DOB]]),"",INT((TODAY()-EmpData[[#This Row],[DOB]])/365)),"")</f>
        <v>44</v>
      </c>
      <c r="V268" t="str">
        <f>IFERROR(EmpData[[#This Row],[Name]]&amp;EmpData[[#This Row],[Month]],"")</f>
        <v>Rajiv Mohan43677</v>
      </c>
      <c r="W268">
        <f>IFERROR(YEAR(EmpData[[#This Row],[Month]]),"")</f>
        <v>2019</v>
      </c>
    </row>
    <row r="269" spans="1:23" x14ac:dyDescent="0.25">
      <c r="A269" s="21" t="s">
        <v>170</v>
      </c>
      <c r="B269" s="21" t="s">
        <v>171</v>
      </c>
      <c r="C269" s="44">
        <f>YEAR(EmpData[[#This Row],[DOJ ]])</f>
        <v>2017</v>
      </c>
      <c r="D269" s="24" t="s">
        <v>167</v>
      </c>
      <c r="E269" s="25">
        <v>43009</v>
      </c>
      <c r="F269" s="30" t="s">
        <v>262</v>
      </c>
      <c r="G269" s="32" t="s">
        <v>263</v>
      </c>
      <c r="H269" s="30" t="s">
        <v>25</v>
      </c>
      <c r="I269" s="30" t="s">
        <v>82</v>
      </c>
      <c r="J269" s="21" t="s">
        <v>20</v>
      </c>
      <c r="K269" s="30">
        <v>300000</v>
      </c>
      <c r="L269" s="34">
        <v>43677</v>
      </c>
      <c r="M269" s="11">
        <f>MONTH(EmpData[[#This Row],[Month]])</f>
        <v>7</v>
      </c>
      <c r="N269" s="11">
        <f>YEAR(EmpData[[#This Row],[Month]])</f>
        <v>2019</v>
      </c>
      <c r="O269" s="21">
        <v>19.2</v>
      </c>
      <c r="P269" s="30">
        <v>20</v>
      </c>
      <c r="Q269" s="21" t="s">
        <v>86</v>
      </c>
      <c r="R269" s="30">
        <v>148313</v>
      </c>
      <c r="S269" s="34">
        <v>43652</v>
      </c>
      <c r="T269" s="44" t="str">
        <f ca="1">IFERROR(IF(ISBLANK(EmpData[[#This Row],[DOB]]),"",INT((TODAY()-EmpData[[#This Row],[DOB]])/365)),"")</f>
        <v/>
      </c>
      <c r="V269" t="str">
        <f>IFERROR(EmpData[[#This Row],[Name]]&amp;EmpData[[#This Row],[Month]],"")</f>
        <v>Rajat Ahuja43677</v>
      </c>
      <c r="W269">
        <f>IFERROR(YEAR(EmpData[[#This Row],[Month]]),"")</f>
        <v>2019</v>
      </c>
    </row>
    <row r="270" spans="1:23" x14ac:dyDescent="0.25">
      <c r="A270" s="21" t="s">
        <v>178</v>
      </c>
      <c r="B270" s="21" t="s">
        <v>179</v>
      </c>
      <c r="C270" s="2">
        <f>YEAR(EmpData[[#This Row],[DOJ ]])</f>
        <v>2018</v>
      </c>
      <c r="D270" s="24" t="s">
        <v>137</v>
      </c>
      <c r="E270" s="25">
        <v>43266</v>
      </c>
      <c r="F270" s="30" t="s">
        <v>262</v>
      </c>
      <c r="G270" s="32">
        <v>34228</v>
      </c>
      <c r="H270" s="30" t="s">
        <v>147</v>
      </c>
      <c r="I270" s="30" t="s">
        <v>19</v>
      </c>
      <c r="J270" s="21" t="s">
        <v>20</v>
      </c>
      <c r="K270" s="30">
        <v>300000</v>
      </c>
      <c r="L270" s="34">
        <v>43677</v>
      </c>
      <c r="M270" s="11">
        <f>MONTH(EmpData[[#This Row],[Month]])</f>
        <v>7</v>
      </c>
      <c r="N270" s="11">
        <f>YEAR(EmpData[[#This Row],[Month]])</f>
        <v>2019</v>
      </c>
      <c r="O270" s="21">
        <v>13.7</v>
      </c>
      <c r="P270" s="30">
        <v>14</v>
      </c>
      <c r="Q270" s="21" t="s">
        <v>26</v>
      </c>
      <c r="R270" s="30">
        <v>289404.71000000002</v>
      </c>
      <c r="S270" s="34"/>
      <c r="T270" s="2">
        <f ca="1">IFERROR(IF(ISBLANK(EmpData[[#This Row],[DOB]]),"",INT((TODAY()-EmpData[[#This Row],[DOB]])/365)),"")</f>
        <v>26</v>
      </c>
      <c r="V270" t="str">
        <f>IFERROR(EmpData[[#This Row],[Name]]&amp;EmpData[[#This Row],[Month]],"")</f>
        <v>Rajkumar Singh43677</v>
      </c>
      <c r="W270">
        <f>IFERROR(YEAR(EmpData[[#This Row],[Month]]),"")</f>
        <v>2019</v>
      </c>
    </row>
    <row r="271" spans="1:23" x14ac:dyDescent="0.25">
      <c r="A271" s="21" t="s">
        <v>180</v>
      </c>
      <c r="B271" s="21" t="s">
        <v>181</v>
      </c>
      <c r="C271" s="2">
        <f>YEAR(EmpData[[#This Row],[DOJ ]])</f>
        <v>2018</v>
      </c>
      <c r="D271" s="24" t="s">
        <v>65</v>
      </c>
      <c r="E271" s="25">
        <v>43437</v>
      </c>
      <c r="F271" s="30" t="s">
        <v>262</v>
      </c>
      <c r="G271" s="32">
        <v>35105</v>
      </c>
      <c r="H271" s="30" t="s">
        <v>66</v>
      </c>
      <c r="I271" s="30" t="s">
        <v>19</v>
      </c>
      <c r="J271" s="21" t="s">
        <v>20</v>
      </c>
      <c r="K271" s="30">
        <v>300000</v>
      </c>
      <c r="L271" s="34">
        <v>43677</v>
      </c>
      <c r="M271" s="11">
        <f>MONTH(EmpData[[#This Row],[Month]])</f>
        <v>7</v>
      </c>
      <c r="N271" s="11">
        <f>YEAR(EmpData[[#This Row],[Month]])</f>
        <v>2019</v>
      </c>
      <c r="O271" s="21">
        <v>8</v>
      </c>
      <c r="P271" s="30">
        <v>8</v>
      </c>
      <c r="Q271" s="21" t="s">
        <v>21</v>
      </c>
      <c r="R271" s="30">
        <v>287643.62</v>
      </c>
      <c r="S271" s="34"/>
      <c r="T271" s="2">
        <f ca="1">IFERROR(IF(ISBLANK(EmpData[[#This Row],[DOB]]),"",INT((TODAY()-EmpData[[#This Row],[DOB]])/365)),"")</f>
        <v>24</v>
      </c>
      <c r="V271" t="str">
        <f>IFERROR(EmpData[[#This Row],[Name]]&amp;EmpData[[#This Row],[Month]],"")</f>
        <v>Rakesh Baitha43677</v>
      </c>
      <c r="W271">
        <f>IFERROR(YEAR(EmpData[[#This Row],[Month]]),"")</f>
        <v>2019</v>
      </c>
    </row>
    <row r="272" spans="1:23" x14ac:dyDescent="0.25">
      <c r="A272" s="21" t="s">
        <v>184</v>
      </c>
      <c r="B272" s="21" t="s">
        <v>185</v>
      </c>
      <c r="C272" s="2">
        <f>YEAR(EmpData[[#This Row],[DOJ ]])</f>
        <v>2018</v>
      </c>
      <c r="D272" s="24" t="s">
        <v>104</v>
      </c>
      <c r="E272" s="25">
        <v>43314</v>
      </c>
      <c r="F272" s="30" t="s">
        <v>261</v>
      </c>
      <c r="G272" s="32">
        <v>34318</v>
      </c>
      <c r="H272" s="30" t="s">
        <v>18</v>
      </c>
      <c r="I272" s="30" t="s">
        <v>19</v>
      </c>
      <c r="J272" s="21" t="s">
        <v>20</v>
      </c>
      <c r="K272" s="30">
        <v>300000</v>
      </c>
      <c r="L272" s="34">
        <v>43677</v>
      </c>
      <c r="M272" s="11">
        <f>MONTH(EmpData[[#This Row],[Month]])</f>
        <v>7</v>
      </c>
      <c r="N272" s="11">
        <f>YEAR(EmpData[[#This Row],[Month]])</f>
        <v>2019</v>
      </c>
      <c r="O272" s="21">
        <v>12.1</v>
      </c>
      <c r="P272" s="30">
        <v>13</v>
      </c>
      <c r="Q272" s="21" t="s">
        <v>26</v>
      </c>
      <c r="R272" s="30">
        <v>168051</v>
      </c>
      <c r="S272" s="34"/>
      <c r="T272" s="2">
        <f ca="1">IFERROR(IF(ISBLANK(EmpData[[#This Row],[DOB]]),"",INT((TODAY()-EmpData[[#This Row],[DOB]])/365)),"")</f>
        <v>26</v>
      </c>
      <c r="V272" t="str">
        <f>IFERROR(EmpData[[#This Row],[Name]]&amp;EmpData[[#This Row],[Month]],"")</f>
        <v>Richa Gupta43677</v>
      </c>
      <c r="W272">
        <f>IFERROR(YEAR(EmpData[[#This Row],[Month]]),"")</f>
        <v>2019</v>
      </c>
    </row>
    <row r="273" spans="1:23" x14ac:dyDescent="0.25">
      <c r="A273" s="21" t="s">
        <v>186</v>
      </c>
      <c r="B273" s="21" t="s">
        <v>187</v>
      </c>
      <c r="C273" s="2">
        <f>YEAR(EmpData[[#This Row],[DOJ ]])</f>
        <v>2018</v>
      </c>
      <c r="D273" s="24" t="s">
        <v>89</v>
      </c>
      <c r="E273" s="25">
        <v>43367</v>
      </c>
      <c r="F273" s="30" t="s">
        <v>261</v>
      </c>
      <c r="G273" s="32">
        <v>34335</v>
      </c>
      <c r="H273" s="30" t="s">
        <v>30</v>
      </c>
      <c r="I273" s="30" t="s">
        <v>19</v>
      </c>
      <c r="J273" s="21" t="s">
        <v>20</v>
      </c>
      <c r="K273" s="30">
        <v>300000</v>
      </c>
      <c r="L273" s="34">
        <v>43677</v>
      </c>
      <c r="M273" s="11">
        <f>MONTH(EmpData[[#This Row],[Month]])</f>
        <v>7</v>
      </c>
      <c r="N273" s="11">
        <f>YEAR(EmpData[[#This Row],[Month]])</f>
        <v>2019</v>
      </c>
      <c r="O273" s="21">
        <v>10.333333333333334</v>
      </c>
      <c r="P273" s="30">
        <v>11</v>
      </c>
      <c r="Q273" s="21" t="s">
        <v>71</v>
      </c>
      <c r="R273" s="30">
        <v>124464.66</v>
      </c>
      <c r="S273" s="34"/>
      <c r="T273" s="2">
        <f ca="1">IFERROR(IF(ISBLANK(EmpData[[#This Row],[DOB]]),"",INT((TODAY()-EmpData[[#This Row],[DOB]])/365)),"")</f>
        <v>26</v>
      </c>
      <c r="V273" t="str">
        <f>IFERROR(EmpData[[#This Row],[Name]]&amp;EmpData[[#This Row],[Month]],"")</f>
        <v>Ritu Tuteja43677</v>
      </c>
      <c r="W273">
        <f>IFERROR(YEAR(EmpData[[#This Row],[Month]]),"")</f>
        <v>2019</v>
      </c>
    </row>
    <row r="274" spans="1:23" x14ac:dyDescent="0.25">
      <c r="A274" s="21" t="s">
        <v>188</v>
      </c>
      <c r="B274" s="21" t="s">
        <v>189</v>
      </c>
      <c r="C274" s="2">
        <f>YEAR(EmpData[[#This Row],[DOJ ]])</f>
        <v>2018</v>
      </c>
      <c r="D274" s="24" t="s">
        <v>29</v>
      </c>
      <c r="E274" s="25">
        <v>43347</v>
      </c>
      <c r="F274" s="30" t="s">
        <v>262</v>
      </c>
      <c r="G274" s="32" t="s">
        <v>263</v>
      </c>
      <c r="H274" s="30" t="s">
        <v>30</v>
      </c>
      <c r="I274" s="30" t="s">
        <v>19</v>
      </c>
      <c r="J274" s="21" t="s">
        <v>20</v>
      </c>
      <c r="K274" s="30">
        <v>300000</v>
      </c>
      <c r="L274" s="34">
        <v>43677</v>
      </c>
      <c r="M274" s="11">
        <f>MONTH(EmpData[[#This Row],[Month]])</f>
        <v>7</v>
      </c>
      <c r="N274" s="11">
        <f>YEAR(EmpData[[#This Row],[Month]])</f>
        <v>2019</v>
      </c>
      <c r="O274" s="21">
        <v>11</v>
      </c>
      <c r="P274" s="30">
        <v>11</v>
      </c>
      <c r="Q274" s="21" t="s">
        <v>71</v>
      </c>
      <c r="R274" s="30">
        <v>225170</v>
      </c>
      <c r="S274" s="34"/>
      <c r="T274" s="2" t="str">
        <f ca="1">IFERROR(IF(ISBLANK(EmpData[[#This Row],[DOB]]),"",INT((TODAY()-EmpData[[#This Row],[DOB]])/365)),"")</f>
        <v/>
      </c>
      <c r="V274" t="str">
        <f>IFERROR(EmpData[[#This Row],[Name]]&amp;EmpData[[#This Row],[Month]],"")</f>
        <v>Rohit Gupta43677</v>
      </c>
      <c r="W274">
        <f>IFERROR(YEAR(EmpData[[#This Row],[Month]]),"")</f>
        <v>2019</v>
      </c>
    </row>
    <row r="275" spans="1:23" x14ac:dyDescent="0.25">
      <c r="A275" s="21" t="s">
        <v>192</v>
      </c>
      <c r="B275" s="21" t="s">
        <v>193</v>
      </c>
      <c r="C275" s="2">
        <f>YEAR(EmpData[[#This Row],[DOJ ]])</f>
        <v>2018</v>
      </c>
      <c r="D275" s="24" t="s">
        <v>65</v>
      </c>
      <c r="E275" s="25">
        <v>43437</v>
      </c>
      <c r="F275" s="30" t="s">
        <v>262</v>
      </c>
      <c r="G275" s="32" t="s">
        <v>263</v>
      </c>
      <c r="H275" s="30" t="s">
        <v>66</v>
      </c>
      <c r="I275" s="30" t="s">
        <v>19</v>
      </c>
      <c r="J275" s="21" t="s">
        <v>20</v>
      </c>
      <c r="K275" s="30">
        <v>300000</v>
      </c>
      <c r="L275" s="34">
        <v>43677</v>
      </c>
      <c r="M275" s="11">
        <f>MONTH(EmpData[[#This Row],[Month]])</f>
        <v>7</v>
      </c>
      <c r="N275" s="11">
        <f>YEAR(EmpData[[#This Row],[Month]])</f>
        <v>2019</v>
      </c>
      <c r="O275" s="21">
        <v>8</v>
      </c>
      <c r="P275" s="30">
        <v>8</v>
      </c>
      <c r="Q275" s="21" t="s">
        <v>21</v>
      </c>
      <c r="R275" s="30">
        <v>198129</v>
      </c>
      <c r="S275" s="34"/>
      <c r="T275" s="2" t="str">
        <f ca="1">IFERROR(IF(ISBLANK(EmpData[[#This Row],[DOB]]),"",INT((TODAY()-EmpData[[#This Row],[DOB]])/365)),"")</f>
        <v/>
      </c>
      <c r="V275" t="str">
        <f>IFERROR(EmpData[[#This Row],[Name]]&amp;EmpData[[#This Row],[Month]],"")</f>
        <v>Rohit Malik43677</v>
      </c>
      <c r="W275">
        <f>IFERROR(YEAR(EmpData[[#This Row],[Month]]),"")</f>
        <v>2019</v>
      </c>
    </row>
    <row r="276" spans="1:23" x14ac:dyDescent="0.25">
      <c r="A276" s="21" t="s">
        <v>194</v>
      </c>
      <c r="B276" s="21" t="s">
        <v>195</v>
      </c>
      <c r="C276" s="2">
        <f>YEAR(EmpData[[#This Row],[DOJ ]])</f>
        <v>2018</v>
      </c>
      <c r="D276" s="24" t="s">
        <v>104</v>
      </c>
      <c r="E276" s="25">
        <v>43314</v>
      </c>
      <c r="F276" s="30" t="s">
        <v>262</v>
      </c>
      <c r="G276" s="32">
        <v>34709</v>
      </c>
      <c r="H276" s="30" t="s">
        <v>18</v>
      </c>
      <c r="I276" s="30" t="s">
        <v>19</v>
      </c>
      <c r="J276" s="21" t="s">
        <v>20</v>
      </c>
      <c r="K276" s="30">
        <v>300000</v>
      </c>
      <c r="L276" s="34">
        <v>43677</v>
      </c>
      <c r="M276" s="11">
        <f>MONTH(EmpData[[#This Row],[Month]])</f>
        <v>7</v>
      </c>
      <c r="N276" s="11">
        <f>YEAR(EmpData[[#This Row],[Month]])</f>
        <v>2019</v>
      </c>
      <c r="O276" s="21">
        <v>12.1</v>
      </c>
      <c r="P276" s="30">
        <v>13</v>
      </c>
      <c r="Q276" s="21" t="s">
        <v>26</v>
      </c>
      <c r="R276" s="30">
        <v>278631.11</v>
      </c>
      <c r="S276" s="34"/>
      <c r="T276" s="2">
        <f ca="1">IFERROR(IF(ISBLANK(EmpData[[#This Row],[DOB]]),"",INT((TODAY()-EmpData[[#This Row],[DOB]])/365)),"")</f>
        <v>25</v>
      </c>
      <c r="V276" t="str">
        <f>IFERROR(EmpData[[#This Row],[Name]]&amp;EmpData[[#This Row],[Month]],"")</f>
        <v>Roshan kumar43677</v>
      </c>
      <c r="W276">
        <f>IFERROR(YEAR(EmpData[[#This Row],[Month]]),"")</f>
        <v>2019</v>
      </c>
    </row>
    <row r="277" spans="1:23" x14ac:dyDescent="0.25">
      <c r="A277" s="21" t="s">
        <v>217</v>
      </c>
      <c r="B277" s="21" t="s">
        <v>218</v>
      </c>
      <c r="C277" s="44">
        <f>YEAR(EmpData[[#This Row],[DOJ ]])</f>
        <v>2018</v>
      </c>
      <c r="D277" s="24" t="s">
        <v>219</v>
      </c>
      <c r="E277" s="25">
        <v>43221</v>
      </c>
      <c r="F277" s="30" t="s">
        <v>261</v>
      </c>
      <c r="G277" s="32" t="s">
        <v>263</v>
      </c>
      <c r="H277" s="30"/>
      <c r="I277" s="30" t="s">
        <v>220</v>
      </c>
      <c r="J277" s="21" t="s">
        <v>20</v>
      </c>
      <c r="K277" s="30">
        <v>300000</v>
      </c>
      <c r="L277" s="34">
        <v>43677</v>
      </c>
      <c r="M277" s="11">
        <f>MONTH(EmpData[[#This Row],[Month]])</f>
        <v>7</v>
      </c>
      <c r="N277" s="11">
        <f>YEAR(EmpData[[#This Row],[Month]])</f>
        <v>2019</v>
      </c>
      <c r="O277" s="21">
        <v>12.133333333333333</v>
      </c>
      <c r="P277" s="30">
        <v>13</v>
      </c>
      <c r="Q277" s="21" t="s">
        <v>26</v>
      </c>
      <c r="R277" s="30">
        <v>0</v>
      </c>
      <c r="S277" s="34">
        <v>43677</v>
      </c>
      <c r="T277" s="44" t="str">
        <f ca="1">IFERROR(IF(ISBLANK(EmpData[[#This Row],[DOB]]),"",INT((TODAY()-EmpData[[#This Row],[DOB]])/365)),"")</f>
        <v/>
      </c>
      <c r="V277" t="str">
        <f>IFERROR(EmpData[[#This Row],[Name]]&amp;EmpData[[#This Row],[Month]],"")</f>
        <v>Sonam Janghu43677</v>
      </c>
      <c r="W277">
        <f>IFERROR(YEAR(EmpData[[#This Row],[Month]]),"")</f>
        <v>2019</v>
      </c>
    </row>
    <row r="278" spans="1:23" x14ac:dyDescent="0.25">
      <c r="A278" s="21" t="s">
        <v>200</v>
      </c>
      <c r="B278" s="21" t="s">
        <v>201</v>
      </c>
      <c r="C278" s="2">
        <f>YEAR(EmpData[[#This Row],[DOJ ]])</f>
        <v>2018</v>
      </c>
      <c r="D278" s="24" t="s">
        <v>65</v>
      </c>
      <c r="E278" s="25">
        <v>43437</v>
      </c>
      <c r="F278" s="30" t="s">
        <v>262</v>
      </c>
      <c r="G278" s="32">
        <v>35476</v>
      </c>
      <c r="H278" s="30" t="s">
        <v>66</v>
      </c>
      <c r="I278" s="30" t="s">
        <v>19</v>
      </c>
      <c r="J278" s="21" t="s">
        <v>20</v>
      </c>
      <c r="K278" s="30">
        <v>300000</v>
      </c>
      <c r="L278" s="34">
        <v>43677</v>
      </c>
      <c r="M278" s="11">
        <f>MONTH(EmpData[[#This Row],[Month]])</f>
        <v>7</v>
      </c>
      <c r="N278" s="11">
        <f>YEAR(EmpData[[#This Row],[Month]])</f>
        <v>2019</v>
      </c>
      <c r="O278" s="21">
        <v>8</v>
      </c>
      <c r="P278" s="30">
        <v>8</v>
      </c>
      <c r="Q278" s="21" t="s">
        <v>21</v>
      </c>
      <c r="R278" s="30">
        <v>388458.18</v>
      </c>
      <c r="S278" s="34"/>
      <c r="T278" s="2">
        <f ca="1">IFERROR(IF(ISBLANK(EmpData[[#This Row],[DOB]]),"",INT((TODAY()-EmpData[[#This Row],[DOB]])/365)),"")</f>
        <v>23</v>
      </c>
      <c r="V278" t="str">
        <f>IFERROR(EmpData[[#This Row],[Name]]&amp;EmpData[[#This Row],[Month]],"")</f>
        <v>Saurav Kumar43677</v>
      </c>
      <c r="W278">
        <f>IFERROR(YEAR(EmpData[[#This Row],[Month]]),"")</f>
        <v>2019</v>
      </c>
    </row>
    <row r="279" spans="1:23" x14ac:dyDescent="0.25">
      <c r="A279" s="21" t="s">
        <v>202</v>
      </c>
      <c r="B279" s="21" t="s">
        <v>203</v>
      </c>
      <c r="C279" s="2">
        <f>YEAR(EmpData[[#This Row],[DOJ ]])</f>
        <v>2018</v>
      </c>
      <c r="D279" s="24" t="s">
        <v>65</v>
      </c>
      <c r="E279" s="25">
        <v>43437</v>
      </c>
      <c r="F279" s="30" t="s">
        <v>261</v>
      </c>
      <c r="G279" s="32">
        <v>34542</v>
      </c>
      <c r="H279" s="30" t="s">
        <v>66</v>
      </c>
      <c r="I279" s="30" t="s">
        <v>19</v>
      </c>
      <c r="J279" s="21" t="s">
        <v>20</v>
      </c>
      <c r="K279" s="30">
        <v>300000</v>
      </c>
      <c r="L279" s="34">
        <v>43677</v>
      </c>
      <c r="M279" s="11">
        <f>MONTH(EmpData[[#This Row],[Month]])</f>
        <v>7</v>
      </c>
      <c r="N279" s="11">
        <f>YEAR(EmpData[[#This Row],[Month]])</f>
        <v>2019</v>
      </c>
      <c r="O279" s="21">
        <v>8</v>
      </c>
      <c r="P279" s="30">
        <v>8</v>
      </c>
      <c r="Q279" s="21" t="s">
        <v>21</v>
      </c>
      <c r="R279" s="30">
        <v>283310.96999999997</v>
      </c>
      <c r="S279" s="34"/>
      <c r="T279" s="2">
        <f ca="1">IFERROR(IF(ISBLANK(EmpData[[#This Row],[DOB]]),"",INT((TODAY()-EmpData[[#This Row],[DOB]])/365)),"")</f>
        <v>25</v>
      </c>
      <c r="V279" t="str">
        <f>IFERROR(EmpData[[#This Row],[Name]]&amp;EmpData[[#This Row],[Month]],"")</f>
        <v>Shalini Yadav43677</v>
      </c>
      <c r="W279">
        <f>IFERROR(YEAR(EmpData[[#This Row],[Month]]),"")</f>
        <v>2019</v>
      </c>
    </row>
    <row r="280" spans="1:23" x14ac:dyDescent="0.25">
      <c r="A280" s="21" t="s">
        <v>204</v>
      </c>
      <c r="B280" s="21" t="s">
        <v>205</v>
      </c>
      <c r="C280" s="2">
        <f>YEAR(EmpData[[#This Row],[DOJ ]])</f>
        <v>2018</v>
      </c>
      <c r="D280" s="24" t="s">
        <v>74</v>
      </c>
      <c r="E280" s="25">
        <v>43283</v>
      </c>
      <c r="F280" s="30" t="s">
        <v>262</v>
      </c>
      <c r="G280" s="32">
        <v>34636</v>
      </c>
      <c r="H280" s="30" t="s">
        <v>70</v>
      </c>
      <c r="I280" s="30" t="s">
        <v>19</v>
      </c>
      <c r="J280" s="21" t="s">
        <v>20</v>
      </c>
      <c r="K280" s="30">
        <v>300000</v>
      </c>
      <c r="L280" s="34">
        <v>43677</v>
      </c>
      <c r="M280" s="11">
        <f>MONTH(EmpData[[#This Row],[Month]])</f>
        <v>7</v>
      </c>
      <c r="N280" s="11">
        <f>YEAR(EmpData[[#This Row],[Month]])</f>
        <v>2019</v>
      </c>
      <c r="O280" s="21">
        <v>13.133333333333333</v>
      </c>
      <c r="P280" s="30">
        <v>14</v>
      </c>
      <c r="Q280" s="21" t="s">
        <v>26</v>
      </c>
      <c r="R280" s="30">
        <v>262425.48</v>
      </c>
      <c r="S280" s="34"/>
      <c r="T280" s="2">
        <f ca="1">IFERROR(IF(ISBLANK(EmpData[[#This Row],[DOB]]),"",INT((TODAY()-EmpData[[#This Row],[DOB]])/365)),"")</f>
        <v>25</v>
      </c>
      <c r="V280" t="str">
        <f>IFERROR(EmpData[[#This Row],[Name]]&amp;EmpData[[#This Row],[Month]],"")</f>
        <v>Shanky43677</v>
      </c>
      <c r="W280">
        <f>IFERROR(YEAR(EmpData[[#This Row],[Month]]),"")</f>
        <v>2019</v>
      </c>
    </row>
    <row r="281" spans="1:23" x14ac:dyDescent="0.25">
      <c r="A281" s="21" t="s">
        <v>206</v>
      </c>
      <c r="B281" s="21" t="s">
        <v>207</v>
      </c>
      <c r="C281" s="2">
        <f>YEAR(EmpData[[#This Row],[DOJ ]])</f>
        <v>2017</v>
      </c>
      <c r="D281" s="24" t="s">
        <v>208</v>
      </c>
      <c r="E281" s="25">
        <v>42887</v>
      </c>
      <c r="F281" s="30" t="s">
        <v>261</v>
      </c>
      <c r="G281" s="32">
        <v>34178</v>
      </c>
      <c r="H281" s="30"/>
      <c r="I281" s="30" t="s">
        <v>40</v>
      </c>
      <c r="J281" s="21" t="s">
        <v>20</v>
      </c>
      <c r="K281" s="30">
        <v>300000</v>
      </c>
      <c r="L281" s="34">
        <v>43677</v>
      </c>
      <c r="M281" s="11">
        <f>MONTH(EmpData[[#This Row],[Month]])</f>
        <v>7</v>
      </c>
      <c r="N281" s="11">
        <f>YEAR(EmpData[[#This Row],[Month]])</f>
        <v>2019</v>
      </c>
      <c r="O281" s="21">
        <v>26.333333333333332</v>
      </c>
      <c r="P281" s="30">
        <v>27</v>
      </c>
      <c r="Q281" s="21" t="s">
        <v>36</v>
      </c>
      <c r="R281" s="30">
        <v>0</v>
      </c>
      <c r="S281" s="34"/>
      <c r="T281" s="2">
        <f ca="1">IFERROR(IF(ISBLANK(EmpData[[#This Row],[DOB]]),"",INT((TODAY()-EmpData[[#This Row],[DOB]])/365)),"")</f>
        <v>26</v>
      </c>
      <c r="V281" t="str">
        <f>IFERROR(EmpData[[#This Row],[Name]]&amp;EmpData[[#This Row],[Month]],"")</f>
        <v>Sharon Davis43677</v>
      </c>
      <c r="W281">
        <f>IFERROR(YEAR(EmpData[[#This Row],[Month]]),"")</f>
        <v>2019</v>
      </c>
    </row>
    <row r="282" spans="1:23" x14ac:dyDescent="0.25">
      <c r="A282" s="21" t="s">
        <v>209</v>
      </c>
      <c r="B282" s="21" t="s">
        <v>210</v>
      </c>
      <c r="C282" s="2">
        <f>YEAR(EmpData[[#This Row],[DOJ ]])</f>
        <v>2018</v>
      </c>
      <c r="D282" s="24" t="s">
        <v>104</v>
      </c>
      <c r="E282" s="25">
        <v>43314</v>
      </c>
      <c r="F282" s="30" t="s">
        <v>262</v>
      </c>
      <c r="G282" s="32">
        <v>32465</v>
      </c>
      <c r="H282" s="30" t="s">
        <v>18</v>
      </c>
      <c r="I282" s="30" t="s">
        <v>19</v>
      </c>
      <c r="J282" s="21" t="s">
        <v>20</v>
      </c>
      <c r="K282" s="30">
        <v>300000</v>
      </c>
      <c r="L282" s="34">
        <v>43677</v>
      </c>
      <c r="M282" s="11">
        <f>MONTH(EmpData[[#This Row],[Month]])</f>
        <v>7</v>
      </c>
      <c r="N282" s="11">
        <f>YEAR(EmpData[[#This Row],[Month]])</f>
        <v>2019</v>
      </c>
      <c r="O282" s="21">
        <v>12.1</v>
      </c>
      <c r="P282" s="30">
        <v>13</v>
      </c>
      <c r="Q282" s="21" t="s">
        <v>26</v>
      </c>
      <c r="R282" s="30">
        <v>360368</v>
      </c>
      <c r="S282" s="34"/>
      <c r="T282" s="2">
        <f ca="1">IFERROR(IF(ISBLANK(EmpData[[#This Row],[DOB]]),"",INT((TODAY()-EmpData[[#This Row],[DOB]])/365)),"")</f>
        <v>31</v>
      </c>
      <c r="V282" t="str">
        <f>IFERROR(EmpData[[#This Row],[Name]]&amp;EmpData[[#This Row],[Month]],"")</f>
        <v>Shivam Gupta43677</v>
      </c>
      <c r="W282">
        <f>IFERROR(YEAR(EmpData[[#This Row],[Month]]),"")</f>
        <v>2019</v>
      </c>
    </row>
    <row r="283" spans="1:23" x14ac:dyDescent="0.25">
      <c r="A283" s="21" t="s">
        <v>211</v>
      </c>
      <c r="B283" s="21" t="s">
        <v>212</v>
      </c>
      <c r="C283" s="2">
        <f>YEAR(EmpData[[#This Row],[DOJ ]])</f>
        <v>2018</v>
      </c>
      <c r="D283" s="24" t="s">
        <v>65</v>
      </c>
      <c r="E283" s="25">
        <v>43437</v>
      </c>
      <c r="F283" s="30" t="s">
        <v>262</v>
      </c>
      <c r="G283" s="32">
        <v>34474</v>
      </c>
      <c r="H283" s="30" t="s">
        <v>66</v>
      </c>
      <c r="I283" s="30" t="s">
        <v>19</v>
      </c>
      <c r="J283" s="21" t="s">
        <v>20</v>
      </c>
      <c r="K283" s="30">
        <v>300000</v>
      </c>
      <c r="L283" s="34">
        <v>43677</v>
      </c>
      <c r="M283" s="11">
        <f>MONTH(EmpData[[#This Row],[Month]])</f>
        <v>7</v>
      </c>
      <c r="N283" s="11">
        <f>YEAR(EmpData[[#This Row],[Month]])</f>
        <v>2019</v>
      </c>
      <c r="O283" s="21">
        <v>8</v>
      </c>
      <c r="P283" s="30">
        <v>8</v>
      </c>
      <c r="Q283" s="21" t="s">
        <v>21</v>
      </c>
      <c r="R283" s="30">
        <v>158518.18</v>
      </c>
      <c r="S283" s="34"/>
      <c r="T283" s="2">
        <f ca="1">IFERROR(IF(ISBLANK(EmpData[[#This Row],[DOB]]),"",INT((TODAY()-EmpData[[#This Row],[DOB]])/365)),"")</f>
        <v>26</v>
      </c>
      <c r="V283" t="str">
        <f>IFERROR(EmpData[[#This Row],[Name]]&amp;EmpData[[#This Row],[Month]],"")</f>
        <v>Shubham Kaushal43677</v>
      </c>
      <c r="W283">
        <f>IFERROR(YEAR(EmpData[[#This Row],[Month]]),"")</f>
        <v>2019</v>
      </c>
    </row>
    <row r="284" spans="1:23" x14ac:dyDescent="0.25">
      <c r="A284" s="21" t="s">
        <v>213</v>
      </c>
      <c r="B284" s="21" t="s">
        <v>214</v>
      </c>
      <c r="C284" s="2">
        <f>YEAR(EmpData[[#This Row],[DOJ ]])</f>
        <v>2018</v>
      </c>
      <c r="D284" s="24" t="s">
        <v>215</v>
      </c>
      <c r="E284" s="25">
        <v>43426</v>
      </c>
      <c r="F284" s="30" t="s">
        <v>262</v>
      </c>
      <c r="G284" s="32" t="s">
        <v>263</v>
      </c>
      <c r="H284" s="30"/>
      <c r="I284" s="30" t="s">
        <v>216</v>
      </c>
      <c r="J284" s="21" t="s">
        <v>20</v>
      </c>
      <c r="K284" s="30">
        <v>300000</v>
      </c>
      <c r="L284" s="34">
        <v>43677</v>
      </c>
      <c r="M284" s="11">
        <f>MONTH(EmpData[[#This Row],[Month]])</f>
        <v>7</v>
      </c>
      <c r="N284" s="11">
        <f>YEAR(EmpData[[#This Row],[Month]])</f>
        <v>2019</v>
      </c>
      <c r="O284" s="21">
        <v>8.3666666666666671</v>
      </c>
      <c r="P284" s="30">
        <v>9</v>
      </c>
      <c r="Q284" s="21" t="s">
        <v>21</v>
      </c>
      <c r="R284" s="30">
        <v>0</v>
      </c>
      <c r="S284" s="34"/>
      <c r="T284" s="2" t="str">
        <f ca="1">IFERROR(IF(ISBLANK(EmpData[[#This Row],[DOB]]),"",INT((TODAY()-EmpData[[#This Row],[DOB]])/365)),"")</f>
        <v/>
      </c>
      <c r="V284" t="str">
        <f>IFERROR(EmpData[[#This Row],[Name]]&amp;EmpData[[#This Row],[Month]],"")</f>
        <v>Sidhant Dhir43677</v>
      </c>
      <c r="W284">
        <f>IFERROR(YEAR(EmpData[[#This Row],[Month]]),"")</f>
        <v>2019</v>
      </c>
    </row>
    <row r="285" spans="1:23" x14ac:dyDescent="0.25">
      <c r="A285" s="21" t="s">
        <v>221</v>
      </c>
      <c r="B285" s="21" t="s">
        <v>222</v>
      </c>
      <c r="C285" s="2">
        <f>YEAR(EmpData[[#This Row],[DOJ ]])</f>
        <v>2017</v>
      </c>
      <c r="D285" s="24" t="s">
        <v>208</v>
      </c>
      <c r="E285" s="25">
        <v>42887</v>
      </c>
      <c r="F285" s="30" t="s">
        <v>261</v>
      </c>
      <c r="G285" s="32">
        <v>35215</v>
      </c>
      <c r="H285" s="30" t="s">
        <v>25</v>
      </c>
      <c r="I285" s="30" t="s">
        <v>82</v>
      </c>
      <c r="J285" s="21" t="s">
        <v>20</v>
      </c>
      <c r="K285" s="30">
        <v>300000</v>
      </c>
      <c r="L285" s="34">
        <v>43677</v>
      </c>
      <c r="M285" s="11">
        <f>MONTH(EmpData[[#This Row],[Month]])</f>
        <v>7</v>
      </c>
      <c r="N285" s="11">
        <f>YEAR(EmpData[[#This Row],[Month]])</f>
        <v>2019</v>
      </c>
      <c r="O285" s="21">
        <v>26.333333333333332</v>
      </c>
      <c r="P285" s="30">
        <v>27</v>
      </c>
      <c r="Q285" s="21" t="s">
        <v>36</v>
      </c>
      <c r="R285" s="30">
        <v>280853</v>
      </c>
      <c r="S285" s="34"/>
      <c r="T285" s="2">
        <f ca="1">IFERROR(IF(ISBLANK(EmpData[[#This Row],[DOB]]),"",INT((TODAY()-EmpData[[#This Row],[DOB]])/365)),"")</f>
        <v>24</v>
      </c>
      <c r="V285" t="str">
        <f>IFERROR(EmpData[[#This Row],[Name]]&amp;EmpData[[#This Row],[Month]],"")</f>
        <v>Sudha Gupta43677</v>
      </c>
      <c r="W285">
        <f>IFERROR(YEAR(EmpData[[#This Row],[Month]]),"")</f>
        <v>2019</v>
      </c>
    </row>
    <row r="286" spans="1:23" x14ac:dyDescent="0.25">
      <c r="A286" s="21" t="s">
        <v>223</v>
      </c>
      <c r="B286" s="21" t="s">
        <v>224</v>
      </c>
      <c r="C286" s="2">
        <f>YEAR(EmpData[[#This Row],[DOJ ]])</f>
        <v>2018</v>
      </c>
      <c r="D286" s="24">
        <v>43132</v>
      </c>
      <c r="E286" s="25">
        <v>43132</v>
      </c>
      <c r="F286" s="30" t="s">
        <v>262</v>
      </c>
      <c r="G286" s="32">
        <v>33873</v>
      </c>
      <c r="H286" s="30" t="s">
        <v>25</v>
      </c>
      <c r="I286" s="30" t="s">
        <v>19</v>
      </c>
      <c r="J286" s="21" t="s">
        <v>20</v>
      </c>
      <c r="K286" s="30">
        <v>300000</v>
      </c>
      <c r="L286" s="34">
        <v>43677</v>
      </c>
      <c r="M286" s="11">
        <f>MONTH(EmpData[[#This Row],[Month]])</f>
        <v>7</v>
      </c>
      <c r="N286" s="11">
        <f>YEAR(EmpData[[#This Row],[Month]])</f>
        <v>2019</v>
      </c>
      <c r="O286" s="21">
        <v>18.166666666666668</v>
      </c>
      <c r="P286" s="30">
        <v>19</v>
      </c>
      <c r="Q286" s="21" t="s">
        <v>86</v>
      </c>
      <c r="R286" s="30">
        <v>190315</v>
      </c>
      <c r="S286" s="34"/>
      <c r="T286" s="2">
        <f ca="1">IFERROR(IF(ISBLANK(EmpData[[#This Row],[DOB]]),"",INT((TODAY()-EmpData[[#This Row],[DOB]])/365)),"")</f>
        <v>27</v>
      </c>
      <c r="V286" t="str">
        <f>IFERROR(EmpData[[#This Row],[Name]]&amp;EmpData[[#This Row],[Month]],"")</f>
        <v>Varun Gandhi43677</v>
      </c>
      <c r="W286">
        <f>IFERROR(YEAR(EmpData[[#This Row],[Month]]),"")</f>
        <v>2019</v>
      </c>
    </row>
    <row r="287" spans="1:23" x14ac:dyDescent="0.25">
      <c r="A287" s="21" t="s">
        <v>225</v>
      </c>
      <c r="B287" s="21" t="s">
        <v>226</v>
      </c>
      <c r="C287" s="2">
        <f>YEAR(EmpData[[#This Row],[DOJ ]])</f>
        <v>2018</v>
      </c>
      <c r="D287" s="24" t="s">
        <v>65</v>
      </c>
      <c r="E287" s="25">
        <v>43437</v>
      </c>
      <c r="F287" s="30" t="s">
        <v>262</v>
      </c>
      <c r="G287" s="32">
        <v>34654</v>
      </c>
      <c r="H287" s="30" t="s">
        <v>66</v>
      </c>
      <c r="I287" s="30" t="s">
        <v>19</v>
      </c>
      <c r="J287" s="21" t="s">
        <v>20</v>
      </c>
      <c r="K287" s="30">
        <v>300000</v>
      </c>
      <c r="L287" s="34">
        <v>43677</v>
      </c>
      <c r="M287" s="11">
        <f>MONTH(EmpData[[#This Row],[Month]])</f>
        <v>7</v>
      </c>
      <c r="N287" s="11">
        <f>YEAR(EmpData[[#This Row],[Month]])</f>
        <v>2019</v>
      </c>
      <c r="O287" s="21">
        <v>8</v>
      </c>
      <c r="P287" s="30">
        <v>8</v>
      </c>
      <c r="Q287" s="21" t="s">
        <v>21</v>
      </c>
      <c r="R287" s="30">
        <v>397245.93999999994</v>
      </c>
      <c r="S287" s="34"/>
      <c r="T287" s="2">
        <f ca="1">IFERROR(IF(ISBLANK(EmpData[[#This Row],[DOB]]),"",INT((TODAY()-EmpData[[#This Row],[DOB]])/365)),"")</f>
        <v>25</v>
      </c>
      <c r="V287" t="str">
        <f>IFERROR(EmpData[[#This Row],[Name]]&amp;EmpData[[#This Row],[Month]],"")</f>
        <v>Vishal Kumar43677</v>
      </c>
      <c r="W287">
        <f>IFERROR(YEAR(EmpData[[#This Row],[Month]]),"")</f>
        <v>2019</v>
      </c>
    </row>
    <row r="288" spans="1:23" x14ac:dyDescent="0.25">
      <c r="A288" s="21" t="s">
        <v>228</v>
      </c>
      <c r="B288" s="21" t="s">
        <v>229</v>
      </c>
      <c r="C288" s="2">
        <f>YEAR(EmpData[[#This Row],[DOJ ]])</f>
        <v>2019</v>
      </c>
      <c r="D288" s="24">
        <v>43606</v>
      </c>
      <c r="E288" s="25">
        <v>43606</v>
      </c>
      <c r="F288" s="30" t="s">
        <v>262</v>
      </c>
      <c r="G288" s="32" t="s">
        <v>263</v>
      </c>
      <c r="H288" s="30"/>
      <c r="I288" s="30" t="s">
        <v>230</v>
      </c>
      <c r="J288" s="21" t="s">
        <v>54</v>
      </c>
      <c r="K288" s="30">
        <v>300000</v>
      </c>
      <c r="L288" s="34">
        <v>43677</v>
      </c>
      <c r="M288" s="11">
        <f>MONTH(EmpData[[#This Row],[Month]])</f>
        <v>7</v>
      </c>
      <c r="N288" s="11">
        <f>YEAR(EmpData[[#This Row],[Month]])</f>
        <v>2019</v>
      </c>
      <c r="O288" s="21">
        <v>2.3666666666666667</v>
      </c>
      <c r="P288" s="30">
        <v>3</v>
      </c>
      <c r="Q288" s="21" t="s">
        <v>231</v>
      </c>
      <c r="R288" s="30">
        <v>0</v>
      </c>
      <c r="S288" s="34"/>
      <c r="T288" s="2" t="str">
        <f ca="1">IFERROR(IF(ISBLANK(EmpData[[#This Row],[DOB]]),"",INT((TODAY()-EmpData[[#This Row],[DOB]])/365)),"")</f>
        <v/>
      </c>
      <c r="V288" t="str">
        <f>IFERROR(EmpData[[#This Row],[Name]]&amp;EmpData[[#This Row],[Month]],"")</f>
        <v>Sonal Agarwal43677</v>
      </c>
      <c r="W288">
        <f>IFERROR(YEAR(EmpData[[#This Row],[Month]]),"")</f>
        <v>2019</v>
      </c>
    </row>
    <row r="289" spans="1:23" x14ac:dyDescent="0.25">
      <c r="A289" s="21" t="s">
        <v>232</v>
      </c>
      <c r="B289" s="21" t="s">
        <v>233</v>
      </c>
      <c r="C289" s="2">
        <f>YEAR(EmpData[[#This Row],[DOJ ]])</f>
        <v>2019</v>
      </c>
      <c r="D289" s="24">
        <v>43647</v>
      </c>
      <c r="E289" s="25">
        <v>43647</v>
      </c>
      <c r="F289" s="30" t="s">
        <v>261</v>
      </c>
      <c r="G289" s="32">
        <v>35262</v>
      </c>
      <c r="H289" s="30" t="s">
        <v>234</v>
      </c>
      <c r="I289" s="30" t="s">
        <v>19</v>
      </c>
      <c r="J289" s="21" t="s">
        <v>20</v>
      </c>
      <c r="K289" s="30">
        <v>300000</v>
      </c>
      <c r="L289" s="34">
        <v>43677</v>
      </c>
      <c r="M289" s="11">
        <f>MONTH(EmpData[[#This Row],[Month]])</f>
        <v>7</v>
      </c>
      <c r="N289" s="11">
        <f>YEAR(EmpData[[#This Row],[Month]])</f>
        <v>2019</v>
      </c>
      <c r="O289" s="21">
        <v>1</v>
      </c>
      <c r="P289" s="30">
        <v>1</v>
      </c>
      <c r="Q289" s="21" t="s">
        <v>231</v>
      </c>
      <c r="R289" s="30">
        <v>0</v>
      </c>
      <c r="S289" s="34"/>
      <c r="T289" s="2">
        <f ca="1">IFERROR(IF(ISBLANK(EmpData[[#This Row],[DOB]]),"",INT((TODAY()-EmpData[[#This Row],[DOB]])/365)),"")</f>
        <v>23</v>
      </c>
      <c r="V289" t="str">
        <f>IFERROR(EmpData[[#This Row],[Name]]&amp;EmpData[[#This Row],[Month]],"")</f>
        <v>Megha Chauhan 43677</v>
      </c>
      <c r="W289">
        <f>IFERROR(YEAR(EmpData[[#This Row],[Month]]),"")</f>
        <v>2019</v>
      </c>
    </row>
    <row r="290" spans="1:23" x14ac:dyDescent="0.25">
      <c r="A290" s="21" t="s">
        <v>235</v>
      </c>
      <c r="B290" s="21" t="s">
        <v>236</v>
      </c>
      <c r="C290" s="2">
        <f>YEAR(EmpData[[#This Row],[DOJ ]])</f>
        <v>2019</v>
      </c>
      <c r="D290" s="24">
        <v>43647</v>
      </c>
      <c r="E290" s="25">
        <v>43647</v>
      </c>
      <c r="F290" s="30" t="s">
        <v>261</v>
      </c>
      <c r="G290" s="32">
        <v>35955</v>
      </c>
      <c r="H290" s="30" t="s">
        <v>234</v>
      </c>
      <c r="I290" s="30" t="s">
        <v>19</v>
      </c>
      <c r="J290" s="21" t="s">
        <v>20</v>
      </c>
      <c r="K290" s="30">
        <v>300000</v>
      </c>
      <c r="L290" s="34">
        <v>43677</v>
      </c>
      <c r="M290" s="11">
        <f>MONTH(EmpData[[#This Row],[Month]])</f>
        <v>7</v>
      </c>
      <c r="N290" s="11">
        <f>YEAR(EmpData[[#This Row],[Month]])</f>
        <v>2019</v>
      </c>
      <c r="O290" s="21">
        <v>1</v>
      </c>
      <c r="P290" s="30">
        <v>1</v>
      </c>
      <c r="Q290" s="21" t="s">
        <v>231</v>
      </c>
      <c r="R290" s="30">
        <v>0</v>
      </c>
      <c r="S290" s="34"/>
      <c r="T290" s="2">
        <f ca="1">IFERROR(IF(ISBLANK(EmpData[[#This Row],[DOB]]),"",INT((TODAY()-EmpData[[#This Row],[DOB]])/365)),"")</f>
        <v>22</v>
      </c>
      <c r="V290" t="str">
        <f>IFERROR(EmpData[[#This Row],[Name]]&amp;EmpData[[#This Row],[Month]],"")</f>
        <v> Vanshika Thakral43677</v>
      </c>
      <c r="W290">
        <f>IFERROR(YEAR(EmpData[[#This Row],[Month]]),"")</f>
        <v>2019</v>
      </c>
    </row>
    <row r="291" spans="1:23" x14ac:dyDescent="0.25">
      <c r="A291" s="21" t="s">
        <v>196</v>
      </c>
      <c r="B291" s="21" t="s">
        <v>197</v>
      </c>
      <c r="C291" s="44">
        <f>YEAR(EmpData[[#This Row],[DOJ ]])</f>
        <v>2018</v>
      </c>
      <c r="D291" s="24" t="s">
        <v>137</v>
      </c>
      <c r="E291" s="25">
        <v>43266</v>
      </c>
      <c r="F291" s="30" t="s">
        <v>262</v>
      </c>
      <c r="G291" s="32" t="s">
        <v>263</v>
      </c>
      <c r="H291" s="30" t="s">
        <v>147</v>
      </c>
      <c r="I291" s="30" t="s">
        <v>19</v>
      </c>
      <c r="J291" s="21" t="s">
        <v>20</v>
      </c>
      <c r="K291" s="30">
        <v>300000</v>
      </c>
      <c r="L291" s="34">
        <v>43677</v>
      </c>
      <c r="M291" s="11">
        <f>MONTH(EmpData[[#This Row],[Month]])</f>
        <v>7</v>
      </c>
      <c r="N291" s="11">
        <f>YEAR(EmpData[[#This Row],[Month]])</f>
        <v>2019</v>
      </c>
      <c r="O291" s="21">
        <v>10.633333333333333</v>
      </c>
      <c r="P291" s="30">
        <v>11</v>
      </c>
      <c r="Q291" s="21" t="s">
        <v>71</v>
      </c>
      <c r="R291" s="30">
        <v>126984</v>
      </c>
      <c r="S291" s="34">
        <v>43654</v>
      </c>
      <c r="T291" s="44" t="str">
        <f ca="1">IFERROR(IF(ISBLANK(EmpData[[#This Row],[DOB]]),"",INT((TODAY()-EmpData[[#This Row],[DOB]])/365)),"")</f>
        <v/>
      </c>
      <c r="V291" t="str">
        <f>IFERROR(EmpData[[#This Row],[Name]]&amp;EmpData[[#This Row],[Month]],"")</f>
        <v>Santosh Rathor43677</v>
      </c>
      <c r="W291">
        <f>IFERROR(YEAR(EmpData[[#This Row],[Month]]),"")</f>
        <v>2019</v>
      </c>
    </row>
    <row r="292" spans="1:23" x14ac:dyDescent="0.25">
      <c r="A292" s="21" t="s">
        <v>237</v>
      </c>
      <c r="B292" s="21" t="s">
        <v>238</v>
      </c>
      <c r="C292" s="2">
        <f>YEAR(EmpData[[#This Row],[DOJ ]])</f>
        <v>2019</v>
      </c>
      <c r="D292" s="24">
        <v>43647</v>
      </c>
      <c r="E292" s="25">
        <v>43647</v>
      </c>
      <c r="F292" s="30" t="s">
        <v>261</v>
      </c>
      <c r="G292" s="32">
        <v>35626</v>
      </c>
      <c r="H292" s="30" t="s">
        <v>234</v>
      </c>
      <c r="I292" s="30" t="s">
        <v>19</v>
      </c>
      <c r="J292" s="21" t="s">
        <v>20</v>
      </c>
      <c r="K292" s="30">
        <v>300000</v>
      </c>
      <c r="L292" s="34">
        <v>43677</v>
      </c>
      <c r="M292" s="11">
        <f>MONTH(EmpData[[#This Row],[Month]])</f>
        <v>7</v>
      </c>
      <c r="N292" s="11">
        <f>YEAR(EmpData[[#This Row],[Month]])</f>
        <v>2019</v>
      </c>
      <c r="O292" s="21">
        <v>1</v>
      </c>
      <c r="P292" s="30">
        <v>1</v>
      </c>
      <c r="Q292" s="21" t="s">
        <v>231</v>
      </c>
      <c r="R292" s="30">
        <v>0</v>
      </c>
      <c r="S292" s="34"/>
      <c r="T292" s="2">
        <f ca="1">IFERROR(IF(ISBLANK(EmpData[[#This Row],[DOB]]),"",INT((TODAY()-EmpData[[#This Row],[DOB]])/365)),"")</f>
        <v>22</v>
      </c>
      <c r="V292" t="str">
        <f>IFERROR(EmpData[[#This Row],[Name]]&amp;EmpData[[#This Row],[Month]],"")</f>
        <v> Anshika Tyagi43677</v>
      </c>
      <c r="W292">
        <f>IFERROR(YEAR(EmpData[[#This Row],[Month]]),"")</f>
        <v>2019</v>
      </c>
    </row>
    <row r="293" spans="1:23" x14ac:dyDescent="0.25">
      <c r="A293" s="21" t="s">
        <v>239</v>
      </c>
      <c r="B293" s="21" t="s">
        <v>240</v>
      </c>
      <c r="C293" s="2">
        <f>YEAR(EmpData[[#This Row],[DOJ ]])</f>
        <v>2019</v>
      </c>
      <c r="D293" s="24">
        <v>43647</v>
      </c>
      <c r="E293" s="25">
        <v>43647</v>
      </c>
      <c r="F293" s="30" t="s">
        <v>262</v>
      </c>
      <c r="G293" s="32">
        <v>35839</v>
      </c>
      <c r="H293" s="30" t="s">
        <v>234</v>
      </c>
      <c r="I293" s="30" t="s">
        <v>19</v>
      </c>
      <c r="J293" s="21" t="s">
        <v>20</v>
      </c>
      <c r="K293" s="30">
        <v>300000</v>
      </c>
      <c r="L293" s="34">
        <v>43677</v>
      </c>
      <c r="M293" s="11">
        <f>MONTH(EmpData[[#This Row],[Month]])</f>
        <v>7</v>
      </c>
      <c r="N293" s="11">
        <f>YEAR(EmpData[[#This Row],[Month]])</f>
        <v>2019</v>
      </c>
      <c r="O293" s="21">
        <v>1</v>
      </c>
      <c r="P293" s="30">
        <v>1</v>
      </c>
      <c r="Q293" s="21" t="s">
        <v>231</v>
      </c>
      <c r="R293" s="30">
        <v>0</v>
      </c>
      <c r="S293" s="34"/>
      <c r="T293" s="2">
        <f ca="1">IFERROR(IF(ISBLANK(EmpData[[#This Row],[DOB]]),"",INT((TODAY()-EmpData[[#This Row],[DOB]])/365)),"")</f>
        <v>22</v>
      </c>
      <c r="V293" t="str">
        <f>IFERROR(EmpData[[#This Row],[Name]]&amp;EmpData[[#This Row],[Month]],"")</f>
        <v> ROHAN JAISWAL43677</v>
      </c>
      <c r="W293">
        <f>IFERROR(YEAR(EmpData[[#This Row],[Month]]),"")</f>
        <v>2019</v>
      </c>
    </row>
    <row r="294" spans="1:23" x14ac:dyDescent="0.25">
      <c r="A294" s="21" t="s">
        <v>241</v>
      </c>
      <c r="B294" s="21" t="s">
        <v>242</v>
      </c>
      <c r="C294" s="2">
        <f>YEAR(EmpData[[#This Row],[DOJ ]])</f>
        <v>2019</v>
      </c>
      <c r="D294" s="24">
        <v>43647</v>
      </c>
      <c r="E294" s="25">
        <v>43647</v>
      </c>
      <c r="F294" s="30" t="s">
        <v>262</v>
      </c>
      <c r="G294" s="32">
        <v>36203</v>
      </c>
      <c r="H294" s="30" t="s">
        <v>234</v>
      </c>
      <c r="I294" s="30" t="s">
        <v>19</v>
      </c>
      <c r="J294" s="21" t="s">
        <v>20</v>
      </c>
      <c r="K294" s="30">
        <v>300000</v>
      </c>
      <c r="L294" s="34">
        <v>43677</v>
      </c>
      <c r="M294" s="11">
        <f>MONTH(EmpData[[#This Row],[Month]])</f>
        <v>7</v>
      </c>
      <c r="N294" s="11">
        <f>YEAR(EmpData[[#This Row],[Month]])</f>
        <v>2019</v>
      </c>
      <c r="O294" s="21">
        <v>1</v>
      </c>
      <c r="P294" s="30">
        <v>1</v>
      </c>
      <c r="Q294" s="21" t="s">
        <v>231</v>
      </c>
      <c r="R294" s="30">
        <v>0</v>
      </c>
      <c r="S294" s="34"/>
      <c r="T294" s="2">
        <f ca="1">IFERROR(IF(ISBLANK(EmpData[[#This Row],[DOB]]),"",INT((TODAY()-EmpData[[#This Row],[DOB]])/365)),"")</f>
        <v>21</v>
      </c>
      <c r="V294" t="str">
        <f>IFERROR(EmpData[[#This Row],[Name]]&amp;EmpData[[#This Row],[Month]],"")</f>
        <v> Debraj Dey43677</v>
      </c>
      <c r="W294">
        <f>IFERROR(YEAR(EmpData[[#This Row],[Month]]),"")</f>
        <v>2019</v>
      </c>
    </row>
    <row r="295" spans="1:23" x14ac:dyDescent="0.25">
      <c r="A295" s="21" t="s">
        <v>22</v>
      </c>
      <c r="B295" s="21" t="s">
        <v>23</v>
      </c>
      <c r="C295" s="2">
        <f>YEAR(EmpData[[#This Row],[DOJ ]])</f>
        <v>2018</v>
      </c>
      <c r="D295" s="24" t="s">
        <v>24</v>
      </c>
      <c r="E295" s="25">
        <v>43132</v>
      </c>
      <c r="F295" s="30" t="s">
        <v>261</v>
      </c>
      <c r="G295" s="32" t="s">
        <v>263</v>
      </c>
      <c r="H295" s="30" t="s">
        <v>25</v>
      </c>
      <c r="I295" s="30" t="s">
        <v>19</v>
      </c>
      <c r="J295" s="21" t="s">
        <v>20</v>
      </c>
      <c r="K295" s="30">
        <v>300000</v>
      </c>
      <c r="L295" s="34">
        <v>43708</v>
      </c>
      <c r="M295" s="11">
        <f>MONTH(EmpData[[#This Row],[Month]])</f>
        <v>8</v>
      </c>
      <c r="N295" s="11">
        <f>YEAR(EmpData[[#This Row],[Month]])</f>
        <v>2019</v>
      </c>
      <c r="O295" s="21">
        <v>19.2</v>
      </c>
      <c r="P295" s="30">
        <v>20</v>
      </c>
      <c r="Q295" s="21" t="s">
        <v>86</v>
      </c>
      <c r="R295" s="30">
        <v>497556.26</v>
      </c>
      <c r="S295" s="34"/>
      <c r="T295" s="2" t="str">
        <f ca="1">IFERROR(IF(ISBLANK(EmpData[[#This Row],[DOB]]),"",INT((TODAY()-EmpData[[#This Row],[DOB]])/365)),"")</f>
        <v/>
      </c>
      <c r="V295" t="str">
        <f>IFERROR(EmpData[[#This Row],[Name]]&amp;EmpData[[#This Row],[Month]],"")</f>
        <v>Aastha Singh Gaur43708</v>
      </c>
      <c r="W295">
        <f>IFERROR(YEAR(EmpData[[#This Row],[Month]]),"")</f>
        <v>2019</v>
      </c>
    </row>
    <row r="296" spans="1:23" x14ac:dyDescent="0.25">
      <c r="A296" s="21" t="s">
        <v>15</v>
      </c>
      <c r="B296" s="21" t="s">
        <v>16</v>
      </c>
      <c r="C296" s="44">
        <f>YEAR(EmpData[[#This Row],[DOJ ]])</f>
        <v>2018</v>
      </c>
      <c r="D296" s="24" t="s">
        <v>17</v>
      </c>
      <c r="E296" s="25">
        <v>43329</v>
      </c>
      <c r="F296" s="30" t="s">
        <v>261</v>
      </c>
      <c r="G296" s="32" t="s">
        <v>263</v>
      </c>
      <c r="H296" s="30" t="s">
        <v>18</v>
      </c>
      <c r="I296" s="30" t="s">
        <v>19</v>
      </c>
      <c r="J296" s="21" t="s">
        <v>20</v>
      </c>
      <c r="K296" s="30">
        <v>300000</v>
      </c>
      <c r="L296" s="34">
        <v>43708</v>
      </c>
      <c r="M296" s="11">
        <f>MONTH(EmpData[[#This Row],[Month]])</f>
        <v>8</v>
      </c>
      <c r="N296" s="11">
        <f>YEAR(EmpData[[#This Row],[Month]])</f>
        <v>2019</v>
      </c>
      <c r="O296" s="21">
        <v>8.5333333333333332</v>
      </c>
      <c r="P296" s="30">
        <v>9</v>
      </c>
      <c r="Q296" s="21" t="s">
        <v>21</v>
      </c>
      <c r="R296" s="30">
        <v>231657.12999999998</v>
      </c>
      <c r="S296" s="34">
        <v>43690</v>
      </c>
      <c r="T296" s="44" t="str">
        <f ca="1">IFERROR(IF(ISBLANK(EmpData[[#This Row],[DOB]]),"",INT((TODAY()-EmpData[[#This Row],[DOB]])/365)),"")</f>
        <v/>
      </c>
      <c r="V296" t="str">
        <f>IFERROR(EmpData[[#This Row],[Name]]&amp;EmpData[[#This Row],[Month]],"")</f>
        <v>Aarti Sharma43708</v>
      </c>
      <c r="W296">
        <f>IFERROR(YEAR(EmpData[[#This Row],[Month]]),"")</f>
        <v>2019</v>
      </c>
    </row>
    <row r="297" spans="1:23" x14ac:dyDescent="0.25">
      <c r="A297" s="21" t="s">
        <v>27</v>
      </c>
      <c r="B297" s="21" t="s">
        <v>28</v>
      </c>
      <c r="C297" s="2">
        <f>YEAR(EmpData[[#This Row],[DOJ ]])</f>
        <v>2018</v>
      </c>
      <c r="D297" s="24" t="s">
        <v>29</v>
      </c>
      <c r="E297" s="25">
        <v>43347</v>
      </c>
      <c r="F297" s="30" t="s">
        <v>262</v>
      </c>
      <c r="G297" s="32" t="s">
        <v>263</v>
      </c>
      <c r="H297" s="30" t="s">
        <v>30</v>
      </c>
      <c r="I297" s="30" t="s">
        <v>19</v>
      </c>
      <c r="J297" s="21" t="s">
        <v>20</v>
      </c>
      <c r="K297" s="30">
        <v>300000</v>
      </c>
      <c r="L297" s="34">
        <v>43708</v>
      </c>
      <c r="M297" s="11">
        <f>MONTH(EmpData[[#This Row],[Month]])</f>
        <v>8</v>
      </c>
      <c r="N297" s="11">
        <f>YEAR(EmpData[[#This Row],[Month]])</f>
        <v>2019</v>
      </c>
      <c r="O297" s="21">
        <v>12.033333333333333</v>
      </c>
      <c r="P297" s="30">
        <v>13</v>
      </c>
      <c r="Q297" s="21" t="s">
        <v>26</v>
      </c>
      <c r="R297" s="30">
        <v>233035.33</v>
      </c>
      <c r="S297" s="34"/>
      <c r="T297" s="2" t="str">
        <f ca="1">IFERROR(IF(ISBLANK(EmpData[[#This Row],[DOB]]),"",INT((TODAY()-EmpData[[#This Row],[DOB]])/365)),"")</f>
        <v/>
      </c>
      <c r="V297" t="str">
        <f>IFERROR(EmpData[[#This Row],[Name]]&amp;EmpData[[#This Row],[Month]],"")</f>
        <v>Alex Julias43708</v>
      </c>
      <c r="W297">
        <f>IFERROR(YEAR(EmpData[[#This Row],[Month]]),"")</f>
        <v>2019</v>
      </c>
    </row>
    <row r="298" spans="1:23" x14ac:dyDescent="0.25">
      <c r="A298" s="21" t="s">
        <v>31</v>
      </c>
      <c r="B298" s="21" t="s">
        <v>32</v>
      </c>
      <c r="C298" s="2">
        <f>YEAR(EmpData[[#This Row],[DOJ ]])</f>
        <v>2016</v>
      </c>
      <c r="D298" s="24" t="s">
        <v>33</v>
      </c>
      <c r="E298" s="25">
        <v>42373</v>
      </c>
      <c r="F298" s="30" t="s">
        <v>262</v>
      </c>
      <c r="G298" s="32">
        <v>32496</v>
      </c>
      <c r="H298" s="30"/>
      <c r="I298" s="30" t="s">
        <v>34</v>
      </c>
      <c r="J298" s="21" t="s">
        <v>35</v>
      </c>
      <c r="K298" s="30">
        <v>300000</v>
      </c>
      <c r="L298" s="34">
        <v>43708</v>
      </c>
      <c r="M298" s="11">
        <f>MONTH(EmpData[[#This Row],[Month]])</f>
        <v>8</v>
      </c>
      <c r="N298" s="11">
        <f>YEAR(EmpData[[#This Row],[Month]])</f>
        <v>2019</v>
      </c>
      <c r="O298" s="21">
        <v>44.5</v>
      </c>
      <c r="P298" s="30">
        <v>45</v>
      </c>
      <c r="Q298" s="21" t="s">
        <v>36</v>
      </c>
      <c r="R298" s="30">
        <v>0</v>
      </c>
      <c r="S298" s="34"/>
      <c r="T298" s="2">
        <f ca="1">IFERROR(IF(ISBLANK(EmpData[[#This Row],[DOB]]),"",INT((TODAY()-EmpData[[#This Row],[DOB]])/365)),"")</f>
        <v>31</v>
      </c>
      <c r="V298" t="str">
        <f>IFERROR(EmpData[[#This Row],[Name]]&amp;EmpData[[#This Row],[Month]],"")</f>
        <v>Aman Bindal43708</v>
      </c>
      <c r="W298">
        <f>IFERROR(YEAR(EmpData[[#This Row],[Month]]),"")</f>
        <v>2019</v>
      </c>
    </row>
    <row r="299" spans="1:23" x14ac:dyDescent="0.25">
      <c r="A299" s="21" t="s">
        <v>37</v>
      </c>
      <c r="B299" s="21" t="s">
        <v>38</v>
      </c>
      <c r="C299" s="2">
        <f>YEAR(EmpData[[#This Row],[DOJ ]])</f>
        <v>2017</v>
      </c>
      <c r="D299" s="24" t="s">
        <v>39</v>
      </c>
      <c r="E299" s="25">
        <v>43095</v>
      </c>
      <c r="F299" s="30" t="s">
        <v>262</v>
      </c>
      <c r="G299" s="32" t="s">
        <v>263</v>
      </c>
      <c r="H299" s="30"/>
      <c r="I299" s="30" t="s">
        <v>40</v>
      </c>
      <c r="J299" s="21" t="s">
        <v>20</v>
      </c>
      <c r="K299" s="30">
        <v>300000</v>
      </c>
      <c r="L299" s="34">
        <v>43708</v>
      </c>
      <c r="M299" s="11">
        <f>MONTH(EmpData[[#This Row],[Month]])</f>
        <v>8</v>
      </c>
      <c r="N299" s="11">
        <f>YEAR(EmpData[[#This Row],[Month]])</f>
        <v>2019</v>
      </c>
      <c r="O299" s="21">
        <v>20.433333333333334</v>
      </c>
      <c r="P299" s="30">
        <v>21</v>
      </c>
      <c r="Q299" s="21" t="s">
        <v>86</v>
      </c>
      <c r="R299" s="30">
        <v>0</v>
      </c>
      <c r="S299" s="34"/>
      <c r="T299" s="2" t="str">
        <f ca="1">IFERROR(IF(ISBLANK(EmpData[[#This Row],[DOB]]),"",INT((TODAY()-EmpData[[#This Row],[DOB]])/365)),"")</f>
        <v/>
      </c>
      <c r="V299" t="str">
        <f>IFERROR(EmpData[[#This Row],[Name]]&amp;EmpData[[#This Row],[Month]],"")</f>
        <v>Aman Pahwa43708</v>
      </c>
      <c r="W299">
        <f>IFERROR(YEAR(EmpData[[#This Row],[Month]]),"")</f>
        <v>2019</v>
      </c>
    </row>
    <row r="300" spans="1:23" x14ac:dyDescent="0.25">
      <c r="A300" s="21" t="s">
        <v>41</v>
      </c>
      <c r="B300" s="21" t="s">
        <v>42</v>
      </c>
      <c r="C300" s="2">
        <f>YEAR(EmpData[[#This Row],[DOJ ]])</f>
        <v>2016</v>
      </c>
      <c r="D300" s="24" t="s">
        <v>43</v>
      </c>
      <c r="E300" s="25">
        <v>42670</v>
      </c>
      <c r="F300" s="30" t="s">
        <v>262</v>
      </c>
      <c r="G300" s="32" t="s">
        <v>263</v>
      </c>
      <c r="H300" s="30"/>
      <c r="I300" s="30" t="s">
        <v>44</v>
      </c>
      <c r="J300" s="21" t="s">
        <v>20</v>
      </c>
      <c r="K300" s="30">
        <v>300000</v>
      </c>
      <c r="L300" s="34">
        <v>43708</v>
      </c>
      <c r="M300" s="11">
        <f>MONTH(EmpData[[#This Row],[Month]])</f>
        <v>8</v>
      </c>
      <c r="N300" s="11">
        <f>YEAR(EmpData[[#This Row],[Month]])</f>
        <v>2019</v>
      </c>
      <c r="O300" s="21">
        <v>34.6</v>
      </c>
      <c r="P300" s="30">
        <v>35</v>
      </c>
      <c r="Q300" s="21" t="s">
        <v>36</v>
      </c>
      <c r="R300" s="30">
        <v>0</v>
      </c>
      <c r="S300" s="34"/>
      <c r="T300" s="2" t="str">
        <f ca="1">IFERROR(IF(ISBLANK(EmpData[[#This Row],[DOB]]),"",INT((TODAY()-EmpData[[#This Row],[DOB]])/365)),"")</f>
        <v/>
      </c>
      <c r="V300" t="str">
        <f>IFERROR(EmpData[[#This Row],[Name]]&amp;EmpData[[#This Row],[Month]],"")</f>
        <v>Amit Chakraborty43708</v>
      </c>
      <c r="W300">
        <f>IFERROR(YEAR(EmpData[[#This Row],[Month]]),"")</f>
        <v>2019</v>
      </c>
    </row>
    <row r="301" spans="1:23" x14ac:dyDescent="0.25">
      <c r="A301" s="21" t="s">
        <v>45</v>
      </c>
      <c r="B301" s="21" t="s">
        <v>46</v>
      </c>
      <c r="C301" s="2">
        <f>YEAR(EmpData[[#This Row],[DOJ ]])</f>
        <v>2019</v>
      </c>
      <c r="D301" s="24" t="s">
        <v>47</v>
      </c>
      <c r="E301" s="25">
        <v>43468</v>
      </c>
      <c r="F301" s="30" t="s">
        <v>261</v>
      </c>
      <c r="G301" s="32">
        <v>33687</v>
      </c>
      <c r="H301" s="30"/>
      <c r="I301" s="30" t="s">
        <v>48</v>
      </c>
      <c r="J301" s="21" t="s">
        <v>20</v>
      </c>
      <c r="K301" s="30">
        <v>300000</v>
      </c>
      <c r="L301" s="34">
        <v>43708</v>
      </c>
      <c r="M301" s="11">
        <f>MONTH(EmpData[[#This Row],[Month]])</f>
        <v>8</v>
      </c>
      <c r="N301" s="11">
        <f>YEAR(EmpData[[#This Row],[Month]])</f>
        <v>2019</v>
      </c>
      <c r="O301" s="21">
        <v>8</v>
      </c>
      <c r="P301" s="30">
        <v>8</v>
      </c>
      <c r="Q301" s="21" t="s">
        <v>21</v>
      </c>
      <c r="R301" s="30">
        <v>0</v>
      </c>
      <c r="S301" s="34"/>
      <c r="T301" s="2">
        <f ca="1">IFERROR(IF(ISBLANK(EmpData[[#This Row],[DOB]]),"",INT((TODAY()-EmpData[[#This Row],[DOB]])/365)),"")</f>
        <v>28</v>
      </c>
      <c r="V301" t="str">
        <f>IFERROR(EmpData[[#This Row],[Name]]&amp;EmpData[[#This Row],[Month]],"")</f>
        <v>Ankita Rawat43708</v>
      </c>
      <c r="W301">
        <f>IFERROR(YEAR(EmpData[[#This Row],[Month]]),"")</f>
        <v>2019</v>
      </c>
    </row>
    <row r="302" spans="1:23" x14ac:dyDescent="0.25">
      <c r="A302" s="21" t="s">
        <v>50</v>
      </c>
      <c r="B302" s="21" t="s">
        <v>51</v>
      </c>
      <c r="C302" s="2">
        <f>YEAR(EmpData[[#This Row],[DOJ ]])</f>
        <v>2015</v>
      </c>
      <c r="D302" s="24" t="s">
        <v>52</v>
      </c>
      <c r="E302" s="25">
        <v>42248</v>
      </c>
      <c r="F302" s="30" t="s">
        <v>262</v>
      </c>
      <c r="G302" s="32">
        <v>30882</v>
      </c>
      <c r="H302" s="30"/>
      <c r="I302" s="30" t="s">
        <v>53</v>
      </c>
      <c r="J302" s="21" t="s">
        <v>54</v>
      </c>
      <c r="K302" s="30">
        <v>300000</v>
      </c>
      <c r="L302" s="34">
        <v>43708</v>
      </c>
      <c r="M302" s="11">
        <f>MONTH(EmpData[[#This Row],[Month]])</f>
        <v>8</v>
      </c>
      <c r="N302" s="11">
        <f>YEAR(EmpData[[#This Row],[Month]])</f>
        <v>2019</v>
      </c>
      <c r="O302" s="21">
        <v>48.666666666666664</v>
      </c>
      <c r="P302" s="30">
        <v>49</v>
      </c>
      <c r="Q302" s="21" t="s">
        <v>36</v>
      </c>
      <c r="R302" s="30">
        <v>0</v>
      </c>
      <c r="S302" s="34"/>
      <c r="T302" s="2">
        <f ca="1">IFERROR(IF(ISBLANK(EmpData[[#This Row],[DOB]]),"",INT((TODAY()-EmpData[[#This Row],[DOB]])/365)),"")</f>
        <v>35</v>
      </c>
      <c r="V302" t="str">
        <f>IFERROR(EmpData[[#This Row],[Name]]&amp;EmpData[[#This Row],[Month]],"")</f>
        <v>Ankur Srivastava43708</v>
      </c>
      <c r="W302">
        <f>IFERROR(YEAR(EmpData[[#This Row],[Month]]),"")</f>
        <v>2019</v>
      </c>
    </row>
    <row r="303" spans="1:23" x14ac:dyDescent="0.25">
      <c r="A303" s="21" t="s">
        <v>55</v>
      </c>
      <c r="B303" s="21" t="s">
        <v>56</v>
      </c>
      <c r="C303" s="2">
        <f>YEAR(EmpData[[#This Row],[DOJ ]])</f>
        <v>2016</v>
      </c>
      <c r="D303" s="24" t="s">
        <v>57</v>
      </c>
      <c r="E303" s="25">
        <v>42614</v>
      </c>
      <c r="F303" s="30" t="s">
        <v>262</v>
      </c>
      <c r="G303" s="32">
        <v>29231</v>
      </c>
      <c r="H303" s="30"/>
      <c r="I303" s="30" t="s">
        <v>58</v>
      </c>
      <c r="J303" s="21" t="s">
        <v>54</v>
      </c>
      <c r="K303" s="30">
        <v>300000</v>
      </c>
      <c r="L303" s="34">
        <v>43708</v>
      </c>
      <c r="M303" s="11">
        <f>MONTH(EmpData[[#This Row],[Month]])</f>
        <v>8</v>
      </c>
      <c r="N303" s="11">
        <f>YEAR(EmpData[[#This Row],[Month]])</f>
        <v>2019</v>
      </c>
      <c r="O303" s="21">
        <v>36.466666666666669</v>
      </c>
      <c r="P303" s="30">
        <v>37</v>
      </c>
      <c r="Q303" s="21" t="s">
        <v>36</v>
      </c>
      <c r="R303" s="30">
        <v>0</v>
      </c>
      <c r="S303" s="34"/>
      <c r="T303" s="2">
        <f ca="1">IFERROR(IF(ISBLANK(EmpData[[#This Row],[DOB]]),"",INT((TODAY()-EmpData[[#This Row],[DOB]])/365)),"")</f>
        <v>40</v>
      </c>
      <c r="V303" t="str">
        <f>IFERROR(EmpData[[#This Row],[Name]]&amp;EmpData[[#This Row],[Month]],"")</f>
        <v>Anshuman Panwar43708</v>
      </c>
      <c r="W303">
        <f>IFERROR(YEAR(EmpData[[#This Row],[Month]]),"")</f>
        <v>2019</v>
      </c>
    </row>
    <row r="304" spans="1:23" x14ac:dyDescent="0.25">
      <c r="A304" s="21" t="s">
        <v>59</v>
      </c>
      <c r="B304" s="21" t="s">
        <v>60</v>
      </c>
      <c r="C304" s="2">
        <f>YEAR(EmpData[[#This Row],[DOJ ]])</f>
        <v>2017</v>
      </c>
      <c r="D304" s="24" t="s">
        <v>61</v>
      </c>
      <c r="E304" s="25">
        <v>43046</v>
      </c>
      <c r="F304" s="30" t="s">
        <v>262</v>
      </c>
      <c r="G304" s="32" t="s">
        <v>263</v>
      </c>
      <c r="H304" s="30"/>
      <c r="I304" s="30" t="s">
        <v>62</v>
      </c>
      <c r="J304" s="21" t="s">
        <v>35</v>
      </c>
      <c r="K304" s="30">
        <v>300000</v>
      </c>
      <c r="L304" s="34">
        <v>43708</v>
      </c>
      <c r="M304" s="11">
        <f>MONTH(EmpData[[#This Row],[Month]])</f>
        <v>8</v>
      </c>
      <c r="N304" s="11">
        <f>YEAR(EmpData[[#This Row],[Month]])</f>
        <v>2019</v>
      </c>
      <c r="O304" s="21">
        <v>22.066666666666666</v>
      </c>
      <c r="P304" s="30">
        <v>23</v>
      </c>
      <c r="Q304" s="21" t="s">
        <v>86</v>
      </c>
      <c r="R304" s="30">
        <v>0</v>
      </c>
      <c r="S304" s="34"/>
      <c r="T304" s="2" t="str">
        <f ca="1">IFERROR(IF(ISBLANK(EmpData[[#This Row],[DOB]]),"",INT((TODAY()-EmpData[[#This Row],[DOB]])/365)),"")</f>
        <v/>
      </c>
      <c r="V304" t="str">
        <f>IFERROR(EmpData[[#This Row],[Name]]&amp;EmpData[[#This Row],[Month]],"")</f>
        <v>Anunay Agrawal43708</v>
      </c>
      <c r="W304">
        <f>IFERROR(YEAR(EmpData[[#This Row],[Month]]),"")</f>
        <v>2019</v>
      </c>
    </row>
    <row r="305" spans="1:23" x14ac:dyDescent="0.25">
      <c r="A305" s="21" t="s">
        <v>63</v>
      </c>
      <c r="B305" s="21" t="s">
        <v>64</v>
      </c>
      <c r="C305" s="2">
        <f>YEAR(EmpData[[#This Row],[DOJ ]])</f>
        <v>2018</v>
      </c>
      <c r="D305" s="24" t="s">
        <v>65</v>
      </c>
      <c r="E305" s="25">
        <v>43437</v>
      </c>
      <c r="F305" s="30" t="s">
        <v>262</v>
      </c>
      <c r="G305" s="32">
        <v>34207</v>
      </c>
      <c r="H305" s="30" t="s">
        <v>66</v>
      </c>
      <c r="I305" s="30" t="s">
        <v>19</v>
      </c>
      <c r="J305" s="21" t="s">
        <v>20</v>
      </c>
      <c r="K305" s="30">
        <v>300000</v>
      </c>
      <c r="L305" s="34">
        <v>43708</v>
      </c>
      <c r="M305" s="11">
        <f>MONTH(EmpData[[#This Row],[Month]])</f>
        <v>8</v>
      </c>
      <c r="N305" s="11">
        <f>YEAR(EmpData[[#This Row],[Month]])</f>
        <v>2019</v>
      </c>
      <c r="O305" s="21">
        <v>9.0333333333333332</v>
      </c>
      <c r="P305" s="30">
        <v>10</v>
      </c>
      <c r="Q305" s="21" t="s">
        <v>71</v>
      </c>
      <c r="R305" s="30">
        <v>361006</v>
      </c>
      <c r="S305" s="34"/>
      <c r="T305" s="2">
        <f ca="1">IFERROR(IF(ISBLANK(EmpData[[#This Row],[DOB]]),"",INT((TODAY()-EmpData[[#This Row],[DOB]])/365)),"")</f>
        <v>26</v>
      </c>
      <c r="V305" t="str">
        <f>IFERROR(EmpData[[#This Row],[Name]]&amp;EmpData[[#This Row],[Month]],"")</f>
        <v>Ashmit Mishra43708</v>
      </c>
      <c r="W305">
        <f>IFERROR(YEAR(EmpData[[#This Row],[Month]]),"")</f>
        <v>2019</v>
      </c>
    </row>
    <row r="306" spans="1:23" x14ac:dyDescent="0.25">
      <c r="A306" s="21" t="s">
        <v>67</v>
      </c>
      <c r="B306" s="21" t="s">
        <v>68</v>
      </c>
      <c r="C306" s="2">
        <f>YEAR(EmpData[[#This Row],[DOJ ]])</f>
        <v>2018</v>
      </c>
      <c r="D306" s="24" t="s">
        <v>69</v>
      </c>
      <c r="E306" s="25">
        <v>43284</v>
      </c>
      <c r="F306" s="30" t="s">
        <v>262</v>
      </c>
      <c r="G306" s="32">
        <v>34780</v>
      </c>
      <c r="H306" s="30" t="s">
        <v>70</v>
      </c>
      <c r="I306" s="30" t="s">
        <v>19</v>
      </c>
      <c r="J306" s="21" t="s">
        <v>20</v>
      </c>
      <c r="K306" s="30">
        <v>300000</v>
      </c>
      <c r="L306" s="34">
        <v>43708</v>
      </c>
      <c r="M306" s="11">
        <f>MONTH(EmpData[[#This Row],[Month]])</f>
        <v>8</v>
      </c>
      <c r="N306" s="11">
        <f>YEAR(EmpData[[#This Row],[Month]])</f>
        <v>2019</v>
      </c>
      <c r="O306" s="21">
        <v>14.133333333333333</v>
      </c>
      <c r="P306" s="30">
        <v>15</v>
      </c>
      <c r="Q306" s="21" t="s">
        <v>26</v>
      </c>
      <c r="R306" s="30">
        <v>267950</v>
      </c>
      <c r="S306" s="34"/>
      <c r="T306" s="2">
        <f ca="1">IFERROR(IF(ISBLANK(EmpData[[#This Row],[DOB]]),"",INT((TODAY()-EmpData[[#This Row],[DOB]])/365)),"")</f>
        <v>25</v>
      </c>
      <c r="V306" t="str">
        <f>IFERROR(EmpData[[#This Row],[Name]]&amp;EmpData[[#This Row],[Month]],"")</f>
        <v>Ashutosh Ranjan43708</v>
      </c>
      <c r="W306">
        <f>IFERROR(YEAR(EmpData[[#This Row],[Month]]),"")</f>
        <v>2019</v>
      </c>
    </row>
    <row r="307" spans="1:23" x14ac:dyDescent="0.25">
      <c r="A307" s="21" t="s">
        <v>72</v>
      </c>
      <c r="B307" s="21" t="s">
        <v>227</v>
      </c>
      <c r="C307" s="2">
        <f>YEAR(EmpData[[#This Row],[DOJ ]])</f>
        <v>2018</v>
      </c>
      <c r="D307" s="24" t="s">
        <v>74</v>
      </c>
      <c r="E307" s="25">
        <v>43283</v>
      </c>
      <c r="F307" s="30" t="s">
        <v>262</v>
      </c>
      <c r="G307" s="32">
        <v>34403</v>
      </c>
      <c r="H307" s="30" t="s">
        <v>70</v>
      </c>
      <c r="I307" s="30" t="s">
        <v>19</v>
      </c>
      <c r="J307" s="21" t="s">
        <v>20</v>
      </c>
      <c r="K307" s="30">
        <v>300000</v>
      </c>
      <c r="L307" s="34">
        <v>43708</v>
      </c>
      <c r="M307" s="11">
        <f>MONTH(EmpData[[#This Row],[Month]])</f>
        <v>8</v>
      </c>
      <c r="N307" s="11">
        <f>YEAR(EmpData[[#This Row],[Month]])</f>
        <v>2019</v>
      </c>
      <c r="O307" s="21">
        <v>14.166666666666666</v>
      </c>
      <c r="P307" s="30">
        <v>15</v>
      </c>
      <c r="Q307" s="21" t="s">
        <v>26</v>
      </c>
      <c r="R307" s="30">
        <v>299287.3</v>
      </c>
      <c r="S307" s="34"/>
      <c r="T307" s="2">
        <f ca="1">IFERROR(IF(ISBLANK(EmpData[[#This Row],[DOB]]),"",INT((TODAY()-EmpData[[#This Row],[DOB]])/365)),"")</f>
        <v>26</v>
      </c>
      <c r="V307" t="str">
        <f>IFERROR(EmpData[[#This Row],[Name]]&amp;EmpData[[#This Row],[Month]],"")</f>
        <v>Aviraj Srivastava43708</v>
      </c>
      <c r="W307">
        <f>IFERROR(YEAR(EmpData[[#This Row],[Month]]),"")</f>
        <v>2019</v>
      </c>
    </row>
    <row r="308" spans="1:23" x14ac:dyDescent="0.25">
      <c r="A308" s="21" t="s">
        <v>75</v>
      </c>
      <c r="B308" s="21" t="s">
        <v>76</v>
      </c>
      <c r="C308" s="2">
        <f>YEAR(EmpData[[#This Row],[DOJ ]])</f>
        <v>2018</v>
      </c>
      <c r="D308" s="24" t="s">
        <v>77</v>
      </c>
      <c r="E308" s="25">
        <v>43405</v>
      </c>
      <c r="F308" s="30" t="s">
        <v>262</v>
      </c>
      <c r="G308" s="32">
        <v>30094</v>
      </c>
      <c r="H308" s="30"/>
      <c r="I308" s="30" t="s">
        <v>78</v>
      </c>
      <c r="J308" s="21" t="s">
        <v>20</v>
      </c>
      <c r="K308" s="30">
        <v>300000</v>
      </c>
      <c r="L308" s="34">
        <v>43708</v>
      </c>
      <c r="M308" s="11">
        <f>MONTH(EmpData[[#This Row],[Month]])</f>
        <v>8</v>
      </c>
      <c r="N308" s="11">
        <f>YEAR(EmpData[[#This Row],[Month]])</f>
        <v>2019</v>
      </c>
      <c r="O308" s="21">
        <v>10.1</v>
      </c>
      <c r="P308" s="30">
        <v>11</v>
      </c>
      <c r="Q308" s="21" t="s">
        <v>71</v>
      </c>
      <c r="R308" s="30">
        <v>0</v>
      </c>
      <c r="S308" s="34"/>
      <c r="T308" s="2">
        <f ca="1">IFERROR(IF(ISBLANK(EmpData[[#This Row],[DOB]]),"",INT((TODAY()-EmpData[[#This Row],[DOB]])/365)),"")</f>
        <v>38</v>
      </c>
      <c r="V308" t="str">
        <f>IFERROR(EmpData[[#This Row],[Name]]&amp;EmpData[[#This Row],[Month]],"")</f>
        <v>Balram Singh43708</v>
      </c>
      <c r="W308">
        <f>IFERROR(YEAR(EmpData[[#This Row],[Month]]),"")</f>
        <v>2019</v>
      </c>
    </row>
    <row r="309" spans="1:23" x14ac:dyDescent="0.25">
      <c r="A309" s="21" t="s">
        <v>79</v>
      </c>
      <c r="B309" s="21" t="s">
        <v>80</v>
      </c>
      <c r="C309" s="2">
        <f>YEAR(EmpData[[#This Row],[DOJ ]])</f>
        <v>2018</v>
      </c>
      <c r="D309" s="24" t="s">
        <v>81</v>
      </c>
      <c r="E309" s="25">
        <v>43298</v>
      </c>
      <c r="F309" s="30" t="s">
        <v>262</v>
      </c>
      <c r="G309" s="32">
        <v>33907</v>
      </c>
      <c r="H309" s="30" t="s">
        <v>70</v>
      </c>
      <c r="I309" s="30" t="s">
        <v>82</v>
      </c>
      <c r="J309" s="21" t="s">
        <v>20</v>
      </c>
      <c r="K309" s="30">
        <v>300000</v>
      </c>
      <c r="L309" s="34">
        <v>43708</v>
      </c>
      <c r="M309" s="11">
        <f>MONTH(EmpData[[#This Row],[Month]])</f>
        <v>8</v>
      </c>
      <c r="N309" s="11">
        <f>YEAR(EmpData[[#This Row],[Month]])</f>
        <v>2019</v>
      </c>
      <c r="O309" s="21">
        <v>13.666666666666666</v>
      </c>
      <c r="P309" s="30">
        <v>14</v>
      </c>
      <c r="Q309" s="21" t="s">
        <v>26</v>
      </c>
      <c r="R309" s="30">
        <v>613583.88</v>
      </c>
      <c r="S309" s="34"/>
      <c r="T309" s="2">
        <f ca="1">IFERROR(IF(ISBLANK(EmpData[[#This Row],[DOB]]),"",INT((TODAY()-EmpData[[#This Row],[DOB]])/365)),"")</f>
        <v>27</v>
      </c>
      <c r="V309" t="str">
        <f>IFERROR(EmpData[[#This Row],[Name]]&amp;EmpData[[#This Row],[Month]],"")</f>
        <v>Bhaskar Gupta43708</v>
      </c>
      <c r="W309">
        <f>IFERROR(YEAR(EmpData[[#This Row],[Month]]),"")</f>
        <v>2019</v>
      </c>
    </row>
    <row r="310" spans="1:23" x14ac:dyDescent="0.25">
      <c r="A310" s="21" t="s">
        <v>83</v>
      </c>
      <c r="B310" s="21" t="s">
        <v>84</v>
      </c>
      <c r="C310" s="2">
        <f>YEAR(EmpData[[#This Row],[DOJ ]])</f>
        <v>2017</v>
      </c>
      <c r="D310" s="24" t="s">
        <v>85</v>
      </c>
      <c r="E310" s="25">
        <v>42894</v>
      </c>
      <c r="F310" s="30" t="s">
        <v>261</v>
      </c>
      <c r="G310" s="32">
        <v>34018</v>
      </c>
      <c r="H310" s="30" t="s">
        <v>25</v>
      </c>
      <c r="I310" s="30" t="s">
        <v>243</v>
      </c>
      <c r="J310" s="21" t="s">
        <v>20</v>
      </c>
      <c r="K310" s="30">
        <v>300000</v>
      </c>
      <c r="L310" s="34">
        <v>43708</v>
      </c>
      <c r="M310" s="11">
        <f>MONTH(EmpData[[#This Row],[Month]])</f>
        <v>8</v>
      </c>
      <c r="N310" s="11">
        <f>YEAR(EmpData[[#This Row],[Month]])</f>
        <v>2019</v>
      </c>
      <c r="O310" s="21">
        <v>27.133333333333333</v>
      </c>
      <c r="P310" s="30">
        <v>28</v>
      </c>
      <c r="Q310" s="21" t="s">
        <v>36</v>
      </c>
      <c r="R310" s="30">
        <v>0</v>
      </c>
      <c r="S310" s="34"/>
      <c r="T310" s="2">
        <f ca="1">IFERROR(IF(ISBLANK(EmpData[[#This Row],[DOB]]),"",INT((TODAY()-EmpData[[#This Row],[DOB]])/365)),"")</f>
        <v>27</v>
      </c>
      <c r="V310" t="str">
        <f>IFERROR(EmpData[[#This Row],[Name]]&amp;EmpData[[#This Row],[Month]],"")</f>
        <v>Blessy Jose43708</v>
      </c>
      <c r="W310">
        <f>IFERROR(YEAR(EmpData[[#This Row],[Month]]),"")</f>
        <v>2019</v>
      </c>
    </row>
    <row r="311" spans="1:23" x14ac:dyDescent="0.25">
      <c r="A311" s="21" t="s">
        <v>87</v>
      </c>
      <c r="B311" s="21" t="s">
        <v>88</v>
      </c>
      <c r="C311" s="2">
        <f>YEAR(EmpData[[#This Row],[DOJ ]])</f>
        <v>2018</v>
      </c>
      <c r="D311" s="24" t="s">
        <v>89</v>
      </c>
      <c r="E311" s="25">
        <v>43367</v>
      </c>
      <c r="F311" s="30" t="s">
        <v>261</v>
      </c>
      <c r="G311" s="32">
        <v>35173</v>
      </c>
      <c r="H311" s="30" t="s">
        <v>30</v>
      </c>
      <c r="I311" s="30" t="s">
        <v>19</v>
      </c>
      <c r="J311" s="21" t="s">
        <v>20</v>
      </c>
      <c r="K311" s="30">
        <v>300000</v>
      </c>
      <c r="L311" s="34">
        <v>43708</v>
      </c>
      <c r="M311" s="11">
        <f>MONTH(EmpData[[#This Row],[Month]])</f>
        <v>8</v>
      </c>
      <c r="N311" s="11">
        <f>YEAR(EmpData[[#This Row],[Month]])</f>
        <v>2019</v>
      </c>
      <c r="O311" s="21">
        <v>11.366666666666667</v>
      </c>
      <c r="P311" s="30">
        <v>12</v>
      </c>
      <c r="Q311" s="21" t="s">
        <v>71</v>
      </c>
      <c r="R311" s="30">
        <v>0</v>
      </c>
      <c r="S311" s="34"/>
      <c r="T311" s="2">
        <f ca="1">IFERROR(IF(ISBLANK(EmpData[[#This Row],[DOB]]),"",INT((TODAY()-EmpData[[#This Row],[DOB]])/365)),"")</f>
        <v>24</v>
      </c>
      <c r="V311" t="str">
        <f>IFERROR(EmpData[[#This Row],[Name]]&amp;EmpData[[#This Row],[Month]],"")</f>
        <v>Bulbul43708</v>
      </c>
      <c r="W311">
        <f>IFERROR(YEAR(EmpData[[#This Row],[Month]]),"")</f>
        <v>2019</v>
      </c>
    </row>
    <row r="312" spans="1:23" x14ac:dyDescent="0.25">
      <c r="A312" s="21" t="s">
        <v>94</v>
      </c>
      <c r="B312" s="21" t="s">
        <v>95</v>
      </c>
      <c r="C312" s="2">
        <f>YEAR(EmpData[[#This Row],[DOJ ]])</f>
        <v>2018</v>
      </c>
      <c r="D312" s="24" t="s">
        <v>81</v>
      </c>
      <c r="E312" s="25">
        <v>43298</v>
      </c>
      <c r="F312" s="30" t="s">
        <v>262</v>
      </c>
      <c r="G312" s="32">
        <v>33614</v>
      </c>
      <c r="H312" s="30" t="s">
        <v>70</v>
      </c>
      <c r="I312" s="30" t="s">
        <v>19</v>
      </c>
      <c r="J312" s="21" t="s">
        <v>20</v>
      </c>
      <c r="K312" s="30">
        <v>300000</v>
      </c>
      <c r="L312" s="34">
        <v>43708</v>
      </c>
      <c r="M312" s="11">
        <f>MONTH(EmpData[[#This Row],[Month]])</f>
        <v>8</v>
      </c>
      <c r="N312" s="11">
        <f>YEAR(EmpData[[#This Row],[Month]])</f>
        <v>2019</v>
      </c>
      <c r="O312" s="21">
        <v>13.666666666666666</v>
      </c>
      <c r="P312" s="30">
        <v>14</v>
      </c>
      <c r="Q312" s="21" t="s">
        <v>26</v>
      </c>
      <c r="R312" s="30">
        <v>313818</v>
      </c>
      <c r="S312" s="34"/>
      <c r="T312" s="2">
        <f ca="1">IFERROR(IF(ISBLANK(EmpData[[#This Row],[DOB]]),"",INT((TODAY()-EmpData[[#This Row],[DOB]])/365)),"")</f>
        <v>28</v>
      </c>
      <c r="V312" t="str">
        <f>IFERROR(EmpData[[#This Row],[Name]]&amp;EmpData[[#This Row],[Month]],"")</f>
        <v>Deepak sareen43708</v>
      </c>
      <c r="W312">
        <f>IFERROR(YEAR(EmpData[[#This Row],[Month]]),"")</f>
        <v>2019</v>
      </c>
    </row>
    <row r="313" spans="1:23" x14ac:dyDescent="0.25">
      <c r="A313" s="21" t="s">
        <v>96</v>
      </c>
      <c r="B313" s="21" t="s">
        <v>97</v>
      </c>
      <c r="C313" s="2">
        <f>YEAR(EmpData[[#This Row],[DOJ ]])</f>
        <v>2018</v>
      </c>
      <c r="D313" s="24" t="s">
        <v>89</v>
      </c>
      <c r="E313" s="25">
        <v>43367</v>
      </c>
      <c r="F313" s="30" t="s">
        <v>262</v>
      </c>
      <c r="G313" s="32">
        <v>33506</v>
      </c>
      <c r="H313" s="30" t="s">
        <v>30</v>
      </c>
      <c r="I313" s="30" t="s">
        <v>19</v>
      </c>
      <c r="J313" s="21" t="s">
        <v>20</v>
      </c>
      <c r="K313" s="30">
        <v>300000</v>
      </c>
      <c r="L313" s="34">
        <v>43708</v>
      </c>
      <c r="M313" s="11">
        <f>MONTH(EmpData[[#This Row],[Month]])</f>
        <v>8</v>
      </c>
      <c r="N313" s="11">
        <f>YEAR(EmpData[[#This Row],[Month]])</f>
        <v>2019</v>
      </c>
      <c r="O313" s="21">
        <v>11.366666666666667</v>
      </c>
      <c r="P313" s="30">
        <v>12</v>
      </c>
      <c r="Q313" s="21" t="s">
        <v>71</v>
      </c>
      <c r="R313" s="30">
        <v>159761.97</v>
      </c>
      <c r="S313" s="34"/>
      <c r="T313" s="2">
        <f ca="1">IFERROR(IF(ISBLANK(EmpData[[#This Row],[DOB]]),"",INT((TODAY()-EmpData[[#This Row],[DOB]])/365)),"")</f>
        <v>28</v>
      </c>
      <c r="V313" t="str">
        <f>IFERROR(EmpData[[#This Row],[Name]]&amp;EmpData[[#This Row],[Month]],"")</f>
        <v>Deepanshu Satija43708</v>
      </c>
      <c r="W313">
        <f>IFERROR(YEAR(EmpData[[#This Row],[Month]]),"")</f>
        <v>2019</v>
      </c>
    </row>
    <row r="314" spans="1:23" x14ac:dyDescent="0.25">
      <c r="A314" s="21" t="s">
        <v>98</v>
      </c>
      <c r="B314" s="21" t="s">
        <v>99</v>
      </c>
      <c r="C314" s="2">
        <f>YEAR(EmpData[[#This Row],[DOJ ]])</f>
        <v>2018</v>
      </c>
      <c r="D314" s="24" t="s">
        <v>89</v>
      </c>
      <c r="E314" s="25">
        <v>43367</v>
      </c>
      <c r="F314" s="30" t="s">
        <v>262</v>
      </c>
      <c r="G314" s="32">
        <v>36203</v>
      </c>
      <c r="H314" s="30" t="s">
        <v>30</v>
      </c>
      <c r="I314" s="30" t="s">
        <v>19</v>
      </c>
      <c r="J314" s="21" t="s">
        <v>20</v>
      </c>
      <c r="K314" s="30">
        <v>300000</v>
      </c>
      <c r="L314" s="34">
        <v>43708</v>
      </c>
      <c r="M314" s="11">
        <f>MONTH(EmpData[[#This Row],[Month]])</f>
        <v>8</v>
      </c>
      <c r="N314" s="11">
        <f>YEAR(EmpData[[#This Row],[Month]])</f>
        <v>2019</v>
      </c>
      <c r="O314" s="21">
        <v>11.366666666666667</v>
      </c>
      <c r="P314" s="30">
        <v>12</v>
      </c>
      <c r="Q314" s="21" t="s">
        <v>71</v>
      </c>
      <c r="R314" s="30">
        <v>259998</v>
      </c>
      <c r="S314" s="34"/>
      <c r="T314" s="2">
        <f ca="1">IFERROR(IF(ISBLANK(EmpData[[#This Row],[DOB]]),"",INT((TODAY()-EmpData[[#This Row],[DOB]])/365)),"")</f>
        <v>21</v>
      </c>
      <c r="V314" t="str">
        <f>IFERROR(EmpData[[#This Row],[Name]]&amp;EmpData[[#This Row],[Month]],"")</f>
        <v>Deepesh Tiwari43708</v>
      </c>
      <c r="W314">
        <f>IFERROR(YEAR(EmpData[[#This Row],[Month]]),"")</f>
        <v>2019</v>
      </c>
    </row>
    <row r="315" spans="1:23" x14ac:dyDescent="0.25">
      <c r="A315" s="21" t="s">
        <v>100</v>
      </c>
      <c r="B315" s="21" t="s">
        <v>101</v>
      </c>
      <c r="C315" s="2">
        <f>YEAR(EmpData[[#This Row],[DOJ ]])</f>
        <v>2018</v>
      </c>
      <c r="D315" s="24" t="s">
        <v>74</v>
      </c>
      <c r="E315" s="25">
        <v>43283</v>
      </c>
      <c r="F315" s="30" t="s">
        <v>262</v>
      </c>
      <c r="G315" s="32">
        <v>33405</v>
      </c>
      <c r="H315" s="30" t="s">
        <v>70</v>
      </c>
      <c r="I315" s="30" t="s">
        <v>19</v>
      </c>
      <c r="J315" s="21" t="s">
        <v>20</v>
      </c>
      <c r="K315" s="30">
        <v>300000</v>
      </c>
      <c r="L315" s="34">
        <v>43708</v>
      </c>
      <c r="M315" s="11">
        <f>MONTH(EmpData[[#This Row],[Month]])</f>
        <v>8</v>
      </c>
      <c r="N315" s="11">
        <f>YEAR(EmpData[[#This Row],[Month]])</f>
        <v>2019</v>
      </c>
      <c r="O315" s="21">
        <v>14.166666666666666</v>
      </c>
      <c r="P315" s="30">
        <v>15</v>
      </c>
      <c r="Q315" s="21" t="s">
        <v>26</v>
      </c>
      <c r="R315" s="30">
        <v>276249</v>
      </c>
      <c r="S315" s="34"/>
      <c r="T315" s="2">
        <f ca="1">IFERROR(IF(ISBLANK(EmpData[[#This Row],[DOB]]),"",INT((TODAY()-EmpData[[#This Row],[DOB]])/365)),"")</f>
        <v>29</v>
      </c>
      <c r="V315" t="str">
        <f>IFERROR(EmpData[[#This Row],[Name]]&amp;EmpData[[#This Row],[Month]],"")</f>
        <v>Dinesh Kumar43708</v>
      </c>
      <c r="W315">
        <f>IFERROR(YEAR(EmpData[[#This Row],[Month]]),"")</f>
        <v>2019</v>
      </c>
    </row>
    <row r="316" spans="1:23" x14ac:dyDescent="0.25">
      <c r="A316" s="21" t="s">
        <v>102</v>
      </c>
      <c r="B316" s="21" t="s">
        <v>103</v>
      </c>
      <c r="C316" s="2">
        <f>YEAR(EmpData[[#This Row],[DOJ ]])</f>
        <v>2018</v>
      </c>
      <c r="D316" s="24" t="s">
        <v>104</v>
      </c>
      <c r="E316" s="25">
        <v>43314</v>
      </c>
      <c r="F316" s="30" t="s">
        <v>262</v>
      </c>
      <c r="G316" s="32">
        <v>34096</v>
      </c>
      <c r="H316" s="30" t="s">
        <v>18</v>
      </c>
      <c r="I316" s="30" t="s">
        <v>19</v>
      </c>
      <c r="J316" s="21" t="s">
        <v>20</v>
      </c>
      <c r="K316" s="30">
        <v>300000</v>
      </c>
      <c r="L316" s="34">
        <v>43708</v>
      </c>
      <c r="M316" s="11">
        <f>MONTH(EmpData[[#This Row],[Month]])</f>
        <v>8</v>
      </c>
      <c r="N316" s="11">
        <f>YEAR(EmpData[[#This Row],[Month]])</f>
        <v>2019</v>
      </c>
      <c r="O316" s="21">
        <v>13.133333333333333</v>
      </c>
      <c r="P316" s="30">
        <v>14</v>
      </c>
      <c r="Q316" s="21" t="s">
        <v>26</v>
      </c>
      <c r="R316" s="30">
        <v>304105</v>
      </c>
      <c r="S316" s="34"/>
      <c r="T316" s="2">
        <f ca="1">IFERROR(IF(ISBLANK(EmpData[[#This Row],[DOB]]),"",INT((TODAY()-EmpData[[#This Row],[DOB]])/365)),"")</f>
        <v>27</v>
      </c>
      <c r="V316" t="str">
        <f>IFERROR(EmpData[[#This Row],[Name]]&amp;EmpData[[#This Row],[Month]],"")</f>
        <v>Gaurav43708</v>
      </c>
      <c r="W316">
        <f>IFERROR(YEAR(EmpData[[#This Row],[Month]]),"")</f>
        <v>2019</v>
      </c>
    </row>
    <row r="317" spans="1:23" x14ac:dyDescent="0.25">
      <c r="A317" s="21" t="s">
        <v>105</v>
      </c>
      <c r="B317" s="21" t="s">
        <v>106</v>
      </c>
      <c r="C317" s="2">
        <f>YEAR(EmpData[[#This Row],[DOJ ]])</f>
        <v>2018</v>
      </c>
      <c r="D317" s="24" t="s">
        <v>17</v>
      </c>
      <c r="E317" s="25">
        <v>43329</v>
      </c>
      <c r="F317" s="30" t="s">
        <v>262</v>
      </c>
      <c r="G317" s="32">
        <v>34857</v>
      </c>
      <c r="H317" s="30" t="s">
        <v>18</v>
      </c>
      <c r="I317" s="30" t="s">
        <v>19</v>
      </c>
      <c r="J317" s="21" t="s">
        <v>20</v>
      </c>
      <c r="K317" s="30">
        <v>300000</v>
      </c>
      <c r="L317" s="34">
        <v>43708</v>
      </c>
      <c r="M317" s="11">
        <f>MONTH(EmpData[[#This Row],[Month]])</f>
        <v>8</v>
      </c>
      <c r="N317" s="11">
        <f>YEAR(EmpData[[#This Row],[Month]])</f>
        <v>2019</v>
      </c>
      <c r="O317" s="21">
        <v>12.633333333333333</v>
      </c>
      <c r="P317" s="30">
        <v>13</v>
      </c>
      <c r="Q317" s="21" t="s">
        <v>26</v>
      </c>
      <c r="R317" s="30">
        <v>427360</v>
      </c>
      <c r="S317" s="34"/>
      <c r="T317" s="2">
        <f ca="1">IFERROR(IF(ISBLANK(EmpData[[#This Row],[DOB]]),"",INT((TODAY()-EmpData[[#This Row],[DOB]])/365)),"")</f>
        <v>25</v>
      </c>
      <c r="V317" t="str">
        <f>IFERROR(EmpData[[#This Row],[Name]]&amp;EmpData[[#This Row],[Month]],"")</f>
        <v>Giyasuddin Siddiqui43708</v>
      </c>
      <c r="W317">
        <f>IFERROR(YEAR(EmpData[[#This Row],[Month]]),"")</f>
        <v>2019</v>
      </c>
    </row>
    <row r="318" spans="1:23" x14ac:dyDescent="0.25">
      <c r="A318" s="21" t="s">
        <v>107</v>
      </c>
      <c r="B318" s="21" t="s">
        <v>108</v>
      </c>
      <c r="C318" s="2">
        <f>YEAR(EmpData[[#This Row],[DOJ ]])</f>
        <v>2018</v>
      </c>
      <c r="D318" s="24" t="s">
        <v>89</v>
      </c>
      <c r="E318" s="25">
        <v>43367</v>
      </c>
      <c r="F318" s="30" t="s">
        <v>261</v>
      </c>
      <c r="G318" s="32">
        <v>33818</v>
      </c>
      <c r="H318" s="30" t="s">
        <v>30</v>
      </c>
      <c r="I318" s="30" t="s">
        <v>19</v>
      </c>
      <c r="J318" s="21" t="s">
        <v>20</v>
      </c>
      <c r="K318" s="30">
        <v>300000</v>
      </c>
      <c r="L318" s="34">
        <v>43708</v>
      </c>
      <c r="M318" s="11">
        <f>MONTH(EmpData[[#This Row],[Month]])</f>
        <v>8</v>
      </c>
      <c r="N318" s="11">
        <f>YEAR(EmpData[[#This Row],[Month]])</f>
        <v>2019</v>
      </c>
      <c r="O318" s="21">
        <v>11.366666666666667</v>
      </c>
      <c r="P318" s="30">
        <v>12</v>
      </c>
      <c r="Q318" s="21" t="s">
        <v>71</v>
      </c>
      <c r="R318" s="30">
        <v>110799.18999999999</v>
      </c>
      <c r="S318" s="34"/>
      <c r="T318" s="2">
        <f ca="1">IFERROR(IF(ISBLANK(EmpData[[#This Row],[DOB]]),"",INT((TODAY()-EmpData[[#This Row],[DOB]])/365)),"")</f>
        <v>27</v>
      </c>
      <c r="V318" t="str">
        <f>IFERROR(EmpData[[#This Row],[Name]]&amp;EmpData[[#This Row],[Month]],"")</f>
        <v>G Puja43708</v>
      </c>
      <c r="W318">
        <f>IFERROR(YEAR(EmpData[[#This Row],[Month]]),"")</f>
        <v>2019</v>
      </c>
    </row>
    <row r="319" spans="1:23" x14ac:dyDescent="0.25">
      <c r="A319" s="21" t="s">
        <v>109</v>
      </c>
      <c r="B319" s="21" t="s">
        <v>110</v>
      </c>
      <c r="C319" s="2">
        <f>YEAR(EmpData[[#This Row],[DOJ ]])</f>
        <v>2018</v>
      </c>
      <c r="D319" s="24" t="s">
        <v>89</v>
      </c>
      <c r="E319" s="25">
        <v>43367</v>
      </c>
      <c r="F319" s="30" t="s">
        <v>262</v>
      </c>
      <c r="G319" s="32">
        <v>35352</v>
      </c>
      <c r="H319" s="30" t="s">
        <v>30</v>
      </c>
      <c r="I319" s="30" t="s">
        <v>19</v>
      </c>
      <c r="J319" s="21" t="s">
        <v>20</v>
      </c>
      <c r="K319" s="30">
        <v>300000</v>
      </c>
      <c r="L319" s="34">
        <v>43708</v>
      </c>
      <c r="M319" s="11">
        <f>MONTH(EmpData[[#This Row],[Month]])</f>
        <v>8</v>
      </c>
      <c r="N319" s="11">
        <f>YEAR(EmpData[[#This Row],[Month]])</f>
        <v>2019</v>
      </c>
      <c r="O319" s="21">
        <v>11.366666666666667</v>
      </c>
      <c r="P319" s="30">
        <v>12</v>
      </c>
      <c r="Q319" s="21" t="s">
        <v>71</v>
      </c>
      <c r="R319" s="30">
        <v>369960</v>
      </c>
      <c r="S319" s="34"/>
      <c r="T319" s="2">
        <f ca="1">IFERROR(IF(ISBLANK(EmpData[[#This Row],[DOB]]),"",INT((TODAY()-EmpData[[#This Row],[DOB]])/365)),"")</f>
        <v>23</v>
      </c>
      <c r="V319" t="str">
        <f>IFERROR(EmpData[[#This Row],[Name]]&amp;EmpData[[#This Row],[Month]],"")</f>
        <v>Hardeep Singh43708</v>
      </c>
      <c r="W319">
        <f>IFERROR(YEAR(EmpData[[#This Row],[Month]]),"")</f>
        <v>2019</v>
      </c>
    </row>
    <row r="320" spans="1:23" x14ac:dyDescent="0.25">
      <c r="A320" s="21" t="s">
        <v>111</v>
      </c>
      <c r="B320" s="21" t="s">
        <v>112</v>
      </c>
      <c r="C320" s="2">
        <f>YEAR(EmpData[[#This Row],[DOJ ]])</f>
        <v>2018</v>
      </c>
      <c r="D320" s="24" t="s">
        <v>24</v>
      </c>
      <c r="E320" s="25">
        <v>43132</v>
      </c>
      <c r="F320" s="30" t="s">
        <v>261</v>
      </c>
      <c r="G320" s="32">
        <v>33478</v>
      </c>
      <c r="H320" s="30" t="s">
        <v>25</v>
      </c>
      <c r="I320" s="30" t="s">
        <v>19</v>
      </c>
      <c r="J320" s="21" t="s">
        <v>20</v>
      </c>
      <c r="K320" s="30">
        <v>300000</v>
      </c>
      <c r="L320" s="34">
        <v>43708</v>
      </c>
      <c r="M320" s="11">
        <f>MONTH(EmpData[[#This Row],[Month]])</f>
        <v>8</v>
      </c>
      <c r="N320" s="11">
        <f>YEAR(EmpData[[#This Row],[Month]])</f>
        <v>2019</v>
      </c>
      <c r="O320" s="21">
        <v>19.2</v>
      </c>
      <c r="P320" s="30">
        <v>20</v>
      </c>
      <c r="Q320" s="21" t="s">
        <v>86</v>
      </c>
      <c r="R320" s="30">
        <v>200282</v>
      </c>
      <c r="S320" s="34"/>
      <c r="T320" s="2">
        <f ca="1">IFERROR(IF(ISBLANK(EmpData[[#This Row],[DOB]]),"",INT((TODAY()-EmpData[[#This Row],[DOB]])/365)),"")</f>
        <v>28</v>
      </c>
      <c r="V320" t="str">
        <f>IFERROR(EmpData[[#This Row],[Name]]&amp;EmpData[[#This Row],[Month]],"")</f>
        <v>Harshi Agarwal43708</v>
      </c>
      <c r="W320">
        <f>IFERROR(YEAR(EmpData[[#This Row],[Month]]),"")</f>
        <v>2019</v>
      </c>
    </row>
    <row r="321" spans="1:23" x14ac:dyDescent="0.25">
      <c r="A321" s="21" t="s">
        <v>113</v>
      </c>
      <c r="B321" s="21" t="s">
        <v>114</v>
      </c>
      <c r="C321" s="2">
        <f>YEAR(EmpData[[#This Row],[DOJ ]])</f>
        <v>2017</v>
      </c>
      <c r="D321" s="24" t="s">
        <v>115</v>
      </c>
      <c r="E321" s="25">
        <v>42948</v>
      </c>
      <c r="F321" s="30" t="s">
        <v>262</v>
      </c>
      <c r="G321" s="32">
        <v>31521</v>
      </c>
      <c r="H321" s="30"/>
      <c r="I321" s="30" t="s">
        <v>116</v>
      </c>
      <c r="J321" s="21" t="s">
        <v>54</v>
      </c>
      <c r="K321" s="30">
        <v>300000</v>
      </c>
      <c r="L321" s="34">
        <v>43708</v>
      </c>
      <c r="M321" s="11">
        <f>MONTH(EmpData[[#This Row],[Month]])</f>
        <v>8</v>
      </c>
      <c r="N321" s="11">
        <f>YEAR(EmpData[[#This Row],[Month]])</f>
        <v>2019</v>
      </c>
      <c r="O321" s="21">
        <v>25.333333333333332</v>
      </c>
      <c r="P321" s="30">
        <v>26</v>
      </c>
      <c r="Q321" s="21" t="s">
        <v>36</v>
      </c>
      <c r="R321" s="30">
        <v>0</v>
      </c>
      <c r="S321" s="34"/>
      <c r="T321" s="2">
        <f ca="1">IFERROR(IF(ISBLANK(EmpData[[#This Row],[DOB]]),"",INT((TODAY()-EmpData[[#This Row],[DOB]])/365)),"")</f>
        <v>34</v>
      </c>
      <c r="V321" t="str">
        <f>IFERROR(EmpData[[#This Row],[Name]]&amp;EmpData[[#This Row],[Month]],"")</f>
        <v>Harsh Trivedi43708</v>
      </c>
      <c r="W321">
        <f>IFERROR(YEAR(EmpData[[#This Row],[Month]]),"")</f>
        <v>2019</v>
      </c>
    </row>
    <row r="322" spans="1:23" x14ac:dyDescent="0.25">
      <c r="A322" s="21" t="s">
        <v>117</v>
      </c>
      <c r="B322" s="21" t="s">
        <v>118</v>
      </c>
      <c r="C322" s="2">
        <f>YEAR(EmpData[[#This Row],[DOJ ]])</f>
        <v>2018</v>
      </c>
      <c r="D322" s="24" t="s">
        <v>104</v>
      </c>
      <c r="E322" s="25">
        <v>43314</v>
      </c>
      <c r="F322" s="30" t="s">
        <v>262</v>
      </c>
      <c r="G322" s="32">
        <v>33791</v>
      </c>
      <c r="H322" s="30" t="s">
        <v>18</v>
      </c>
      <c r="I322" s="30" t="s">
        <v>82</v>
      </c>
      <c r="J322" s="21" t="s">
        <v>20</v>
      </c>
      <c r="K322" s="30">
        <v>300000</v>
      </c>
      <c r="L322" s="34">
        <v>43708</v>
      </c>
      <c r="M322" s="11">
        <f>MONTH(EmpData[[#This Row],[Month]])</f>
        <v>8</v>
      </c>
      <c r="N322" s="11">
        <f>YEAR(EmpData[[#This Row],[Month]])</f>
        <v>2019</v>
      </c>
      <c r="O322" s="21">
        <v>13.133333333333333</v>
      </c>
      <c r="P322" s="30">
        <v>14</v>
      </c>
      <c r="Q322" s="21" t="s">
        <v>26</v>
      </c>
      <c r="R322" s="30">
        <v>230816</v>
      </c>
      <c r="S322" s="34"/>
      <c r="T322" s="2">
        <f ca="1">IFERROR(IF(ISBLANK(EmpData[[#This Row],[DOB]]),"",INT((TODAY()-EmpData[[#This Row],[DOB]])/365)),"")</f>
        <v>28</v>
      </c>
      <c r="V322" t="str">
        <f>IFERROR(EmpData[[#This Row],[Name]]&amp;EmpData[[#This Row],[Month]],"")</f>
        <v>Himanshu Singh43708</v>
      </c>
      <c r="W322">
        <f>IFERROR(YEAR(EmpData[[#This Row],[Month]]),"")</f>
        <v>2019</v>
      </c>
    </row>
    <row r="323" spans="1:23" x14ac:dyDescent="0.25">
      <c r="A323" s="21" t="s">
        <v>123</v>
      </c>
      <c r="B323" s="21" t="s">
        <v>124</v>
      </c>
      <c r="C323" s="2">
        <f>YEAR(EmpData[[#This Row],[DOJ ]])</f>
        <v>2017</v>
      </c>
      <c r="D323" s="24" t="s">
        <v>115</v>
      </c>
      <c r="E323" s="25">
        <v>42948</v>
      </c>
      <c r="F323" s="30" t="s">
        <v>261</v>
      </c>
      <c r="G323" s="32">
        <v>35228</v>
      </c>
      <c r="H323" s="30" t="s">
        <v>25</v>
      </c>
      <c r="I323" s="30" t="s">
        <v>82</v>
      </c>
      <c r="J323" s="21" t="s">
        <v>20</v>
      </c>
      <c r="K323" s="30">
        <v>300000</v>
      </c>
      <c r="L323" s="34">
        <v>43708</v>
      </c>
      <c r="M323" s="11">
        <f>MONTH(EmpData[[#This Row],[Month]])</f>
        <v>8</v>
      </c>
      <c r="N323" s="11">
        <f>YEAR(EmpData[[#This Row],[Month]])</f>
        <v>2019</v>
      </c>
      <c r="O323" s="21">
        <v>25.333333333333332</v>
      </c>
      <c r="P323" s="30">
        <v>26</v>
      </c>
      <c r="Q323" s="21" t="s">
        <v>36</v>
      </c>
      <c r="R323" s="30">
        <v>223077</v>
      </c>
      <c r="S323" s="34"/>
      <c r="T323" s="2">
        <f ca="1">IFERROR(IF(ISBLANK(EmpData[[#This Row],[DOB]]),"",INT((TODAY()-EmpData[[#This Row],[DOB]])/365)),"")</f>
        <v>24</v>
      </c>
      <c r="V323" t="str">
        <f>IFERROR(EmpData[[#This Row],[Name]]&amp;EmpData[[#This Row],[Month]],"")</f>
        <v>Kriti Gupta43708</v>
      </c>
      <c r="W323">
        <f>IFERROR(YEAR(EmpData[[#This Row],[Month]]),"")</f>
        <v>2019</v>
      </c>
    </row>
    <row r="324" spans="1:23" x14ac:dyDescent="0.25">
      <c r="A324" s="21" t="s">
        <v>125</v>
      </c>
      <c r="B324" s="21" t="s">
        <v>126</v>
      </c>
      <c r="C324" s="2">
        <f>YEAR(EmpData[[#This Row],[DOJ ]])</f>
        <v>2015</v>
      </c>
      <c r="D324" s="24" t="s">
        <v>127</v>
      </c>
      <c r="E324" s="25">
        <v>42233</v>
      </c>
      <c r="F324" s="30" t="s">
        <v>262</v>
      </c>
      <c r="G324" s="32" t="s">
        <v>263</v>
      </c>
      <c r="H324" s="30"/>
      <c r="I324" s="30" t="s">
        <v>128</v>
      </c>
      <c r="J324" s="21" t="s">
        <v>20</v>
      </c>
      <c r="K324" s="30">
        <v>300000</v>
      </c>
      <c r="L324" s="34">
        <v>43708</v>
      </c>
      <c r="M324" s="11">
        <f>MONTH(EmpData[[#This Row],[Month]])</f>
        <v>8</v>
      </c>
      <c r="N324" s="11">
        <f>YEAR(EmpData[[#This Row],[Month]])</f>
        <v>2019</v>
      </c>
      <c r="O324" s="21">
        <v>49.166666666666664</v>
      </c>
      <c r="P324" s="30">
        <v>50</v>
      </c>
      <c r="Q324" s="21" t="s">
        <v>36</v>
      </c>
      <c r="R324" s="30">
        <v>0</v>
      </c>
      <c r="S324" s="34"/>
      <c r="T324" s="2" t="str">
        <f ca="1">IFERROR(IF(ISBLANK(EmpData[[#This Row],[DOB]]),"",INT((TODAY()-EmpData[[#This Row],[DOB]])/365)),"")</f>
        <v/>
      </c>
      <c r="V324" t="str">
        <f>IFERROR(EmpData[[#This Row],[Name]]&amp;EmpData[[#This Row],[Month]],"")</f>
        <v>Laishram Pushalai43708</v>
      </c>
      <c r="W324">
        <f>IFERROR(YEAR(EmpData[[#This Row],[Month]]),"")</f>
        <v>2019</v>
      </c>
    </row>
    <row r="325" spans="1:23" x14ac:dyDescent="0.25">
      <c r="A325" s="21" t="s">
        <v>129</v>
      </c>
      <c r="B325" s="21" t="s">
        <v>130</v>
      </c>
      <c r="C325" s="2">
        <f>YEAR(EmpData[[#This Row],[DOJ ]])</f>
        <v>2016</v>
      </c>
      <c r="D325" s="24" t="s">
        <v>57</v>
      </c>
      <c r="E325" s="25">
        <v>42614</v>
      </c>
      <c r="F325" s="30" t="s">
        <v>262</v>
      </c>
      <c r="G325" s="32">
        <v>29321</v>
      </c>
      <c r="H325" s="30"/>
      <c r="I325" s="30" t="s">
        <v>58</v>
      </c>
      <c r="J325" s="21" t="s">
        <v>54</v>
      </c>
      <c r="K325" s="30">
        <v>300000</v>
      </c>
      <c r="L325" s="34">
        <v>43708</v>
      </c>
      <c r="M325" s="11">
        <f>MONTH(EmpData[[#This Row],[Month]])</f>
        <v>8</v>
      </c>
      <c r="N325" s="11">
        <f>YEAR(EmpData[[#This Row],[Month]])</f>
        <v>2019</v>
      </c>
      <c r="O325" s="21">
        <v>36.466666666666669</v>
      </c>
      <c r="P325" s="30">
        <v>37</v>
      </c>
      <c r="Q325" s="21" t="s">
        <v>36</v>
      </c>
      <c r="R325" s="30">
        <v>0</v>
      </c>
      <c r="S325" s="34"/>
      <c r="T325" s="2">
        <f ca="1">IFERROR(IF(ISBLANK(EmpData[[#This Row],[DOB]]),"",INT((TODAY()-EmpData[[#This Row],[DOB]])/365)),"")</f>
        <v>40</v>
      </c>
      <c r="V325" t="str">
        <f>IFERROR(EmpData[[#This Row],[Name]]&amp;EmpData[[#This Row],[Month]],"")</f>
        <v>Madangopal Srinivasan43708</v>
      </c>
      <c r="W325">
        <f>IFERROR(YEAR(EmpData[[#This Row],[Month]]),"")</f>
        <v>2019</v>
      </c>
    </row>
    <row r="326" spans="1:23" x14ac:dyDescent="0.25">
      <c r="A326" s="21" t="s">
        <v>131</v>
      </c>
      <c r="B326" s="21" t="s">
        <v>132</v>
      </c>
      <c r="C326" s="2">
        <f>YEAR(EmpData[[#This Row],[DOJ ]])</f>
        <v>2018</v>
      </c>
      <c r="D326" s="24" t="s">
        <v>133</v>
      </c>
      <c r="E326" s="25">
        <v>43297</v>
      </c>
      <c r="F326" s="30" t="s">
        <v>262</v>
      </c>
      <c r="G326" s="32" t="s">
        <v>263</v>
      </c>
      <c r="H326" s="30"/>
      <c r="I326" s="30" t="s">
        <v>134</v>
      </c>
      <c r="J326" s="21" t="s">
        <v>35</v>
      </c>
      <c r="K326" s="30">
        <v>300000</v>
      </c>
      <c r="L326" s="34">
        <v>43708</v>
      </c>
      <c r="M326" s="11">
        <f>MONTH(EmpData[[#This Row],[Month]])</f>
        <v>8</v>
      </c>
      <c r="N326" s="11">
        <f>YEAR(EmpData[[#This Row],[Month]])</f>
        <v>2019</v>
      </c>
      <c r="O326" s="21">
        <v>13.7</v>
      </c>
      <c r="P326" s="30">
        <v>14</v>
      </c>
      <c r="Q326" s="21" t="s">
        <v>26</v>
      </c>
      <c r="R326" s="30">
        <v>0</v>
      </c>
      <c r="S326" s="34"/>
      <c r="T326" s="2" t="str">
        <f ca="1">IFERROR(IF(ISBLANK(EmpData[[#This Row],[DOB]]),"",INT((TODAY()-EmpData[[#This Row],[DOB]])/365)),"")</f>
        <v/>
      </c>
      <c r="V326" t="str">
        <f>IFERROR(EmpData[[#This Row],[Name]]&amp;EmpData[[#This Row],[Month]],"")</f>
        <v>Manu Dawar43708</v>
      </c>
      <c r="W326">
        <f>IFERROR(YEAR(EmpData[[#This Row],[Month]]),"")</f>
        <v>2019</v>
      </c>
    </row>
    <row r="327" spans="1:23" x14ac:dyDescent="0.25">
      <c r="A327" s="21" t="s">
        <v>135</v>
      </c>
      <c r="B327" s="21" t="s">
        <v>136</v>
      </c>
      <c r="C327" s="2">
        <f>YEAR(EmpData[[#This Row],[DOJ ]])</f>
        <v>2018</v>
      </c>
      <c r="D327" s="24" t="s">
        <v>137</v>
      </c>
      <c r="E327" s="25">
        <v>43266</v>
      </c>
      <c r="F327" s="30" t="s">
        <v>262</v>
      </c>
      <c r="G327" s="32">
        <v>33216</v>
      </c>
      <c r="H327" s="30"/>
      <c r="I327" s="30" t="s">
        <v>40</v>
      </c>
      <c r="J327" s="21" t="s">
        <v>20</v>
      </c>
      <c r="K327" s="30">
        <v>300000</v>
      </c>
      <c r="L327" s="34">
        <v>43708</v>
      </c>
      <c r="M327" s="11">
        <f>MONTH(EmpData[[#This Row],[Month]])</f>
        <v>8</v>
      </c>
      <c r="N327" s="11">
        <f>YEAR(EmpData[[#This Row],[Month]])</f>
        <v>2019</v>
      </c>
      <c r="O327" s="21">
        <v>14.733333333333333</v>
      </c>
      <c r="P327" s="30">
        <v>15</v>
      </c>
      <c r="Q327" s="21" t="s">
        <v>26</v>
      </c>
      <c r="R327" s="30">
        <v>0</v>
      </c>
      <c r="S327" s="34"/>
      <c r="T327" s="2">
        <f ca="1">IFERROR(IF(ISBLANK(EmpData[[#This Row],[DOB]]),"",INT((TODAY()-EmpData[[#This Row],[DOB]])/365)),"")</f>
        <v>29</v>
      </c>
      <c r="V327" t="str">
        <f>IFERROR(EmpData[[#This Row],[Name]]&amp;EmpData[[#This Row],[Month]],"")</f>
        <v>Mayank Sharma43708</v>
      </c>
      <c r="W327">
        <f>IFERROR(YEAR(EmpData[[#This Row],[Month]]),"")</f>
        <v>2019</v>
      </c>
    </row>
    <row r="328" spans="1:23" x14ac:dyDescent="0.25">
      <c r="A328" s="21" t="s">
        <v>138</v>
      </c>
      <c r="B328" s="21" t="s">
        <v>139</v>
      </c>
      <c r="C328" s="2">
        <f>YEAR(EmpData[[#This Row],[DOJ ]])</f>
        <v>2018</v>
      </c>
      <c r="D328" s="24" t="s">
        <v>17</v>
      </c>
      <c r="E328" s="25">
        <v>43329</v>
      </c>
      <c r="F328" s="30" t="s">
        <v>262</v>
      </c>
      <c r="G328" s="32">
        <v>34028</v>
      </c>
      <c r="H328" s="30" t="s">
        <v>18</v>
      </c>
      <c r="I328" s="30" t="s">
        <v>19</v>
      </c>
      <c r="J328" s="21" t="s">
        <v>20</v>
      </c>
      <c r="K328" s="30">
        <v>300000</v>
      </c>
      <c r="L328" s="34">
        <v>43708</v>
      </c>
      <c r="M328" s="11">
        <f>MONTH(EmpData[[#This Row],[Month]])</f>
        <v>8</v>
      </c>
      <c r="N328" s="11">
        <f>YEAR(EmpData[[#This Row],[Month]])</f>
        <v>2019</v>
      </c>
      <c r="O328" s="21">
        <v>12.633333333333333</v>
      </c>
      <c r="P328" s="30">
        <v>13</v>
      </c>
      <c r="Q328" s="21" t="s">
        <v>26</v>
      </c>
      <c r="R328" s="30">
        <v>530817.38</v>
      </c>
      <c r="S328" s="34"/>
      <c r="T328" s="2">
        <f ca="1">IFERROR(IF(ISBLANK(EmpData[[#This Row],[DOB]]),"",INT((TODAY()-EmpData[[#This Row],[DOB]])/365)),"")</f>
        <v>27</v>
      </c>
      <c r="V328" t="str">
        <f>IFERROR(EmpData[[#This Row],[Name]]&amp;EmpData[[#This Row],[Month]],"")</f>
        <v>Md Rizwi Shams43708</v>
      </c>
      <c r="W328">
        <f>IFERROR(YEAR(EmpData[[#This Row],[Month]]),"")</f>
        <v>2019</v>
      </c>
    </row>
    <row r="329" spans="1:23" x14ac:dyDescent="0.25">
      <c r="A329" s="21" t="s">
        <v>140</v>
      </c>
      <c r="B329" s="21" t="s">
        <v>141</v>
      </c>
      <c r="C329" s="2">
        <f>YEAR(EmpData[[#This Row],[DOJ ]])</f>
        <v>2018</v>
      </c>
      <c r="D329" s="24" t="s">
        <v>65</v>
      </c>
      <c r="E329" s="25">
        <v>43437</v>
      </c>
      <c r="F329" s="30" t="s">
        <v>261</v>
      </c>
      <c r="G329" s="32">
        <v>35291</v>
      </c>
      <c r="H329" s="30" t="s">
        <v>66</v>
      </c>
      <c r="I329" s="30" t="s">
        <v>19</v>
      </c>
      <c r="J329" s="21" t="s">
        <v>20</v>
      </c>
      <c r="K329" s="30">
        <v>300000</v>
      </c>
      <c r="L329" s="34">
        <v>43708</v>
      </c>
      <c r="M329" s="11">
        <f>MONTH(EmpData[[#This Row],[Month]])</f>
        <v>8</v>
      </c>
      <c r="N329" s="11">
        <f>YEAR(EmpData[[#This Row],[Month]])</f>
        <v>2019</v>
      </c>
      <c r="O329" s="21">
        <v>9.0333333333333332</v>
      </c>
      <c r="P329" s="30">
        <v>10</v>
      </c>
      <c r="Q329" s="21" t="s">
        <v>71</v>
      </c>
      <c r="R329" s="30">
        <v>224977.85</v>
      </c>
      <c r="S329" s="34"/>
      <c r="T329" s="2">
        <f ca="1">IFERROR(IF(ISBLANK(EmpData[[#This Row],[DOB]]),"",INT((TODAY()-EmpData[[#This Row],[DOB]])/365)),"")</f>
        <v>23</v>
      </c>
      <c r="V329" t="str">
        <f>IFERROR(EmpData[[#This Row],[Name]]&amp;EmpData[[#This Row],[Month]],"")</f>
        <v>Megha Verma43708</v>
      </c>
      <c r="W329">
        <f>IFERROR(YEAR(EmpData[[#This Row],[Month]]),"")</f>
        <v>2019</v>
      </c>
    </row>
    <row r="330" spans="1:23" x14ac:dyDescent="0.25">
      <c r="A330" s="21" t="s">
        <v>142</v>
      </c>
      <c r="B330" s="21" t="s">
        <v>143</v>
      </c>
      <c r="C330" s="2">
        <f>YEAR(EmpData[[#This Row],[DOJ ]])</f>
        <v>2018</v>
      </c>
      <c r="D330" s="24" t="s">
        <v>104</v>
      </c>
      <c r="E330" s="25">
        <v>43314</v>
      </c>
      <c r="F330" s="30" t="s">
        <v>261</v>
      </c>
      <c r="G330" s="32">
        <v>34172</v>
      </c>
      <c r="H330" s="30" t="s">
        <v>18</v>
      </c>
      <c r="I330" s="30" t="s">
        <v>19</v>
      </c>
      <c r="J330" s="21" t="s">
        <v>20</v>
      </c>
      <c r="K330" s="30">
        <v>300000</v>
      </c>
      <c r="L330" s="34">
        <v>43708</v>
      </c>
      <c r="M330" s="11">
        <f>MONTH(EmpData[[#This Row],[Month]])</f>
        <v>8</v>
      </c>
      <c r="N330" s="11">
        <f>YEAR(EmpData[[#This Row],[Month]])</f>
        <v>2019</v>
      </c>
      <c r="O330" s="21">
        <v>13.133333333333333</v>
      </c>
      <c r="P330" s="30">
        <v>14</v>
      </c>
      <c r="Q330" s="21" t="s">
        <v>26</v>
      </c>
      <c r="R330" s="30">
        <v>134896.07</v>
      </c>
      <c r="S330" s="34"/>
      <c r="T330" s="2">
        <f ca="1">IFERROR(IF(ISBLANK(EmpData[[#This Row],[DOB]]),"",INT((TODAY()-EmpData[[#This Row],[DOB]])/365)),"")</f>
        <v>26</v>
      </c>
      <c r="V330" t="str">
        <f>IFERROR(EmpData[[#This Row],[Name]]&amp;EmpData[[#This Row],[Month]],"")</f>
        <v>Monika43708</v>
      </c>
      <c r="W330">
        <f>IFERROR(YEAR(EmpData[[#This Row],[Month]]),"")</f>
        <v>2019</v>
      </c>
    </row>
    <row r="331" spans="1:23" x14ac:dyDescent="0.25">
      <c r="A331" s="21" t="s">
        <v>144</v>
      </c>
      <c r="B331" s="21" t="s">
        <v>145</v>
      </c>
      <c r="C331" s="2">
        <f>YEAR(EmpData[[#This Row],[DOJ ]])</f>
        <v>2018</v>
      </c>
      <c r="D331" s="24" t="s">
        <v>146</v>
      </c>
      <c r="E331" s="25">
        <v>43276</v>
      </c>
      <c r="F331" s="30" t="s">
        <v>261</v>
      </c>
      <c r="G331" s="32">
        <v>35779</v>
      </c>
      <c r="H331" s="30" t="s">
        <v>147</v>
      </c>
      <c r="I331" s="30" t="s">
        <v>19</v>
      </c>
      <c r="J331" s="21" t="s">
        <v>20</v>
      </c>
      <c r="K331" s="30">
        <v>300000</v>
      </c>
      <c r="L331" s="34">
        <v>43708</v>
      </c>
      <c r="M331" s="11">
        <f>MONTH(EmpData[[#This Row],[Month]])</f>
        <v>8</v>
      </c>
      <c r="N331" s="11">
        <f>YEAR(EmpData[[#This Row],[Month]])</f>
        <v>2019</v>
      </c>
      <c r="O331" s="21">
        <v>14.4</v>
      </c>
      <c r="P331" s="30">
        <v>15</v>
      </c>
      <c r="Q331" s="21" t="s">
        <v>26</v>
      </c>
      <c r="R331" s="30">
        <v>358430</v>
      </c>
      <c r="S331" s="34"/>
      <c r="T331" s="2">
        <f ca="1">IFERROR(IF(ISBLANK(EmpData[[#This Row],[DOB]]),"",INT((TODAY()-EmpData[[#This Row],[DOB]])/365)),"")</f>
        <v>22</v>
      </c>
      <c r="V331" t="str">
        <f>IFERROR(EmpData[[#This Row],[Name]]&amp;EmpData[[#This Row],[Month]],"")</f>
        <v>Monika Kumari43708</v>
      </c>
      <c r="W331">
        <f>IFERROR(YEAR(EmpData[[#This Row],[Month]]),"")</f>
        <v>2019</v>
      </c>
    </row>
    <row r="332" spans="1:23" x14ac:dyDescent="0.25">
      <c r="A332" s="21" t="s">
        <v>148</v>
      </c>
      <c r="B332" s="21" t="s">
        <v>149</v>
      </c>
      <c r="C332" s="2">
        <f>YEAR(EmpData[[#This Row],[DOJ ]])</f>
        <v>2018</v>
      </c>
      <c r="D332" s="24" t="s">
        <v>74</v>
      </c>
      <c r="E332" s="25">
        <v>43283</v>
      </c>
      <c r="F332" s="30" t="s">
        <v>262</v>
      </c>
      <c r="G332" s="32">
        <v>32267</v>
      </c>
      <c r="H332" s="30" t="s">
        <v>70</v>
      </c>
      <c r="I332" s="30" t="s">
        <v>19</v>
      </c>
      <c r="J332" s="21" t="s">
        <v>20</v>
      </c>
      <c r="K332" s="30">
        <v>300000</v>
      </c>
      <c r="L332" s="34">
        <v>43708</v>
      </c>
      <c r="M332" s="11">
        <f>MONTH(EmpData[[#This Row],[Month]])</f>
        <v>8</v>
      </c>
      <c r="N332" s="11">
        <f>YEAR(EmpData[[#This Row],[Month]])</f>
        <v>2019</v>
      </c>
      <c r="O332" s="21">
        <v>14.166666666666666</v>
      </c>
      <c r="P332" s="30">
        <v>15</v>
      </c>
      <c r="Q332" s="21" t="s">
        <v>26</v>
      </c>
      <c r="R332" s="30">
        <v>150884.49</v>
      </c>
      <c r="S332" s="34"/>
      <c r="T332" s="2">
        <f ca="1">IFERROR(IF(ISBLANK(EmpData[[#This Row],[DOB]]),"",INT((TODAY()-EmpData[[#This Row],[DOB]])/365)),"")</f>
        <v>32</v>
      </c>
      <c r="V332" t="str">
        <f>IFERROR(EmpData[[#This Row],[Name]]&amp;EmpData[[#This Row],[Month]],"")</f>
        <v>Narendra Kumar43708</v>
      </c>
      <c r="W332">
        <f>IFERROR(YEAR(EmpData[[#This Row],[Month]]),"")</f>
        <v>2019</v>
      </c>
    </row>
    <row r="333" spans="1:23" x14ac:dyDescent="0.25">
      <c r="A333" s="21" t="s">
        <v>150</v>
      </c>
      <c r="B333" s="21" t="s">
        <v>151</v>
      </c>
      <c r="C333" s="2">
        <f>YEAR(EmpData[[#This Row],[DOJ ]])</f>
        <v>2018</v>
      </c>
      <c r="D333" s="24" t="s">
        <v>29</v>
      </c>
      <c r="E333" s="25">
        <v>43347</v>
      </c>
      <c r="F333" s="30" t="s">
        <v>262</v>
      </c>
      <c r="G333" s="32">
        <v>33305</v>
      </c>
      <c r="H333" s="30" t="s">
        <v>30</v>
      </c>
      <c r="I333" s="30" t="s">
        <v>19</v>
      </c>
      <c r="J333" s="21" t="s">
        <v>20</v>
      </c>
      <c r="K333" s="30">
        <v>300000</v>
      </c>
      <c r="L333" s="34">
        <v>43708</v>
      </c>
      <c r="M333" s="11">
        <f>MONTH(EmpData[[#This Row],[Month]])</f>
        <v>8</v>
      </c>
      <c r="N333" s="11">
        <f>YEAR(EmpData[[#This Row],[Month]])</f>
        <v>2019</v>
      </c>
      <c r="O333" s="21">
        <v>12.033333333333333</v>
      </c>
      <c r="P333" s="30">
        <v>13</v>
      </c>
      <c r="Q333" s="21" t="s">
        <v>26</v>
      </c>
      <c r="R333" s="30">
        <v>213266.84</v>
      </c>
      <c r="S333" s="34"/>
      <c r="T333" s="2">
        <f ca="1">IFERROR(IF(ISBLANK(EmpData[[#This Row],[DOB]]),"",INT((TODAY()-EmpData[[#This Row],[DOB]])/365)),"")</f>
        <v>29</v>
      </c>
      <c r="V333" t="str">
        <f>IFERROR(EmpData[[#This Row],[Name]]&amp;EmpData[[#This Row],[Month]],"")</f>
        <v>Neeraj Khurana43708</v>
      </c>
      <c r="W333">
        <f>IFERROR(YEAR(EmpData[[#This Row],[Month]]),"")</f>
        <v>2019</v>
      </c>
    </row>
    <row r="334" spans="1:23" x14ac:dyDescent="0.25">
      <c r="A334" s="21" t="s">
        <v>152</v>
      </c>
      <c r="B334" s="21" t="s">
        <v>153</v>
      </c>
      <c r="C334" s="2">
        <f>YEAR(EmpData[[#This Row],[DOJ ]])</f>
        <v>2018</v>
      </c>
      <c r="D334" s="24" t="s">
        <v>24</v>
      </c>
      <c r="E334" s="25">
        <v>43132</v>
      </c>
      <c r="F334" s="30" t="s">
        <v>262</v>
      </c>
      <c r="G334" s="32">
        <v>34739</v>
      </c>
      <c r="H334" s="30"/>
      <c r="I334" s="30" t="s">
        <v>40</v>
      </c>
      <c r="J334" s="21" t="s">
        <v>20</v>
      </c>
      <c r="K334" s="30">
        <v>300000</v>
      </c>
      <c r="L334" s="34">
        <v>43708</v>
      </c>
      <c r="M334" s="11">
        <f>MONTH(EmpData[[#This Row],[Month]])</f>
        <v>8</v>
      </c>
      <c r="N334" s="11">
        <f>YEAR(EmpData[[#This Row],[Month]])</f>
        <v>2019</v>
      </c>
      <c r="O334" s="21">
        <v>19.2</v>
      </c>
      <c r="P334" s="30">
        <v>20</v>
      </c>
      <c r="Q334" s="21" t="s">
        <v>86</v>
      </c>
      <c r="R334" s="30">
        <v>0</v>
      </c>
      <c r="S334" s="34"/>
      <c r="T334" s="2">
        <f ca="1">IFERROR(IF(ISBLANK(EmpData[[#This Row],[DOB]]),"",INT((TODAY()-EmpData[[#This Row],[DOB]])/365)),"")</f>
        <v>25</v>
      </c>
      <c r="V334" t="str">
        <f>IFERROR(EmpData[[#This Row],[Name]]&amp;EmpData[[#This Row],[Month]],"")</f>
        <v>Nikhil Dutt Mishra43708</v>
      </c>
      <c r="W334">
        <f>IFERROR(YEAR(EmpData[[#This Row],[Month]]),"")</f>
        <v>2019</v>
      </c>
    </row>
    <row r="335" spans="1:23" x14ac:dyDescent="0.25">
      <c r="A335" s="21" t="s">
        <v>159</v>
      </c>
      <c r="B335" s="21" t="s">
        <v>160</v>
      </c>
      <c r="C335" s="44">
        <f>YEAR(EmpData[[#This Row],[DOJ ]])</f>
        <v>2018</v>
      </c>
      <c r="D335" s="24" t="s">
        <v>161</v>
      </c>
      <c r="E335" s="25">
        <v>43144</v>
      </c>
      <c r="F335" s="30" t="s">
        <v>261</v>
      </c>
      <c r="G335" s="32" t="s">
        <v>263</v>
      </c>
      <c r="H335" s="30" t="s">
        <v>25</v>
      </c>
      <c r="I335" s="30" t="s">
        <v>82</v>
      </c>
      <c r="J335" s="21" t="s">
        <v>20</v>
      </c>
      <c r="K335" s="30">
        <v>300000</v>
      </c>
      <c r="L335" s="34">
        <v>43708</v>
      </c>
      <c r="M335" s="11">
        <f>MONTH(EmpData[[#This Row],[Month]])</f>
        <v>8</v>
      </c>
      <c r="N335" s="11">
        <f>YEAR(EmpData[[#This Row],[Month]])</f>
        <v>2019</v>
      </c>
      <c r="O335" s="21">
        <v>14.7</v>
      </c>
      <c r="P335" s="30">
        <v>15</v>
      </c>
      <c r="Q335" s="21" t="s">
        <v>26</v>
      </c>
      <c r="R335" s="30">
        <v>188964</v>
      </c>
      <c r="S335" s="34">
        <v>43708</v>
      </c>
      <c r="T335" s="44" t="str">
        <f ca="1">IFERROR(IF(ISBLANK(EmpData[[#This Row],[DOB]]),"",INT((TODAY()-EmpData[[#This Row],[DOB]])/365)),"")</f>
        <v/>
      </c>
      <c r="V335" t="str">
        <f>IFERROR(EmpData[[#This Row],[Name]]&amp;EmpData[[#This Row],[Month]],"")</f>
        <v>Palak Saxena43708</v>
      </c>
      <c r="W335">
        <f>IFERROR(YEAR(EmpData[[#This Row],[Month]]),"")</f>
        <v>2019</v>
      </c>
    </row>
    <row r="336" spans="1:23" x14ac:dyDescent="0.25">
      <c r="A336" s="21" t="s">
        <v>168</v>
      </c>
      <c r="B336" s="21" t="s">
        <v>169</v>
      </c>
      <c r="C336" s="2">
        <f>YEAR(EmpData[[#This Row],[DOJ ]])</f>
        <v>2018</v>
      </c>
      <c r="D336" s="24" t="s">
        <v>17</v>
      </c>
      <c r="E336" s="25">
        <v>43329</v>
      </c>
      <c r="F336" s="30" t="s">
        <v>262</v>
      </c>
      <c r="G336" s="32">
        <v>34832</v>
      </c>
      <c r="H336" s="30" t="s">
        <v>18</v>
      </c>
      <c r="I336" s="30" t="s">
        <v>19</v>
      </c>
      <c r="J336" s="21" t="s">
        <v>20</v>
      </c>
      <c r="K336" s="30">
        <v>300000</v>
      </c>
      <c r="L336" s="34">
        <v>43708</v>
      </c>
      <c r="M336" s="11">
        <f>MONTH(EmpData[[#This Row],[Month]])</f>
        <v>8</v>
      </c>
      <c r="N336" s="11">
        <f>YEAR(EmpData[[#This Row],[Month]])</f>
        <v>2019</v>
      </c>
      <c r="O336" s="21">
        <v>12.633333333333333</v>
      </c>
      <c r="P336" s="30">
        <v>13</v>
      </c>
      <c r="Q336" s="21" t="s">
        <v>26</v>
      </c>
      <c r="R336" s="30">
        <v>205836.31</v>
      </c>
      <c r="S336" s="34"/>
      <c r="T336" s="2">
        <f ca="1">IFERROR(IF(ISBLANK(EmpData[[#This Row],[DOB]]),"",INT((TODAY()-EmpData[[#This Row],[DOB]])/365)),"")</f>
        <v>25</v>
      </c>
      <c r="V336" t="str">
        <f>IFERROR(EmpData[[#This Row],[Name]]&amp;EmpData[[#This Row],[Month]],"")</f>
        <v>Pushkar Shrivastava43708</v>
      </c>
      <c r="W336">
        <f>IFERROR(YEAR(EmpData[[#This Row],[Month]]),"")</f>
        <v>2019</v>
      </c>
    </row>
    <row r="337" spans="1:23" x14ac:dyDescent="0.25">
      <c r="A337" s="21" t="s">
        <v>172</v>
      </c>
      <c r="B337" s="21" t="s">
        <v>173</v>
      </c>
      <c r="C337" s="44">
        <f>YEAR(EmpData[[#This Row],[DOJ ]])</f>
        <v>2018</v>
      </c>
      <c r="D337" s="24" t="s">
        <v>65</v>
      </c>
      <c r="E337" s="25">
        <v>43437</v>
      </c>
      <c r="F337" s="30" t="s">
        <v>262</v>
      </c>
      <c r="G337" s="32" t="s">
        <v>263</v>
      </c>
      <c r="H337" s="30"/>
      <c r="I337" s="30" t="s">
        <v>174</v>
      </c>
      <c r="J337" s="21" t="s">
        <v>35</v>
      </c>
      <c r="K337" s="30">
        <v>300000</v>
      </c>
      <c r="L337" s="34">
        <v>43708</v>
      </c>
      <c r="M337" s="11">
        <f>MONTH(EmpData[[#This Row],[Month]])</f>
        <v>8</v>
      </c>
      <c r="N337" s="11">
        <f>YEAR(EmpData[[#This Row],[Month]])</f>
        <v>2019</v>
      </c>
      <c r="O337" s="21">
        <v>4.9333333333333336</v>
      </c>
      <c r="P337" s="30">
        <v>5</v>
      </c>
      <c r="Q337" s="21" t="s">
        <v>49</v>
      </c>
      <c r="R337" s="30">
        <v>0</v>
      </c>
      <c r="S337" s="34">
        <v>43708</v>
      </c>
      <c r="T337" s="44" t="str">
        <f ca="1">IFERROR(IF(ISBLANK(EmpData[[#This Row],[DOB]]),"",INT((TODAY()-EmpData[[#This Row],[DOB]])/365)),"")</f>
        <v/>
      </c>
      <c r="V337" t="str">
        <f>IFERROR(EmpData[[#This Row],[Name]]&amp;EmpData[[#This Row],[Month]],"")</f>
        <v>Rajat Bhandari43708</v>
      </c>
      <c r="W337">
        <f>IFERROR(YEAR(EmpData[[#This Row],[Month]]),"")</f>
        <v>2019</v>
      </c>
    </row>
    <row r="338" spans="1:23" x14ac:dyDescent="0.25">
      <c r="A338" s="21" t="s">
        <v>175</v>
      </c>
      <c r="B338" s="21" t="s">
        <v>176</v>
      </c>
      <c r="C338" s="2">
        <f>YEAR(EmpData[[#This Row],[DOJ ]])</f>
        <v>2018</v>
      </c>
      <c r="D338" s="24" t="s">
        <v>77</v>
      </c>
      <c r="E338" s="25">
        <v>43405</v>
      </c>
      <c r="F338" s="30" t="s">
        <v>262</v>
      </c>
      <c r="G338" s="32">
        <v>27863</v>
      </c>
      <c r="H338" s="30"/>
      <c r="I338" s="30" t="s">
        <v>177</v>
      </c>
      <c r="J338" s="21" t="s">
        <v>20</v>
      </c>
      <c r="K338" s="30">
        <v>300000</v>
      </c>
      <c r="L338" s="34">
        <v>43708</v>
      </c>
      <c r="M338" s="11">
        <f>MONTH(EmpData[[#This Row],[Month]])</f>
        <v>8</v>
      </c>
      <c r="N338" s="11">
        <f>YEAR(EmpData[[#This Row],[Month]])</f>
        <v>2019</v>
      </c>
      <c r="O338" s="21">
        <v>10.1</v>
      </c>
      <c r="P338" s="30">
        <v>11</v>
      </c>
      <c r="Q338" s="21" t="s">
        <v>71</v>
      </c>
      <c r="R338" s="30">
        <v>0</v>
      </c>
      <c r="S338" s="34"/>
      <c r="T338" s="2">
        <f ca="1">IFERROR(IF(ISBLANK(EmpData[[#This Row],[DOB]]),"",INT((TODAY()-EmpData[[#This Row],[DOB]])/365)),"")</f>
        <v>44</v>
      </c>
      <c r="V338" t="str">
        <f>IFERROR(EmpData[[#This Row],[Name]]&amp;EmpData[[#This Row],[Month]],"")</f>
        <v>Rajiv Mohan43708</v>
      </c>
      <c r="W338">
        <f>IFERROR(YEAR(EmpData[[#This Row],[Month]]),"")</f>
        <v>2019</v>
      </c>
    </row>
    <row r="339" spans="1:23" x14ac:dyDescent="0.25">
      <c r="A339" s="21" t="s">
        <v>178</v>
      </c>
      <c r="B339" s="21" t="s">
        <v>179</v>
      </c>
      <c r="C339" s="2">
        <f>YEAR(EmpData[[#This Row],[DOJ ]])</f>
        <v>2018</v>
      </c>
      <c r="D339" s="24" t="s">
        <v>137</v>
      </c>
      <c r="E339" s="25">
        <v>43266</v>
      </c>
      <c r="F339" s="30" t="s">
        <v>262</v>
      </c>
      <c r="G339" s="32">
        <v>34228</v>
      </c>
      <c r="H339" s="30" t="s">
        <v>147</v>
      </c>
      <c r="I339" s="30" t="s">
        <v>19</v>
      </c>
      <c r="J339" s="21" t="s">
        <v>20</v>
      </c>
      <c r="K339" s="30">
        <v>300000</v>
      </c>
      <c r="L339" s="34">
        <v>43708</v>
      </c>
      <c r="M339" s="11">
        <f>MONTH(EmpData[[#This Row],[Month]])</f>
        <v>8</v>
      </c>
      <c r="N339" s="11">
        <f>YEAR(EmpData[[#This Row],[Month]])</f>
        <v>2019</v>
      </c>
      <c r="O339" s="21">
        <v>14.733333333333333</v>
      </c>
      <c r="P339" s="30">
        <v>15</v>
      </c>
      <c r="Q339" s="21" t="s">
        <v>26</v>
      </c>
      <c r="R339" s="30">
        <v>221274</v>
      </c>
      <c r="S339" s="34"/>
      <c r="T339" s="2">
        <f ca="1">IFERROR(IF(ISBLANK(EmpData[[#This Row],[DOB]]),"",INT((TODAY()-EmpData[[#This Row],[DOB]])/365)),"")</f>
        <v>26</v>
      </c>
      <c r="V339" t="str">
        <f>IFERROR(EmpData[[#This Row],[Name]]&amp;EmpData[[#This Row],[Month]],"")</f>
        <v>Rajkumar Singh43708</v>
      </c>
      <c r="W339">
        <f>IFERROR(YEAR(EmpData[[#This Row],[Month]]),"")</f>
        <v>2019</v>
      </c>
    </row>
    <row r="340" spans="1:23" x14ac:dyDescent="0.25">
      <c r="A340" s="21" t="s">
        <v>180</v>
      </c>
      <c r="B340" s="21" t="s">
        <v>181</v>
      </c>
      <c r="C340" s="2">
        <f>YEAR(EmpData[[#This Row],[DOJ ]])</f>
        <v>2018</v>
      </c>
      <c r="D340" s="24" t="s">
        <v>65</v>
      </c>
      <c r="E340" s="25">
        <v>43437</v>
      </c>
      <c r="F340" s="30" t="s">
        <v>262</v>
      </c>
      <c r="G340" s="32">
        <v>35105</v>
      </c>
      <c r="H340" s="30" t="s">
        <v>66</v>
      </c>
      <c r="I340" s="30" t="s">
        <v>19</v>
      </c>
      <c r="J340" s="21" t="s">
        <v>20</v>
      </c>
      <c r="K340" s="30">
        <v>300000</v>
      </c>
      <c r="L340" s="34">
        <v>43708</v>
      </c>
      <c r="M340" s="11">
        <f>MONTH(EmpData[[#This Row],[Month]])</f>
        <v>8</v>
      </c>
      <c r="N340" s="11">
        <f>YEAR(EmpData[[#This Row],[Month]])</f>
        <v>2019</v>
      </c>
      <c r="O340" s="21">
        <v>9.0333333333333332</v>
      </c>
      <c r="P340" s="30">
        <v>10</v>
      </c>
      <c r="Q340" s="21" t="s">
        <v>71</v>
      </c>
      <c r="R340" s="30">
        <v>300139.63</v>
      </c>
      <c r="S340" s="34"/>
      <c r="T340" s="2">
        <f ca="1">IFERROR(IF(ISBLANK(EmpData[[#This Row],[DOB]]),"",INT((TODAY()-EmpData[[#This Row],[DOB]])/365)),"")</f>
        <v>24</v>
      </c>
      <c r="V340" t="str">
        <f>IFERROR(EmpData[[#This Row],[Name]]&amp;EmpData[[#This Row],[Month]],"")</f>
        <v>Rakesh Baitha43708</v>
      </c>
      <c r="W340">
        <f>IFERROR(YEAR(EmpData[[#This Row],[Month]]),"")</f>
        <v>2019</v>
      </c>
    </row>
    <row r="341" spans="1:23" x14ac:dyDescent="0.25">
      <c r="A341" s="21" t="s">
        <v>184</v>
      </c>
      <c r="B341" s="21" t="s">
        <v>185</v>
      </c>
      <c r="C341" s="2">
        <f>YEAR(EmpData[[#This Row],[DOJ ]])</f>
        <v>2018</v>
      </c>
      <c r="D341" s="24" t="s">
        <v>104</v>
      </c>
      <c r="E341" s="25">
        <v>43314</v>
      </c>
      <c r="F341" s="30" t="s">
        <v>261</v>
      </c>
      <c r="G341" s="32">
        <v>34318</v>
      </c>
      <c r="H341" s="30" t="s">
        <v>18</v>
      </c>
      <c r="I341" s="30" t="s">
        <v>19</v>
      </c>
      <c r="J341" s="21" t="s">
        <v>20</v>
      </c>
      <c r="K341" s="30">
        <v>300000</v>
      </c>
      <c r="L341" s="34">
        <v>43708</v>
      </c>
      <c r="M341" s="11">
        <f>MONTH(EmpData[[#This Row],[Month]])</f>
        <v>8</v>
      </c>
      <c r="N341" s="11">
        <f>YEAR(EmpData[[#This Row],[Month]])</f>
        <v>2019</v>
      </c>
      <c r="O341" s="21">
        <v>13.133333333333333</v>
      </c>
      <c r="P341" s="30">
        <v>14</v>
      </c>
      <c r="Q341" s="21" t="s">
        <v>26</v>
      </c>
      <c r="R341" s="30">
        <v>359791.49000000005</v>
      </c>
      <c r="S341" s="34"/>
      <c r="T341" s="2">
        <f ca="1">IFERROR(IF(ISBLANK(EmpData[[#This Row],[DOB]]),"",INT((TODAY()-EmpData[[#This Row],[DOB]])/365)),"")</f>
        <v>26</v>
      </c>
      <c r="V341" t="str">
        <f>IFERROR(EmpData[[#This Row],[Name]]&amp;EmpData[[#This Row],[Month]],"")</f>
        <v>Richa Gupta43708</v>
      </c>
      <c r="W341">
        <f>IFERROR(YEAR(EmpData[[#This Row],[Month]]),"")</f>
        <v>2019</v>
      </c>
    </row>
    <row r="342" spans="1:23" x14ac:dyDescent="0.25">
      <c r="A342" s="21" t="s">
        <v>186</v>
      </c>
      <c r="B342" s="21" t="s">
        <v>187</v>
      </c>
      <c r="C342" s="2">
        <f>YEAR(EmpData[[#This Row],[DOJ ]])</f>
        <v>2018</v>
      </c>
      <c r="D342" s="24" t="s">
        <v>89</v>
      </c>
      <c r="E342" s="25">
        <v>43367</v>
      </c>
      <c r="F342" s="30" t="s">
        <v>261</v>
      </c>
      <c r="G342" s="32">
        <v>34335</v>
      </c>
      <c r="H342" s="30" t="s">
        <v>30</v>
      </c>
      <c r="I342" s="30" t="s">
        <v>19</v>
      </c>
      <c r="J342" s="21" t="s">
        <v>20</v>
      </c>
      <c r="K342" s="30">
        <v>300000</v>
      </c>
      <c r="L342" s="34">
        <v>43708</v>
      </c>
      <c r="M342" s="11">
        <f>MONTH(EmpData[[#This Row],[Month]])</f>
        <v>8</v>
      </c>
      <c r="N342" s="11">
        <f>YEAR(EmpData[[#This Row],[Month]])</f>
        <v>2019</v>
      </c>
      <c r="O342" s="21">
        <v>11.366666666666667</v>
      </c>
      <c r="P342" s="30">
        <v>12</v>
      </c>
      <c r="Q342" s="21" t="s">
        <v>71</v>
      </c>
      <c r="R342" s="30">
        <v>162520.37999999998</v>
      </c>
      <c r="S342" s="34"/>
      <c r="T342" s="2">
        <f ca="1">IFERROR(IF(ISBLANK(EmpData[[#This Row],[DOB]]),"",INT((TODAY()-EmpData[[#This Row],[DOB]])/365)),"")</f>
        <v>26</v>
      </c>
      <c r="V342" t="str">
        <f>IFERROR(EmpData[[#This Row],[Name]]&amp;EmpData[[#This Row],[Month]],"")</f>
        <v>Ritu Tuteja43708</v>
      </c>
      <c r="W342">
        <f>IFERROR(YEAR(EmpData[[#This Row],[Month]]),"")</f>
        <v>2019</v>
      </c>
    </row>
    <row r="343" spans="1:23" x14ac:dyDescent="0.25">
      <c r="A343" s="21" t="s">
        <v>188</v>
      </c>
      <c r="B343" s="21" t="s">
        <v>189</v>
      </c>
      <c r="C343" s="2">
        <f>YEAR(EmpData[[#This Row],[DOJ ]])</f>
        <v>2018</v>
      </c>
      <c r="D343" s="24" t="s">
        <v>29</v>
      </c>
      <c r="E343" s="25">
        <v>43347</v>
      </c>
      <c r="F343" s="30" t="s">
        <v>262</v>
      </c>
      <c r="G343" s="32" t="s">
        <v>263</v>
      </c>
      <c r="H343" s="30" t="s">
        <v>30</v>
      </c>
      <c r="I343" s="30" t="s">
        <v>19</v>
      </c>
      <c r="J343" s="21" t="s">
        <v>20</v>
      </c>
      <c r="K343" s="30">
        <v>300000</v>
      </c>
      <c r="L343" s="34">
        <v>43708</v>
      </c>
      <c r="M343" s="11">
        <f>MONTH(EmpData[[#This Row],[Month]])</f>
        <v>8</v>
      </c>
      <c r="N343" s="11">
        <f>YEAR(EmpData[[#This Row],[Month]])</f>
        <v>2019</v>
      </c>
      <c r="O343" s="21">
        <v>12.033333333333333</v>
      </c>
      <c r="P343" s="30">
        <v>13</v>
      </c>
      <c r="Q343" s="21" t="s">
        <v>26</v>
      </c>
      <c r="R343" s="30">
        <v>216603</v>
      </c>
      <c r="S343" s="34"/>
      <c r="T343" s="2" t="str">
        <f ca="1">IFERROR(IF(ISBLANK(EmpData[[#This Row],[DOB]]),"",INT((TODAY()-EmpData[[#This Row],[DOB]])/365)),"")</f>
        <v/>
      </c>
      <c r="V343" t="str">
        <f>IFERROR(EmpData[[#This Row],[Name]]&amp;EmpData[[#This Row],[Month]],"")</f>
        <v>Rohit Gupta43708</v>
      </c>
      <c r="W343">
        <f>IFERROR(YEAR(EmpData[[#This Row],[Month]]),"")</f>
        <v>2019</v>
      </c>
    </row>
    <row r="344" spans="1:23" x14ac:dyDescent="0.25">
      <c r="A344" s="21" t="s">
        <v>192</v>
      </c>
      <c r="B344" s="21" t="s">
        <v>193</v>
      </c>
      <c r="C344" s="2">
        <f>YEAR(EmpData[[#This Row],[DOJ ]])</f>
        <v>2018</v>
      </c>
      <c r="D344" s="24" t="s">
        <v>65</v>
      </c>
      <c r="E344" s="25">
        <v>43437</v>
      </c>
      <c r="F344" s="30" t="s">
        <v>262</v>
      </c>
      <c r="G344" s="32" t="s">
        <v>263</v>
      </c>
      <c r="H344" s="30" t="s">
        <v>66</v>
      </c>
      <c r="I344" s="30" t="s">
        <v>19</v>
      </c>
      <c r="J344" s="21" t="s">
        <v>20</v>
      </c>
      <c r="K344" s="30">
        <v>300000</v>
      </c>
      <c r="L344" s="34">
        <v>43708</v>
      </c>
      <c r="M344" s="11">
        <f>MONTH(EmpData[[#This Row],[Month]])</f>
        <v>8</v>
      </c>
      <c r="N344" s="11">
        <f>YEAR(EmpData[[#This Row],[Month]])</f>
        <v>2019</v>
      </c>
      <c r="O344" s="21">
        <v>9.0333333333333332</v>
      </c>
      <c r="P344" s="30">
        <v>10</v>
      </c>
      <c r="Q344" s="21" t="s">
        <v>71</v>
      </c>
      <c r="R344" s="30">
        <v>201454.16999999998</v>
      </c>
      <c r="S344" s="34"/>
      <c r="T344" s="2" t="str">
        <f ca="1">IFERROR(IF(ISBLANK(EmpData[[#This Row],[DOB]]),"",INT((TODAY()-EmpData[[#This Row],[DOB]])/365)),"")</f>
        <v/>
      </c>
      <c r="V344" t="str">
        <f>IFERROR(EmpData[[#This Row],[Name]]&amp;EmpData[[#This Row],[Month]],"")</f>
        <v>Rohit Malik43708</v>
      </c>
      <c r="W344">
        <f>IFERROR(YEAR(EmpData[[#This Row],[Month]]),"")</f>
        <v>2019</v>
      </c>
    </row>
    <row r="345" spans="1:23" x14ac:dyDescent="0.25">
      <c r="A345" s="21" t="s">
        <v>194</v>
      </c>
      <c r="B345" s="21" t="s">
        <v>195</v>
      </c>
      <c r="C345" s="2">
        <f>YEAR(EmpData[[#This Row],[DOJ ]])</f>
        <v>2018</v>
      </c>
      <c r="D345" s="24" t="s">
        <v>104</v>
      </c>
      <c r="E345" s="25">
        <v>43314</v>
      </c>
      <c r="F345" s="30" t="s">
        <v>262</v>
      </c>
      <c r="G345" s="32">
        <v>34709</v>
      </c>
      <c r="H345" s="30" t="s">
        <v>18</v>
      </c>
      <c r="I345" s="30" t="s">
        <v>19</v>
      </c>
      <c r="J345" s="21" t="s">
        <v>20</v>
      </c>
      <c r="K345" s="30">
        <v>300000</v>
      </c>
      <c r="L345" s="34">
        <v>43708</v>
      </c>
      <c r="M345" s="11">
        <f>MONTH(EmpData[[#This Row],[Month]])</f>
        <v>8</v>
      </c>
      <c r="N345" s="11">
        <f>YEAR(EmpData[[#This Row],[Month]])</f>
        <v>2019</v>
      </c>
      <c r="O345" s="21">
        <v>13.133333333333333</v>
      </c>
      <c r="P345" s="30">
        <v>14</v>
      </c>
      <c r="Q345" s="21" t="s">
        <v>26</v>
      </c>
      <c r="R345" s="30">
        <v>101021</v>
      </c>
      <c r="S345" s="34"/>
      <c r="T345" s="2">
        <f ca="1">IFERROR(IF(ISBLANK(EmpData[[#This Row],[DOB]]),"",INT((TODAY()-EmpData[[#This Row],[DOB]])/365)),"")</f>
        <v>25</v>
      </c>
      <c r="V345" t="str">
        <f>IFERROR(EmpData[[#This Row],[Name]]&amp;EmpData[[#This Row],[Month]],"")</f>
        <v>Roshan kumar43708</v>
      </c>
      <c r="W345">
        <f>IFERROR(YEAR(EmpData[[#This Row],[Month]]),"")</f>
        <v>2019</v>
      </c>
    </row>
    <row r="346" spans="1:23" x14ac:dyDescent="0.25">
      <c r="A346" s="21" t="s">
        <v>200</v>
      </c>
      <c r="B346" s="21" t="s">
        <v>201</v>
      </c>
      <c r="C346" s="2">
        <f>YEAR(EmpData[[#This Row],[DOJ ]])</f>
        <v>2018</v>
      </c>
      <c r="D346" s="24" t="s">
        <v>65</v>
      </c>
      <c r="E346" s="25">
        <v>43437</v>
      </c>
      <c r="F346" s="30" t="s">
        <v>262</v>
      </c>
      <c r="G346" s="32">
        <v>35476</v>
      </c>
      <c r="H346" s="30" t="s">
        <v>66</v>
      </c>
      <c r="I346" s="30" t="s">
        <v>19</v>
      </c>
      <c r="J346" s="21" t="s">
        <v>20</v>
      </c>
      <c r="K346" s="30">
        <v>300000</v>
      </c>
      <c r="L346" s="34">
        <v>43708</v>
      </c>
      <c r="M346" s="11">
        <f>MONTH(EmpData[[#This Row],[Month]])</f>
        <v>8</v>
      </c>
      <c r="N346" s="11">
        <f>YEAR(EmpData[[#This Row],[Month]])</f>
        <v>2019</v>
      </c>
      <c r="O346" s="21">
        <v>9.0333333333333332</v>
      </c>
      <c r="P346" s="30">
        <v>10</v>
      </c>
      <c r="Q346" s="21" t="s">
        <v>71</v>
      </c>
      <c r="R346" s="30">
        <v>418849.51999999996</v>
      </c>
      <c r="S346" s="34"/>
      <c r="T346" s="2">
        <f ca="1">IFERROR(IF(ISBLANK(EmpData[[#This Row],[DOB]]),"",INT((TODAY()-EmpData[[#This Row],[DOB]])/365)),"")</f>
        <v>23</v>
      </c>
      <c r="V346" t="str">
        <f>IFERROR(EmpData[[#This Row],[Name]]&amp;EmpData[[#This Row],[Month]],"")</f>
        <v>Saurav Kumar43708</v>
      </c>
      <c r="W346">
        <f>IFERROR(YEAR(EmpData[[#This Row],[Month]]),"")</f>
        <v>2019</v>
      </c>
    </row>
    <row r="347" spans="1:23" x14ac:dyDescent="0.25">
      <c r="A347" s="21" t="s">
        <v>202</v>
      </c>
      <c r="B347" s="21" t="s">
        <v>203</v>
      </c>
      <c r="C347" s="2">
        <f>YEAR(EmpData[[#This Row],[DOJ ]])</f>
        <v>2018</v>
      </c>
      <c r="D347" s="24" t="s">
        <v>65</v>
      </c>
      <c r="E347" s="25">
        <v>43437</v>
      </c>
      <c r="F347" s="30" t="s">
        <v>261</v>
      </c>
      <c r="G347" s="32">
        <v>34542</v>
      </c>
      <c r="H347" s="30" t="s">
        <v>66</v>
      </c>
      <c r="I347" s="30" t="s">
        <v>19</v>
      </c>
      <c r="J347" s="21" t="s">
        <v>20</v>
      </c>
      <c r="K347" s="30">
        <v>300000</v>
      </c>
      <c r="L347" s="34">
        <v>43708</v>
      </c>
      <c r="M347" s="11">
        <f>MONTH(EmpData[[#This Row],[Month]])</f>
        <v>8</v>
      </c>
      <c r="N347" s="11">
        <f>YEAR(EmpData[[#This Row],[Month]])</f>
        <v>2019</v>
      </c>
      <c r="O347" s="21">
        <v>9.0333333333333332</v>
      </c>
      <c r="P347" s="30">
        <v>10</v>
      </c>
      <c r="Q347" s="21" t="s">
        <v>71</v>
      </c>
      <c r="R347" s="30">
        <v>109275.08</v>
      </c>
      <c r="S347" s="34"/>
      <c r="T347" s="2">
        <f ca="1">IFERROR(IF(ISBLANK(EmpData[[#This Row],[DOB]]),"",INT((TODAY()-EmpData[[#This Row],[DOB]])/365)),"")</f>
        <v>25</v>
      </c>
      <c r="V347" t="str">
        <f>IFERROR(EmpData[[#This Row],[Name]]&amp;EmpData[[#This Row],[Month]],"")</f>
        <v>Shalini Yadav43708</v>
      </c>
      <c r="W347">
        <f>IFERROR(YEAR(EmpData[[#This Row],[Month]]),"")</f>
        <v>2019</v>
      </c>
    </row>
    <row r="348" spans="1:23" x14ac:dyDescent="0.25">
      <c r="A348" s="21" t="s">
        <v>204</v>
      </c>
      <c r="B348" s="21" t="s">
        <v>205</v>
      </c>
      <c r="C348" s="2">
        <f>YEAR(EmpData[[#This Row],[DOJ ]])</f>
        <v>2018</v>
      </c>
      <c r="D348" s="24" t="s">
        <v>74</v>
      </c>
      <c r="E348" s="25">
        <v>43283</v>
      </c>
      <c r="F348" s="30" t="s">
        <v>262</v>
      </c>
      <c r="G348" s="32">
        <v>34636</v>
      </c>
      <c r="H348" s="30" t="s">
        <v>70</v>
      </c>
      <c r="I348" s="30" t="s">
        <v>19</v>
      </c>
      <c r="J348" s="21" t="s">
        <v>20</v>
      </c>
      <c r="K348" s="30">
        <v>300000</v>
      </c>
      <c r="L348" s="34">
        <v>43708</v>
      </c>
      <c r="M348" s="11">
        <f>MONTH(EmpData[[#This Row],[Month]])</f>
        <v>8</v>
      </c>
      <c r="N348" s="11">
        <f>YEAR(EmpData[[#This Row],[Month]])</f>
        <v>2019</v>
      </c>
      <c r="O348" s="21">
        <v>14.166666666666666</v>
      </c>
      <c r="P348" s="30">
        <v>15</v>
      </c>
      <c r="Q348" s="21" t="s">
        <v>26</v>
      </c>
      <c r="R348" s="30">
        <v>241977.17</v>
      </c>
      <c r="S348" s="34"/>
      <c r="T348" s="2">
        <f ca="1">IFERROR(IF(ISBLANK(EmpData[[#This Row],[DOB]]),"",INT((TODAY()-EmpData[[#This Row],[DOB]])/365)),"")</f>
        <v>25</v>
      </c>
      <c r="V348" t="str">
        <f>IFERROR(EmpData[[#This Row],[Name]]&amp;EmpData[[#This Row],[Month]],"")</f>
        <v>Shanky43708</v>
      </c>
      <c r="W348">
        <f>IFERROR(YEAR(EmpData[[#This Row],[Month]]),"")</f>
        <v>2019</v>
      </c>
    </row>
    <row r="349" spans="1:23" x14ac:dyDescent="0.25">
      <c r="A349" s="21" t="s">
        <v>206</v>
      </c>
      <c r="B349" s="21" t="s">
        <v>207</v>
      </c>
      <c r="C349" s="2">
        <f>YEAR(EmpData[[#This Row],[DOJ ]])</f>
        <v>2017</v>
      </c>
      <c r="D349" s="24" t="s">
        <v>208</v>
      </c>
      <c r="E349" s="25">
        <v>42887</v>
      </c>
      <c r="F349" s="30" t="s">
        <v>261</v>
      </c>
      <c r="G349" s="32">
        <v>34178</v>
      </c>
      <c r="H349" s="30"/>
      <c r="I349" s="30" t="s">
        <v>40</v>
      </c>
      <c r="J349" s="21" t="s">
        <v>20</v>
      </c>
      <c r="K349" s="30">
        <v>300000</v>
      </c>
      <c r="L349" s="34">
        <v>43708</v>
      </c>
      <c r="M349" s="11">
        <f>MONTH(EmpData[[#This Row],[Month]])</f>
        <v>8</v>
      </c>
      <c r="N349" s="11">
        <f>YEAR(EmpData[[#This Row],[Month]])</f>
        <v>2019</v>
      </c>
      <c r="O349" s="21">
        <v>27.366666666666667</v>
      </c>
      <c r="P349" s="30">
        <v>28</v>
      </c>
      <c r="Q349" s="21" t="s">
        <v>36</v>
      </c>
      <c r="R349" s="30">
        <v>0</v>
      </c>
      <c r="S349" s="34"/>
      <c r="T349" s="2">
        <f ca="1">IFERROR(IF(ISBLANK(EmpData[[#This Row],[DOB]]),"",INT((TODAY()-EmpData[[#This Row],[DOB]])/365)),"")</f>
        <v>26</v>
      </c>
      <c r="V349" t="str">
        <f>IFERROR(EmpData[[#This Row],[Name]]&amp;EmpData[[#This Row],[Month]],"")</f>
        <v>Sharon Davis43708</v>
      </c>
      <c r="W349">
        <f>IFERROR(YEAR(EmpData[[#This Row],[Month]]),"")</f>
        <v>2019</v>
      </c>
    </row>
    <row r="350" spans="1:23" x14ac:dyDescent="0.25">
      <c r="A350" s="21" t="s">
        <v>209</v>
      </c>
      <c r="B350" s="21" t="s">
        <v>210</v>
      </c>
      <c r="C350" s="2">
        <f>YEAR(EmpData[[#This Row],[DOJ ]])</f>
        <v>2018</v>
      </c>
      <c r="D350" s="24" t="s">
        <v>104</v>
      </c>
      <c r="E350" s="25">
        <v>43314</v>
      </c>
      <c r="F350" s="30" t="s">
        <v>262</v>
      </c>
      <c r="G350" s="32">
        <v>32465</v>
      </c>
      <c r="H350" s="30" t="s">
        <v>18</v>
      </c>
      <c r="I350" s="30" t="s">
        <v>19</v>
      </c>
      <c r="J350" s="21" t="s">
        <v>20</v>
      </c>
      <c r="K350" s="30">
        <v>300000</v>
      </c>
      <c r="L350" s="34">
        <v>43708</v>
      </c>
      <c r="M350" s="11">
        <f>MONTH(EmpData[[#This Row],[Month]])</f>
        <v>8</v>
      </c>
      <c r="N350" s="11">
        <f>YEAR(EmpData[[#This Row],[Month]])</f>
        <v>2019</v>
      </c>
      <c r="O350" s="21">
        <v>13.133333333333333</v>
      </c>
      <c r="P350" s="30">
        <v>14</v>
      </c>
      <c r="Q350" s="21" t="s">
        <v>26</v>
      </c>
      <c r="R350" s="30">
        <v>186612</v>
      </c>
      <c r="S350" s="34"/>
      <c r="T350" s="2">
        <f ca="1">IFERROR(IF(ISBLANK(EmpData[[#This Row],[DOB]]),"",INT((TODAY()-EmpData[[#This Row],[DOB]])/365)),"")</f>
        <v>31</v>
      </c>
      <c r="V350" t="str">
        <f>IFERROR(EmpData[[#This Row],[Name]]&amp;EmpData[[#This Row],[Month]],"")</f>
        <v>Shivam Gupta43708</v>
      </c>
      <c r="W350">
        <f>IFERROR(YEAR(EmpData[[#This Row],[Month]]),"")</f>
        <v>2019</v>
      </c>
    </row>
    <row r="351" spans="1:23" x14ac:dyDescent="0.25">
      <c r="A351" s="21" t="s">
        <v>211</v>
      </c>
      <c r="B351" s="21" t="s">
        <v>212</v>
      </c>
      <c r="C351" s="2">
        <f>YEAR(EmpData[[#This Row],[DOJ ]])</f>
        <v>2018</v>
      </c>
      <c r="D351" s="24" t="s">
        <v>65</v>
      </c>
      <c r="E351" s="25">
        <v>43437</v>
      </c>
      <c r="F351" s="30" t="s">
        <v>262</v>
      </c>
      <c r="G351" s="32">
        <v>34474</v>
      </c>
      <c r="H351" s="30" t="s">
        <v>66</v>
      </c>
      <c r="I351" s="30" t="s">
        <v>19</v>
      </c>
      <c r="J351" s="21" t="s">
        <v>20</v>
      </c>
      <c r="K351" s="30">
        <v>300000</v>
      </c>
      <c r="L351" s="34">
        <v>43708</v>
      </c>
      <c r="M351" s="11">
        <f>MONTH(EmpData[[#This Row],[Month]])</f>
        <v>8</v>
      </c>
      <c r="N351" s="11">
        <f>YEAR(EmpData[[#This Row],[Month]])</f>
        <v>2019</v>
      </c>
      <c r="O351" s="21">
        <v>9.0333333333333332</v>
      </c>
      <c r="P351" s="30">
        <v>10</v>
      </c>
      <c r="Q351" s="21" t="s">
        <v>71</v>
      </c>
      <c r="R351" s="30">
        <v>431720.17999999993</v>
      </c>
      <c r="S351" s="34"/>
      <c r="T351" s="2">
        <f ca="1">IFERROR(IF(ISBLANK(EmpData[[#This Row],[DOB]]),"",INT((TODAY()-EmpData[[#This Row],[DOB]])/365)),"")</f>
        <v>26</v>
      </c>
      <c r="V351" t="str">
        <f>IFERROR(EmpData[[#This Row],[Name]]&amp;EmpData[[#This Row],[Month]],"")</f>
        <v>Shubham Kaushal43708</v>
      </c>
      <c r="W351">
        <f>IFERROR(YEAR(EmpData[[#This Row],[Month]]),"")</f>
        <v>2019</v>
      </c>
    </row>
    <row r="352" spans="1:23" x14ac:dyDescent="0.25">
      <c r="A352" s="21" t="s">
        <v>213</v>
      </c>
      <c r="B352" s="21" t="s">
        <v>214</v>
      </c>
      <c r="C352" s="2">
        <f>YEAR(EmpData[[#This Row],[DOJ ]])</f>
        <v>2018</v>
      </c>
      <c r="D352" s="24" t="s">
        <v>215</v>
      </c>
      <c r="E352" s="25">
        <v>43426</v>
      </c>
      <c r="F352" s="30" t="s">
        <v>262</v>
      </c>
      <c r="G352" s="32" t="s">
        <v>263</v>
      </c>
      <c r="H352" s="30"/>
      <c r="I352" s="30" t="s">
        <v>216</v>
      </c>
      <c r="J352" s="21" t="s">
        <v>20</v>
      </c>
      <c r="K352" s="30">
        <v>300000</v>
      </c>
      <c r="L352" s="34">
        <v>43708</v>
      </c>
      <c r="M352" s="11">
        <f>MONTH(EmpData[[#This Row],[Month]])</f>
        <v>8</v>
      </c>
      <c r="N352" s="11">
        <f>YEAR(EmpData[[#This Row],[Month]])</f>
        <v>2019</v>
      </c>
      <c r="O352" s="21">
        <v>9.4</v>
      </c>
      <c r="P352" s="30">
        <v>10</v>
      </c>
      <c r="Q352" s="21" t="s">
        <v>71</v>
      </c>
      <c r="R352" s="30">
        <v>0</v>
      </c>
      <c r="S352" s="34"/>
      <c r="T352" s="2" t="str">
        <f ca="1">IFERROR(IF(ISBLANK(EmpData[[#This Row],[DOB]]),"",INT((TODAY()-EmpData[[#This Row],[DOB]])/365)),"")</f>
        <v/>
      </c>
      <c r="V352" t="str">
        <f>IFERROR(EmpData[[#This Row],[Name]]&amp;EmpData[[#This Row],[Month]],"")</f>
        <v>Sidhant Dhir43708</v>
      </c>
      <c r="W352">
        <f>IFERROR(YEAR(EmpData[[#This Row],[Month]]),"")</f>
        <v>2019</v>
      </c>
    </row>
    <row r="353" spans="1:23" x14ac:dyDescent="0.25">
      <c r="A353" s="21" t="s">
        <v>221</v>
      </c>
      <c r="B353" s="21" t="s">
        <v>222</v>
      </c>
      <c r="C353" s="2">
        <f>YEAR(EmpData[[#This Row],[DOJ ]])</f>
        <v>2017</v>
      </c>
      <c r="D353" s="24" t="s">
        <v>208</v>
      </c>
      <c r="E353" s="25">
        <v>42887</v>
      </c>
      <c r="F353" s="30" t="s">
        <v>261</v>
      </c>
      <c r="G353" s="32">
        <v>35215</v>
      </c>
      <c r="H353" s="30" t="s">
        <v>25</v>
      </c>
      <c r="I353" s="30" t="s">
        <v>244</v>
      </c>
      <c r="J353" s="21" t="s">
        <v>20</v>
      </c>
      <c r="K353" s="30">
        <v>300000</v>
      </c>
      <c r="L353" s="34">
        <v>43708</v>
      </c>
      <c r="M353" s="11">
        <f>MONTH(EmpData[[#This Row],[Month]])</f>
        <v>8</v>
      </c>
      <c r="N353" s="11">
        <f>YEAR(EmpData[[#This Row],[Month]])</f>
        <v>2019</v>
      </c>
      <c r="O353" s="21">
        <v>27.366666666666667</v>
      </c>
      <c r="P353" s="30">
        <v>28</v>
      </c>
      <c r="Q353" s="21" t="s">
        <v>36</v>
      </c>
      <c r="R353" s="30">
        <v>19888.72</v>
      </c>
      <c r="S353" s="34"/>
      <c r="T353" s="2">
        <f ca="1">IFERROR(IF(ISBLANK(EmpData[[#This Row],[DOB]]),"",INT((TODAY()-EmpData[[#This Row],[DOB]])/365)),"")</f>
        <v>24</v>
      </c>
      <c r="V353" t="str">
        <f>IFERROR(EmpData[[#This Row],[Name]]&amp;EmpData[[#This Row],[Month]],"")</f>
        <v>Sudha Gupta43708</v>
      </c>
      <c r="W353">
        <f>IFERROR(YEAR(EmpData[[#This Row],[Month]]),"")</f>
        <v>2019</v>
      </c>
    </row>
    <row r="354" spans="1:23" x14ac:dyDescent="0.25">
      <c r="A354" s="21" t="s">
        <v>223</v>
      </c>
      <c r="B354" s="21" t="s">
        <v>224</v>
      </c>
      <c r="C354" s="2">
        <f>YEAR(EmpData[[#This Row],[DOJ ]])</f>
        <v>2018</v>
      </c>
      <c r="D354" s="24" t="s">
        <v>24</v>
      </c>
      <c r="E354" s="25">
        <v>43132</v>
      </c>
      <c r="F354" s="30" t="s">
        <v>262</v>
      </c>
      <c r="G354" s="32">
        <v>33873</v>
      </c>
      <c r="H354" s="30" t="s">
        <v>25</v>
      </c>
      <c r="I354" s="30" t="s">
        <v>19</v>
      </c>
      <c r="J354" s="21" t="s">
        <v>20</v>
      </c>
      <c r="K354" s="30">
        <v>300000</v>
      </c>
      <c r="L354" s="34">
        <v>43708</v>
      </c>
      <c r="M354" s="11">
        <f>MONTH(EmpData[[#This Row],[Month]])</f>
        <v>8</v>
      </c>
      <c r="N354" s="11">
        <f>YEAR(EmpData[[#This Row],[Month]])</f>
        <v>2019</v>
      </c>
      <c r="O354" s="21">
        <v>19.2</v>
      </c>
      <c r="P354" s="30">
        <v>20</v>
      </c>
      <c r="Q354" s="21" t="s">
        <v>86</v>
      </c>
      <c r="R354" s="30">
        <v>313433.20999999996</v>
      </c>
      <c r="S354" s="34"/>
      <c r="T354" s="2">
        <f ca="1">IFERROR(IF(ISBLANK(EmpData[[#This Row],[DOB]]),"",INT((TODAY()-EmpData[[#This Row],[DOB]])/365)),"")</f>
        <v>27</v>
      </c>
      <c r="V354" t="str">
        <f>IFERROR(EmpData[[#This Row],[Name]]&amp;EmpData[[#This Row],[Month]],"")</f>
        <v>Varun Gandhi43708</v>
      </c>
      <c r="W354">
        <f>IFERROR(YEAR(EmpData[[#This Row],[Month]]),"")</f>
        <v>2019</v>
      </c>
    </row>
    <row r="355" spans="1:23" x14ac:dyDescent="0.25">
      <c r="A355" s="21" t="s">
        <v>225</v>
      </c>
      <c r="B355" s="21" t="s">
        <v>226</v>
      </c>
      <c r="C355" s="2">
        <f>YEAR(EmpData[[#This Row],[DOJ ]])</f>
        <v>2018</v>
      </c>
      <c r="D355" s="24" t="s">
        <v>65</v>
      </c>
      <c r="E355" s="25">
        <v>43437</v>
      </c>
      <c r="F355" s="30" t="s">
        <v>262</v>
      </c>
      <c r="G355" s="32">
        <v>34654</v>
      </c>
      <c r="H355" s="30" t="s">
        <v>66</v>
      </c>
      <c r="I355" s="30" t="s">
        <v>19</v>
      </c>
      <c r="J355" s="21" t="s">
        <v>20</v>
      </c>
      <c r="K355" s="30">
        <v>300000</v>
      </c>
      <c r="L355" s="34">
        <v>43708</v>
      </c>
      <c r="M355" s="11">
        <f>MONTH(EmpData[[#This Row],[Month]])</f>
        <v>8</v>
      </c>
      <c r="N355" s="11">
        <f>YEAR(EmpData[[#This Row],[Month]])</f>
        <v>2019</v>
      </c>
      <c r="O355" s="21">
        <v>9.0333333333333332</v>
      </c>
      <c r="P355" s="30">
        <v>10</v>
      </c>
      <c r="Q355" s="21" t="s">
        <v>71</v>
      </c>
      <c r="R355" s="30">
        <v>401378.03</v>
      </c>
      <c r="S355" s="34"/>
      <c r="T355" s="2">
        <f ca="1">IFERROR(IF(ISBLANK(EmpData[[#This Row],[DOB]]),"",INT((TODAY()-EmpData[[#This Row],[DOB]])/365)),"")</f>
        <v>25</v>
      </c>
      <c r="V355" t="str">
        <f>IFERROR(EmpData[[#This Row],[Name]]&amp;EmpData[[#This Row],[Month]],"")</f>
        <v>Vishal Kumar43708</v>
      </c>
      <c r="W355">
        <f>IFERROR(YEAR(EmpData[[#This Row],[Month]]),"")</f>
        <v>2019</v>
      </c>
    </row>
    <row r="356" spans="1:23" x14ac:dyDescent="0.25">
      <c r="A356" s="21" t="s">
        <v>232</v>
      </c>
      <c r="B356" s="21" t="s">
        <v>233</v>
      </c>
      <c r="C356" s="2">
        <f>YEAR(EmpData[[#This Row],[DOJ ]])</f>
        <v>2019</v>
      </c>
      <c r="D356" s="26">
        <v>43647</v>
      </c>
      <c r="E356" s="25">
        <v>43647</v>
      </c>
      <c r="F356" s="30" t="s">
        <v>261</v>
      </c>
      <c r="G356" s="32">
        <v>35262</v>
      </c>
      <c r="H356" s="30" t="s">
        <v>234</v>
      </c>
      <c r="I356" s="30" t="s">
        <v>19</v>
      </c>
      <c r="J356" s="21" t="s">
        <v>20</v>
      </c>
      <c r="K356" s="30">
        <v>300000</v>
      </c>
      <c r="L356" s="34">
        <v>43708</v>
      </c>
      <c r="M356" s="11">
        <f>MONTH(EmpData[[#This Row],[Month]])</f>
        <v>8</v>
      </c>
      <c r="N356" s="11">
        <f>YEAR(EmpData[[#This Row],[Month]])</f>
        <v>2019</v>
      </c>
      <c r="O356" s="21">
        <v>2.0333333333333332</v>
      </c>
      <c r="P356" s="30">
        <v>3</v>
      </c>
      <c r="Q356" s="21" t="s">
        <v>231</v>
      </c>
      <c r="R356" s="30">
        <v>58305.86</v>
      </c>
      <c r="S356" s="34"/>
      <c r="T356" s="2">
        <f ca="1">IFERROR(IF(ISBLANK(EmpData[[#This Row],[DOB]]),"",INT((TODAY()-EmpData[[#This Row],[DOB]])/365)),"")</f>
        <v>23</v>
      </c>
      <c r="V356" t="str">
        <f>IFERROR(EmpData[[#This Row],[Name]]&amp;EmpData[[#This Row],[Month]],"")</f>
        <v>Megha Chauhan 43708</v>
      </c>
      <c r="W356">
        <f>IFERROR(YEAR(EmpData[[#This Row],[Month]]),"")</f>
        <v>2019</v>
      </c>
    </row>
    <row r="357" spans="1:23" x14ac:dyDescent="0.25">
      <c r="A357" s="21" t="s">
        <v>235</v>
      </c>
      <c r="B357" s="21" t="s">
        <v>245</v>
      </c>
      <c r="C357" s="2">
        <f>YEAR(EmpData[[#This Row],[DOJ ]])</f>
        <v>2019</v>
      </c>
      <c r="D357" s="26">
        <v>43647</v>
      </c>
      <c r="E357" s="25">
        <v>43647</v>
      </c>
      <c r="F357" s="30" t="s">
        <v>261</v>
      </c>
      <c r="G357" s="32">
        <v>35955</v>
      </c>
      <c r="H357" s="30" t="s">
        <v>234</v>
      </c>
      <c r="I357" s="30" t="s">
        <v>19</v>
      </c>
      <c r="J357" s="21" t="s">
        <v>20</v>
      </c>
      <c r="K357" s="30">
        <v>300000</v>
      </c>
      <c r="L357" s="34">
        <v>43708</v>
      </c>
      <c r="M357" s="11">
        <f>MONTH(EmpData[[#This Row],[Month]])</f>
        <v>8</v>
      </c>
      <c r="N357" s="11">
        <f>YEAR(EmpData[[#This Row],[Month]])</f>
        <v>2019</v>
      </c>
      <c r="O357" s="21">
        <v>2.0333333333333332</v>
      </c>
      <c r="P357" s="30">
        <v>3</v>
      </c>
      <c r="Q357" s="21" t="s">
        <v>231</v>
      </c>
      <c r="R357" s="30">
        <v>64999.54</v>
      </c>
      <c r="S357" s="34"/>
      <c r="T357" s="2">
        <f ca="1">IFERROR(IF(ISBLANK(EmpData[[#This Row],[DOB]]),"",INT((TODAY()-EmpData[[#This Row],[DOB]])/365)),"")</f>
        <v>22</v>
      </c>
      <c r="V357" t="str">
        <f>IFERROR(EmpData[[#This Row],[Name]]&amp;EmpData[[#This Row],[Month]],"")</f>
        <v>Vanshika Thakral43708</v>
      </c>
      <c r="W357">
        <f>IFERROR(YEAR(EmpData[[#This Row],[Month]]),"")</f>
        <v>2019</v>
      </c>
    </row>
    <row r="358" spans="1:23" x14ac:dyDescent="0.25">
      <c r="A358" s="21" t="s">
        <v>237</v>
      </c>
      <c r="B358" s="21" t="s">
        <v>246</v>
      </c>
      <c r="C358" s="2">
        <f>YEAR(EmpData[[#This Row],[DOJ ]])</f>
        <v>2019</v>
      </c>
      <c r="D358" s="26">
        <v>43647</v>
      </c>
      <c r="E358" s="25">
        <v>43647</v>
      </c>
      <c r="F358" s="30" t="s">
        <v>261</v>
      </c>
      <c r="G358" s="32">
        <v>35626</v>
      </c>
      <c r="H358" s="30" t="s">
        <v>234</v>
      </c>
      <c r="I358" s="30" t="s">
        <v>19</v>
      </c>
      <c r="J358" s="21" t="s">
        <v>20</v>
      </c>
      <c r="K358" s="30">
        <v>300000</v>
      </c>
      <c r="L358" s="34">
        <v>43708</v>
      </c>
      <c r="M358" s="11">
        <f>MONTH(EmpData[[#This Row],[Month]])</f>
        <v>8</v>
      </c>
      <c r="N358" s="11">
        <f>YEAR(EmpData[[#This Row],[Month]])</f>
        <v>2019</v>
      </c>
      <c r="O358" s="21">
        <v>2.0333333333333332</v>
      </c>
      <c r="P358" s="30">
        <v>3</v>
      </c>
      <c r="Q358" s="21" t="s">
        <v>231</v>
      </c>
      <c r="R358" s="30">
        <v>89440.700000000012</v>
      </c>
      <c r="S358" s="34"/>
      <c r="T358" s="2">
        <f ca="1">IFERROR(IF(ISBLANK(EmpData[[#This Row],[DOB]]),"",INT((TODAY()-EmpData[[#This Row],[DOB]])/365)),"")</f>
        <v>22</v>
      </c>
      <c r="V358" t="str">
        <f>IFERROR(EmpData[[#This Row],[Name]]&amp;EmpData[[#This Row],[Month]],"")</f>
        <v>Anshika Tyagi43708</v>
      </c>
      <c r="W358">
        <f>IFERROR(YEAR(EmpData[[#This Row],[Month]]),"")</f>
        <v>2019</v>
      </c>
    </row>
    <row r="359" spans="1:23" x14ac:dyDescent="0.25">
      <c r="A359" s="21" t="s">
        <v>239</v>
      </c>
      <c r="B359" s="21" t="s">
        <v>247</v>
      </c>
      <c r="C359" s="2">
        <f>YEAR(EmpData[[#This Row],[DOJ ]])</f>
        <v>2019</v>
      </c>
      <c r="D359" s="26">
        <v>43647</v>
      </c>
      <c r="E359" s="25">
        <v>43647</v>
      </c>
      <c r="F359" s="30" t="s">
        <v>262</v>
      </c>
      <c r="G359" s="32">
        <v>35839</v>
      </c>
      <c r="H359" s="30" t="s">
        <v>234</v>
      </c>
      <c r="I359" s="30" t="s">
        <v>19</v>
      </c>
      <c r="J359" s="21" t="s">
        <v>20</v>
      </c>
      <c r="K359" s="30">
        <v>300000</v>
      </c>
      <c r="L359" s="34">
        <v>43708</v>
      </c>
      <c r="M359" s="11">
        <f>MONTH(EmpData[[#This Row],[Month]])</f>
        <v>8</v>
      </c>
      <c r="N359" s="11">
        <f>YEAR(EmpData[[#This Row],[Month]])</f>
        <v>2019</v>
      </c>
      <c r="O359" s="21">
        <v>2.0333333333333332</v>
      </c>
      <c r="P359" s="30">
        <v>3</v>
      </c>
      <c r="Q359" s="21" t="s">
        <v>231</v>
      </c>
      <c r="R359" s="30">
        <v>91102.2</v>
      </c>
      <c r="S359" s="34"/>
      <c r="T359" s="2">
        <f ca="1">IFERROR(IF(ISBLANK(EmpData[[#This Row],[DOB]]),"",INT((TODAY()-EmpData[[#This Row],[DOB]])/365)),"")</f>
        <v>22</v>
      </c>
      <c r="V359" t="str">
        <f>IFERROR(EmpData[[#This Row],[Name]]&amp;EmpData[[#This Row],[Month]],"")</f>
        <v>Rohan Jaiswal43708</v>
      </c>
      <c r="W359">
        <f>IFERROR(YEAR(EmpData[[#This Row],[Month]]),"")</f>
        <v>2019</v>
      </c>
    </row>
    <row r="360" spans="1:23" x14ac:dyDescent="0.25">
      <c r="A360" s="21" t="s">
        <v>241</v>
      </c>
      <c r="B360" s="21" t="s">
        <v>248</v>
      </c>
      <c r="C360" s="2">
        <f>YEAR(EmpData[[#This Row],[DOJ ]])</f>
        <v>2019</v>
      </c>
      <c r="D360" s="26">
        <v>43647</v>
      </c>
      <c r="E360" s="25">
        <v>43647</v>
      </c>
      <c r="F360" s="30" t="s">
        <v>262</v>
      </c>
      <c r="G360" s="32">
        <v>36203</v>
      </c>
      <c r="H360" s="30" t="s">
        <v>234</v>
      </c>
      <c r="I360" s="30" t="s">
        <v>19</v>
      </c>
      <c r="J360" s="21" t="s">
        <v>20</v>
      </c>
      <c r="K360" s="30">
        <v>300000</v>
      </c>
      <c r="L360" s="34">
        <v>43708</v>
      </c>
      <c r="M360" s="11">
        <f>MONTH(EmpData[[#This Row],[Month]])</f>
        <v>8</v>
      </c>
      <c r="N360" s="11">
        <f>YEAR(EmpData[[#This Row],[Month]])</f>
        <v>2019</v>
      </c>
      <c r="O360" s="21">
        <v>2.0333333333333332</v>
      </c>
      <c r="P360" s="30">
        <v>3</v>
      </c>
      <c r="Q360" s="21" t="s">
        <v>231</v>
      </c>
      <c r="R360" s="30">
        <v>59835.89</v>
      </c>
      <c r="S360" s="34"/>
      <c r="T360" s="2">
        <f ca="1">IFERROR(IF(ISBLANK(EmpData[[#This Row],[DOB]]),"",INT((TODAY()-EmpData[[#This Row],[DOB]])/365)),"")</f>
        <v>21</v>
      </c>
      <c r="V360" t="str">
        <f>IFERROR(EmpData[[#This Row],[Name]]&amp;EmpData[[#This Row],[Month]],"")</f>
        <v>Debraj Dey43708</v>
      </c>
      <c r="W360">
        <f>IFERROR(YEAR(EmpData[[#This Row],[Month]]),"")</f>
        <v>2019</v>
      </c>
    </row>
    <row r="361" spans="1:23" x14ac:dyDescent="0.25">
      <c r="A361" s="21" t="s">
        <v>249</v>
      </c>
      <c r="B361" s="21" t="s">
        <v>250</v>
      </c>
      <c r="C361" s="2">
        <f>YEAR(EmpData[[#This Row],[DOJ ]])</f>
        <v>2019</v>
      </c>
      <c r="D361" s="26">
        <v>43678</v>
      </c>
      <c r="E361" s="25">
        <v>43678</v>
      </c>
      <c r="F361" s="30" t="s">
        <v>261</v>
      </c>
      <c r="G361" s="32" t="s">
        <v>263</v>
      </c>
      <c r="H361" s="30" t="s">
        <v>251</v>
      </c>
      <c r="I361" s="30" t="s">
        <v>19</v>
      </c>
      <c r="J361" s="21" t="s">
        <v>20</v>
      </c>
      <c r="K361" s="30">
        <v>300000</v>
      </c>
      <c r="L361" s="34">
        <v>43708</v>
      </c>
      <c r="M361" s="11">
        <f>MONTH(EmpData[[#This Row],[Month]])</f>
        <v>8</v>
      </c>
      <c r="N361" s="11">
        <f>YEAR(EmpData[[#This Row],[Month]])</f>
        <v>2019</v>
      </c>
      <c r="O361" s="21">
        <v>1</v>
      </c>
      <c r="P361" s="30">
        <v>1</v>
      </c>
      <c r="Q361" s="21" t="s">
        <v>231</v>
      </c>
      <c r="R361" s="30">
        <v>5100</v>
      </c>
      <c r="S361" s="34"/>
      <c r="T361" s="2" t="str">
        <f ca="1">IFERROR(IF(ISBLANK(EmpData[[#This Row],[DOB]]),"",INT((TODAY()-EmpData[[#This Row],[DOB]])/365)),"")</f>
        <v/>
      </c>
      <c r="V361" t="str">
        <f>IFERROR(EmpData[[#This Row],[Name]]&amp;EmpData[[#This Row],[Month]],"")</f>
        <v>Megha Kala43708</v>
      </c>
      <c r="W361">
        <f>IFERROR(YEAR(EmpData[[#This Row],[Month]]),"")</f>
        <v>2019</v>
      </c>
    </row>
    <row r="362" spans="1:23" x14ac:dyDescent="0.25">
      <c r="A362" s="21" t="s">
        <v>252</v>
      </c>
      <c r="B362" s="21" t="s">
        <v>253</v>
      </c>
      <c r="C362" s="2">
        <f>YEAR(EmpData[[#This Row],[DOJ ]])</f>
        <v>2019</v>
      </c>
      <c r="D362" s="26">
        <v>43678</v>
      </c>
      <c r="E362" s="25">
        <v>43678</v>
      </c>
      <c r="F362" s="30" t="s">
        <v>261</v>
      </c>
      <c r="G362" s="32" t="s">
        <v>263</v>
      </c>
      <c r="H362" s="30" t="s">
        <v>251</v>
      </c>
      <c r="I362" s="30" t="s">
        <v>19</v>
      </c>
      <c r="J362" s="21" t="s">
        <v>20</v>
      </c>
      <c r="K362" s="30">
        <v>300000</v>
      </c>
      <c r="L362" s="34">
        <v>43708</v>
      </c>
      <c r="M362" s="11">
        <f>MONTH(EmpData[[#This Row],[Month]])</f>
        <v>8</v>
      </c>
      <c r="N362" s="11">
        <f>YEAR(EmpData[[#This Row],[Month]])</f>
        <v>2019</v>
      </c>
      <c r="O362" s="21">
        <v>1</v>
      </c>
      <c r="P362" s="30">
        <v>1</v>
      </c>
      <c r="Q362" s="21" t="s">
        <v>231</v>
      </c>
      <c r="R362" s="30">
        <v>0</v>
      </c>
      <c r="S362" s="34"/>
      <c r="T362" s="2" t="str">
        <f ca="1">IFERROR(IF(ISBLANK(EmpData[[#This Row],[DOB]]),"",INT((TODAY()-EmpData[[#This Row],[DOB]])/365)),"")</f>
        <v/>
      </c>
      <c r="V362" t="str">
        <f>IFERROR(EmpData[[#This Row],[Name]]&amp;EmpData[[#This Row],[Month]],"")</f>
        <v>Priyanka Negi43708</v>
      </c>
      <c r="W362">
        <f>IFERROR(YEAR(EmpData[[#This Row],[Month]]),"")</f>
        <v>2019</v>
      </c>
    </row>
    <row r="363" spans="1:23" x14ac:dyDescent="0.25">
      <c r="A363" s="21" t="s">
        <v>254</v>
      </c>
      <c r="B363" s="21" t="s">
        <v>255</v>
      </c>
      <c r="C363" s="2">
        <f>YEAR(EmpData[[#This Row],[DOJ ]])</f>
        <v>2019</v>
      </c>
      <c r="D363" s="26">
        <v>43678</v>
      </c>
      <c r="E363" s="25">
        <v>43678</v>
      </c>
      <c r="F363" s="30" t="s">
        <v>262</v>
      </c>
      <c r="G363" s="32" t="s">
        <v>263</v>
      </c>
      <c r="H363" s="30" t="s">
        <v>251</v>
      </c>
      <c r="I363" s="30" t="s">
        <v>19</v>
      </c>
      <c r="J363" s="21" t="s">
        <v>20</v>
      </c>
      <c r="K363" s="30">
        <v>300000</v>
      </c>
      <c r="L363" s="34">
        <v>43708</v>
      </c>
      <c r="M363" s="11">
        <f>MONTH(EmpData[[#This Row],[Month]])</f>
        <v>8</v>
      </c>
      <c r="N363" s="11">
        <f>YEAR(EmpData[[#This Row],[Month]])</f>
        <v>2019</v>
      </c>
      <c r="O363" s="21">
        <v>1</v>
      </c>
      <c r="P363" s="30">
        <v>1</v>
      </c>
      <c r="Q363" s="21" t="s">
        <v>231</v>
      </c>
      <c r="R363" s="30">
        <v>22000</v>
      </c>
      <c r="S363" s="34"/>
      <c r="T363" s="2" t="str">
        <f ca="1">IFERROR(IF(ISBLANK(EmpData[[#This Row],[DOB]]),"",INT((TODAY()-EmpData[[#This Row],[DOB]])/365)),"")</f>
        <v/>
      </c>
      <c r="V363" t="str">
        <f>IFERROR(EmpData[[#This Row],[Name]]&amp;EmpData[[#This Row],[Month]],"")</f>
        <v>Sohan Rawat43708</v>
      </c>
      <c r="W363">
        <f>IFERROR(YEAR(EmpData[[#This Row],[Month]]),"")</f>
        <v>2019</v>
      </c>
    </row>
    <row r="364" spans="1:23" x14ac:dyDescent="0.25">
      <c r="A364" s="21" t="s">
        <v>256</v>
      </c>
      <c r="B364" s="21" t="s">
        <v>257</v>
      </c>
      <c r="C364" s="2">
        <f>YEAR(EmpData[[#This Row],[DOJ ]])</f>
        <v>2019</v>
      </c>
      <c r="D364" s="26">
        <v>43678</v>
      </c>
      <c r="E364" s="25">
        <v>43678</v>
      </c>
      <c r="F364" s="30" t="s">
        <v>262</v>
      </c>
      <c r="G364" s="32" t="s">
        <v>263</v>
      </c>
      <c r="H364" s="30" t="s">
        <v>251</v>
      </c>
      <c r="I364" s="30" t="s">
        <v>19</v>
      </c>
      <c r="J364" s="21" t="s">
        <v>20</v>
      </c>
      <c r="K364" s="30">
        <v>300000</v>
      </c>
      <c r="L364" s="34">
        <v>43708</v>
      </c>
      <c r="M364" s="11">
        <f>MONTH(EmpData[[#This Row],[Month]])</f>
        <v>8</v>
      </c>
      <c r="N364" s="11">
        <f>YEAR(EmpData[[#This Row],[Month]])</f>
        <v>2019</v>
      </c>
      <c r="O364" s="21">
        <v>1</v>
      </c>
      <c r="P364" s="30">
        <v>1</v>
      </c>
      <c r="Q364" s="21" t="s">
        <v>231</v>
      </c>
      <c r="R364" s="30">
        <v>42400</v>
      </c>
      <c r="S364" s="34"/>
      <c r="T364" s="2" t="str">
        <f ca="1">IFERROR(IF(ISBLANK(EmpData[[#This Row],[DOB]]),"",INT((TODAY()-EmpData[[#This Row],[DOB]])/365)),"")</f>
        <v/>
      </c>
      <c r="V364" t="str">
        <f>IFERROR(EmpData[[#This Row],[Name]]&amp;EmpData[[#This Row],[Month]],"")</f>
        <v>Vinay Arya43708</v>
      </c>
      <c r="W364">
        <f>IFERROR(YEAR(EmpData[[#This Row],[Month]]),"")</f>
        <v>2019</v>
      </c>
    </row>
    <row r="365" spans="1:23" x14ac:dyDescent="0.25">
      <c r="A365" s="21" t="s">
        <v>258</v>
      </c>
      <c r="B365" s="21" t="s">
        <v>259</v>
      </c>
      <c r="C365" s="2">
        <f>YEAR(EmpData[[#This Row],[DOJ ]])</f>
        <v>2019</v>
      </c>
      <c r="D365" s="26">
        <v>43678</v>
      </c>
      <c r="E365" s="25">
        <v>43678</v>
      </c>
      <c r="F365" s="30" t="s">
        <v>262</v>
      </c>
      <c r="G365" s="32" t="s">
        <v>263</v>
      </c>
      <c r="H365" s="30"/>
      <c r="I365" s="30" t="s">
        <v>260</v>
      </c>
      <c r="J365" s="21" t="s">
        <v>54</v>
      </c>
      <c r="K365" s="30">
        <v>300000</v>
      </c>
      <c r="L365" s="34">
        <v>43708</v>
      </c>
      <c r="M365" s="11">
        <f>MONTH(EmpData[[#This Row],[Month]])</f>
        <v>8</v>
      </c>
      <c r="N365" s="11">
        <f>YEAR(EmpData[[#This Row],[Month]])</f>
        <v>2019</v>
      </c>
      <c r="O365" s="21">
        <v>1</v>
      </c>
      <c r="P365" s="30">
        <v>1</v>
      </c>
      <c r="Q365" s="21" t="s">
        <v>231</v>
      </c>
      <c r="R365" s="30">
        <v>0</v>
      </c>
      <c r="S365" s="34"/>
      <c r="T365" s="2" t="str">
        <f ca="1">IFERROR(IF(ISBLANK(EmpData[[#This Row],[DOB]]),"",INT((TODAY()-EmpData[[#This Row],[DOB]])/365)),"")</f>
        <v/>
      </c>
      <c r="V365" t="str">
        <f>IFERROR(EmpData[[#This Row],[Name]]&amp;EmpData[[#This Row],[Month]],"")</f>
        <v>Nishant Kumar43708</v>
      </c>
      <c r="W365">
        <f>IFERROR(YEAR(EmpData[[#This Row],[Month]]),"")</f>
        <v>2019</v>
      </c>
    </row>
    <row r="366" spans="1:23" x14ac:dyDescent="0.25">
      <c r="A366" s="21" t="s">
        <v>228</v>
      </c>
      <c r="B366" s="21" t="s">
        <v>229</v>
      </c>
      <c r="C366" s="2">
        <f>YEAR(EmpData[[#This Row],[DOJ ]])</f>
        <v>2019</v>
      </c>
      <c r="D366" s="26">
        <v>43606</v>
      </c>
      <c r="E366" s="25">
        <v>43606</v>
      </c>
      <c r="F366" s="30" t="s">
        <v>262</v>
      </c>
      <c r="G366" s="32" t="s">
        <v>263</v>
      </c>
      <c r="H366" s="30"/>
      <c r="I366" s="30" t="s">
        <v>230</v>
      </c>
      <c r="J366" s="21" t="s">
        <v>54</v>
      </c>
      <c r="K366" s="30">
        <v>300000</v>
      </c>
      <c r="L366" s="34">
        <v>43708</v>
      </c>
      <c r="M366" s="11">
        <f>MONTH(EmpData[[#This Row],[Month]])</f>
        <v>8</v>
      </c>
      <c r="N366" s="11">
        <f>YEAR(EmpData[[#This Row],[Month]])</f>
        <v>2019</v>
      </c>
      <c r="O366" s="21">
        <v>3.4</v>
      </c>
      <c r="P366" s="30">
        <v>4</v>
      </c>
      <c r="Q366" s="21" t="s">
        <v>49</v>
      </c>
      <c r="R366" s="30">
        <v>0</v>
      </c>
      <c r="S366" s="34"/>
      <c r="T366" s="2" t="str">
        <f ca="1">IFERROR(IF(ISBLANK(EmpData[[#This Row],[DOB]]),"",INT((TODAY()-EmpData[[#This Row],[DOB]])/365)),"")</f>
        <v/>
      </c>
      <c r="V366" t="str">
        <f>IFERROR(EmpData[[#This Row],[Name]]&amp;EmpData[[#This Row],[Month]],"")</f>
        <v>Sonal Agarwal43708</v>
      </c>
      <c r="W366">
        <f>IFERROR(YEAR(EmpData[[#This Row],[Month]]),"")</f>
        <v>2019</v>
      </c>
    </row>
    <row r="367" spans="1:23" x14ac:dyDescent="0.25">
      <c r="A367" s="22" t="s">
        <v>307</v>
      </c>
      <c r="B367" s="22" t="s">
        <v>308</v>
      </c>
      <c r="C367" s="19">
        <f>YEAR(EmpData[[#This Row],[DOJ ]])</f>
        <v>2017</v>
      </c>
      <c r="D367" s="27">
        <v>42917</v>
      </c>
      <c r="E367" s="28">
        <v>42917</v>
      </c>
      <c r="F367" s="31" t="s">
        <v>262</v>
      </c>
      <c r="G367" s="33"/>
      <c r="H367" s="31"/>
      <c r="I367" s="31" t="s">
        <v>309</v>
      </c>
      <c r="J367" s="35" t="s">
        <v>20</v>
      </c>
      <c r="K367" s="31">
        <v>300000</v>
      </c>
      <c r="L367" s="36">
        <v>43585</v>
      </c>
      <c r="M367" s="19">
        <f>MONTH(EmpData[[#This Row],[Month]])</f>
        <v>4</v>
      </c>
      <c r="N367" s="19">
        <f>YEAR(EmpData[[#This Row],[Month]])</f>
        <v>2019</v>
      </c>
      <c r="O367" s="35"/>
      <c r="P367" s="31"/>
      <c r="Q367" s="35" t="s">
        <v>86</v>
      </c>
      <c r="R367" s="31">
        <v>0</v>
      </c>
      <c r="S367" s="36">
        <v>43574</v>
      </c>
      <c r="T367" s="19" t="str">
        <f ca="1">IFERROR(IF(ISBLANK(EmpData[[#This Row],[DOB]]),"",INT((TODAY()-EmpData[[#This Row],[DOB]])/365)),"")</f>
        <v/>
      </c>
      <c r="V367" t="str">
        <f>IFERROR(EmpData[[#This Row],[Name]]&amp;EmpData[[#This Row],[Month]],"")</f>
        <v>Praveen Panwar43585</v>
      </c>
      <c r="W367">
        <f>IFERROR(YEAR(EmpData[[#This Row],[Month]]),"")</f>
        <v>2019</v>
      </c>
    </row>
    <row r="368" spans="1:23" x14ac:dyDescent="0.25">
      <c r="A368" s="23" t="s">
        <v>310</v>
      </c>
      <c r="B368" s="23" t="s">
        <v>311</v>
      </c>
      <c r="C368" s="19">
        <f>YEAR(EmpData[[#This Row],[DOJ ]])</f>
        <v>2018</v>
      </c>
      <c r="D368" s="26">
        <v>43314</v>
      </c>
      <c r="E368" s="29">
        <v>43314</v>
      </c>
      <c r="F368" s="31" t="s">
        <v>261</v>
      </c>
      <c r="G368" s="33"/>
      <c r="H368" s="31"/>
      <c r="I368" s="31" t="s">
        <v>312</v>
      </c>
      <c r="J368" s="35" t="s">
        <v>35</v>
      </c>
      <c r="K368" s="31">
        <v>300000</v>
      </c>
      <c r="L368" s="36">
        <v>43585</v>
      </c>
      <c r="M368" s="19">
        <f>MONTH(EmpData[[#This Row],[Month]])</f>
        <v>4</v>
      </c>
      <c r="N368" s="19">
        <f>YEAR(EmpData[[#This Row],[Month]])</f>
        <v>2019</v>
      </c>
      <c r="O368" s="35"/>
      <c r="P368" s="31"/>
      <c r="Q368" s="35" t="s">
        <v>86</v>
      </c>
      <c r="R368" s="31">
        <v>0</v>
      </c>
      <c r="S368" s="36">
        <v>43585</v>
      </c>
      <c r="T368" s="19" t="str">
        <f ca="1">IFERROR(IF(ISBLANK(EmpData[[#This Row],[DOB]]),"",INT((TODAY()-EmpData[[#This Row],[DOB]])/365)),"")</f>
        <v/>
      </c>
      <c r="V368" t="str">
        <f>IFERROR(EmpData[[#This Row],[Name]]&amp;EmpData[[#This Row],[Month]],"")</f>
        <v>Nivedita Motwani43585</v>
      </c>
      <c r="W368">
        <f>IFERROR(YEAR(EmpData[[#This Row],[Month]]),"")</f>
        <v>2019</v>
      </c>
    </row>
    <row r="369" spans="1:23" x14ac:dyDescent="0.25">
      <c r="A369" s="35" t="s">
        <v>31</v>
      </c>
      <c r="B369" s="35" t="s">
        <v>32</v>
      </c>
      <c r="C369" s="19">
        <f>YEAR(EmpData[[#This Row],[DOJ ]])</f>
        <v>2016</v>
      </c>
      <c r="D369" s="45" t="s">
        <v>33</v>
      </c>
      <c r="E369" s="33">
        <v>42373</v>
      </c>
      <c r="F369" s="35" t="s">
        <v>262</v>
      </c>
      <c r="G369" s="35"/>
      <c r="H369" s="31"/>
      <c r="I369" s="47" t="s">
        <v>34</v>
      </c>
      <c r="J369" s="35" t="s">
        <v>35</v>
      </c>
      <c r="K369" s="35">
        <v>3000360</v>
      </c>
      <c r="L369" s="43">
        <v>43738</v>
      </c>
      <c r="M369" s="19">
        <f>MONTH(EmpData[[#This Row],[Month]])</f>
        <v>9</v>
      </c>
      <c r="N369" s="19">
        <f>YEAR(EmpData[[#This Row],[Month]])</f>
        <v>2019</v>
      </c>
      <c r="O369" s="35">
        <v>45.5</v>
      </c>
      <c r="P369" s="35">
        <v>46</v>
      </c>
      <c r="Q369" s="35" t="s">
        <v>36</v>
      </c>
      <c r="R369" s="31" t="s">
        <v>263</v>
      </c>
      <c r="S369" s="43"/>
      <c r="T369" s="19" t="str">
        <f ca="1">IFERROR(IF(ISBLANK(EmpData[[#This Row],[DOB]]),"",INT((TODAY()-EmpData[[#This Row],[DOB]])/365)),"")</f>
        <v/>
      </c>
      <c r="V369" t="str">
        <f>IFERROR(EmpData[[#This Row],[Name]]&amp;EmpData[[#This Row],[Month]],"")</f>
        <v>Aman Bindal43738</v>
      </c>
      <c r="W369">
        <f>IFERROR(YEAR(EmpData[[#This Row],[Month]]),"")</f>
        <v>2019</v>
      </c>
    </row>
    <row r="370" spans="1:23" x14ac:dyDescent="0.25">
      <c r="A370" s="35" t="s">
        <v>45</v>
      </c>
      <c r="B370" s="35" t="s">
        <v>46</v>
      </c>
      <c r="C370" s="19">
        <f>YEAR(EmpData[[#This Row],[DOJ ]])</f>
        <v>2019</v>
      </c>
      <c r="D370" s="45" t="s">
        <v>47</v>
      </c>
      <c r="E370" s="33">
        <v>43468</v>
      </c>
      <c r="F370" s="35" t="s">
        <v>261</v>
      </c>
      <c r="G370" s="35"/>
      <c r="H370" s="31"/>
      <c r="I370" s="47" t="s">
        <v>48</v>
      </c>
      <c r="J370" s="35" t="s">
        <v>20</v>
      </c>
      <c r="K370" s="35">
        <v>437856</v>
      </c>
      <c r="L370" s="43">
        <v>43738</v>
      </c>
      <c r="M370" s="19">
        <f>MONTH(EmpData[[#This Row],[Month]])</f>
        <v>9</v>
      </c>
      <c r="N370" s="19">
        <f>YEAR(EmpData[[#This Row],[Month]])</f>
        <v>2019</v>
      </c>
      <c r="O370" s="35">
        <v>9</v>
      </c>
      <c r="P370" s="35">
        <v>9</v>
      </c>
      <c r="Q370" s="35" t="s">
        <v>21</v>
      </c>
      <c r="R370" s="31" t="s">
        <v>263</v>
      </c>
      <c r="S370" s="43"/>
      <c r="T370" s="19" t="str">
        <f ca="1">IFERROR(IF(ISBLANK(EmpData[[#This Row],[DOB]]),"",INT((TODAY()-EmpData[[#This Row],[DOB]])/365)),"")</f>
        <v/>
      </c>
      <c r="V370" t="str">
        <f>IFERROR(EmpData[[#This Row],[Name]]&amp;EmpData[[#This Row],[Month]],"")</f>
        <v>Ankita Rawat43738</v>
      </c>
      <c r="W370">
        <f>IFERROR(YEAR(EmpData[[#This Row],[Month]]),"")</f>
        <v>2019</v>
      </c>
    </row>
    <row r="371" spans="1:23" x14ac:dyDescent="0.25">
      <c r="A371" s="35" t="s">
        <v>50</v>
      </c>
      <c r="B371" s="35" t="s">
        <v>51</v>
      </c>
      <c r="C371" s="19">
        <f>YEAR(EmpData[[#This Row],[DOJ ]])</f>
        <v>2015</v>
      </c>
      <c r="D371" s="45" t="s">
        <v>52</v>
      </c>
      <c r="E371" s="33">
        <v>42248</v>
      </c>
      <c r="F371" s="35" t="s">
        <v>262</v>
      </c>
      <c r="G371" s="35"/>
      <c r="H371" s="31"/>
      <c r="I371" s="47" t="s">
        <v>53</v>
      </c>
      <c r="J371" s="35" t="s">
        <v>54</v>
      </c>
      <c r="K371" s="35">
        <v>2400360</v>
      </c>
      <c r="L371" s="43">
        <v>43738</v>
      </c>
      <c r="M371" s="19">
        <f>MONTH(EmpData[[#This Row],[Month]])</f>
        <v>9</v>
      </c>
      <c r="N371" s="19">
        <f>YEAR(EmpData[[#This Row],[Month]])</f>
        <v>2019</v>
      </c>
      <c r="O371" s="35">
        <v>49.666666666666664</v>
      </c>
      <c r="P371" s="35">
        <v>50</v>
      </c>
      <c r="Q371" s="35" t="s">
        <v>36</v>
      </c>
      <c r="R371" s="31" t="s">
        <v>263</v>
      </c>
      <c r="S371" s="43"/>
      <c r="T371" s="19" t="str">
        <f ca="1">IFERROR(IF(ISBLANK(EmpData[[#This Row],[DOB]]),"",INT((TODAY()-EmpData[[#This Row],[DOB]])/365)),"")</f>
        <v/>
      </c>
      <c r="V371" t="str">
        <f>IFERROR(EmpData[[#This Row],[Name]]&amp;EmpData[[#This Row],[Month]],"")</f>
        <v>Ankur Srivastava43738</v>
      </c>
      <c r="W371">
        <f>IFERROR(YEAR(EmpData[[#This Row],[Month]]),"")</f>
        <v>2019</v>
      </c>
    </row>
    <row r="372" spans="1:23" x14ac:dyDescent="0.25">
      <c r="A372" s="35" t="s">
        <v>55</v>
      </c>
      <c r="B372" s="35" t="s">
        <v>56</v>
      </c>
      <c r="C372" s="19">
        <f>YEAR(EmpData[[#This Row],[DOJ ]])</f>
        <v>2016</v>
      </c>
      <c r="D372" s="45" t="s">
        <v>57</v>
      </c>
      <c r="E372" s="33">
        <v>42614</v>
      </c>
      <c r="F372" s="35" t="s">
        <v>262</v>
      </c>
      <c r="G372" s="35"/>
      <c r="H372" s="31"/>
      <c r="I372" s="47" t="s">
        <v>58</v>
      </c>
      <c r="J372" s="35" t="s">
        <v>54</v>
      </c>
      <c r="K372" s="35">
        <v>1800360</v>
      </c>
      <c r="L372" s="43">
        <v>43738</v>
      </c>
      <c r="M372" s="19">
        <f>MONTH(EmpData[[#This Row],[Month]])</f>
        <v>9</v>
      </c>
      <c r="N372" s="19">
        <f>YEAR(EmpData[[#This Row],[Month]])</f>
        <v>2019</v>
      </c>
      <c r="O372" s="35">
        <v>37.466666666666669</v>
      </c>
      <c r="P372" s="35">
        <v>38</v>
      </c>
      <c r="Q372" s="35" t="s">
        <v>36</v>
      </c>
      <c r="R372" s="31" t="s">
        <v>263</v>
      </c>
      <c r="S372" s="43"/>
      <c r="T372" s="19" t="str">
        <f ca="1">IFERROR(IF(ISBLANK(EmpData[[#This Row],[DOB]]),"",INT((TODAY()-EmpData[[#This Row],[DOB]])/365)),"")</f>
        <v/>
      </c>
      <c r="V372" t="str">
        <f>IFERROR(EmpData[[#This Row],[Name]]&amp;EmpData[[#This Row],[Month]],"")</f>
        <v>Anshuman Panwar43738</v>
      </c>
      <c r="W372">
        <f>IFERROR(YEAR(EmpData[[#This Row],[Month]]),"")</f>
        <v>2019</v>
      </c>
    </row>
    <row r="373" spans="1:23" x14ac:dyDescent="0.25">
      <c r="A373" s="21" t="s">
        <v>37</v>
      </c>
      <c r="B373" s="21" t="s">
        <v>38</v>
      </c>
      <c r="C373" s="44">
        <f>YEAR(EmpData[[#This Row],[DOJ ]])</f>
        <v>2017</v>
      </c>
      <c r="D373" s="24" t="s">
        <v>39</v>
      </c>
      <c r="E373" s="25">
        <v>43095</v>
      </c>
      <c r="F373" s="30" t="s">
        <v>262</v>
      </c>
      <c r="G373" s="32" t="s">
        <v>263</v>
      </c>
      <c r="H373" s="30"/>
      <c r="I373" s="30" t="s">
        <v>40</v>
      </c>
      <c r="J373" s="21" t="s">
        <v>20</v>
      </c>
      <c r="K373" s="30">
        <v>0</v>
      </c>
      <c r="L373" s="34">
        <v>43738</v>
      </c>
      <c r="M373" s="11">
        <f>MONTH(EmpData[[#This Row],[Month]])</f>
        <v>9</v>
      </c>
      <c r="N373" s="11">
        <f>YEAR(EmpData[[#This Row],[Month]])</f>
        <v>2019</v>
      </c>
      <c r="O373" s="21">
        <v>20.433333333333334</v>
      </c>
      <c r="P373" s="30">
        <v>21</v>
      </c>
      <c r="Q373" s="21" t="s">
        <v>86</v>
      </c>
      <c r="R373" s="30">
        <v>0</v>
      </c>
      <c r="S373" s="34">
        <v>43718</v>
      </c>
      <c r="T373" s="44" t="str">
        <f ca="1">IFERROR(IF(ISBLANK(EmpData[[#This Row],[DOB]]),"",INT((TODAY()-EmpData[[#This Row],[DOB]])/365)),"")</f>
        <v/>
      </c>
      <c r="V373" t="str">
        <f>IFERROR(EmpData[[#This Row],[Name]]&amp;EmpData[[#This Row],[Month]],"")</f>
        <v>Aman Pahwa43738</v>
      </c>
      <c r="W373">
        <f>IFERROR(YEAR(EmpData[[#This Row],[Month]]),"")</f>
        <v>2019</v>
      </c>
    </row>
    <row r="374" spans="1:23" x14ac:dyDescent="0.25">
      <c r="A374" s="35" t="s">
        <v>63</v>
      </c>
      <c r="B374" s="35" t="s">
        <v>64</v>
      </c>
      <c r="C374" s="19">
        <f>YEAR(EmpData[[#This Row],[DOJ ]])</f>
        <v>2018</v>
      </c>
      <c r="D374" s="45" t="s">
        <v>65</v>
      </c>
      <c r="E374" s="33">
        <v>43437</v>
      </c>
      <c r="F374" s="35" t="s">
        <v>262</v>
      </c>
      <c r="G374" s="35"/>
      <c r="H374" s="43">
        <v>43435</v>
      </c>
      <c r="I374" s="47" t="s">
        <v>19</v>
      </c>
      <c r="J374" s="35" t="s">
        <v>20</v>
      </c>
      <c r="K374" s="35">
        <v>300360</v>
      </c>
      <c r="L374" s="43">
        <v>43738</v>
      </c>
      <c r="M374" s="19">
        <f>MONTH(EmpData[[#This Row],[Month]])</f>
        <v>9</v>
      </c>
      <c r="N374" s="19">
        <f>YEAR(EmpData[[#This Row],[Month]])</f>
        <v>2019</v>
      </c>
      <c r="O374" s="35">
        <v>10.033333333333333</v>
      </c>
      <c r="P374" s="35">
        <v>11</v>
      </c>
      <c r="Q374" s="35" t="s">
        <v>71</v>
      </c>
      <c r="R374" s="31">
        <v>161849</v>
      </c>
      <c r="S374" s="43"/>
      <c r="T374" s="19" t="str">
        <f ca="1">IFERROR(IF(ISBLANK(EmpData[[#This Row],[DOB]]),"",INT((TODAY()-EmpData[[#This Row],[DOB]])/365)),"")</f>
        <v/>
      </c>
      <c r="V374" t="str">
        <f>IFERROR(EmpData[[#This Row],[Name]]&amp;EmpData[[#This Row],[Month]],"")</f>
        <v>Ashmit Mishra43738</v>
      </c>
      <c r="W374">
        <f>IFERROR(YEAR(EmpData[[#This Row],[Month]]),"")</f>
        <v>2019</v>
      </c>
    </row>
    <row r="375" spans="1:23" x14ac:dyDescent="0.25">
      <c r="A375" s="35" t="s">
        <v>67</v>
      </c>
      <c r="B375" s="35" t="s">
        <v>68</v>
      </c>
      <c r="C375" s="19">
        <f>YEAR(EmpData[[#This Row],[DOJ ]])</f>
        <v>2018</v>
      </c>
      <c r="D375" s="45" t="s">
        <v>69</v>
      </c>
      <c r="E375" s="33">
        <v>43284</v>
      </c>
      <c r="F375" s="35" t="s">
        <v>262</v>
      </c>
      <c r="G375" s="35"/>
      <c r="H375" s="43">
        <v>43282</v>
      </c>
      <c r="I375" s="47" t="s">
        <v>19</v>
      </c>
      <c r="J375" s="35" t="s">
        <v>20</v>
      </c>
      <c r="K375" s="35">
        <v>318360</v>
      </c>
      <c r="L375" s="43">
        <v>43738</v>
      </c>
      <c r="M375" s="19">
        <f>MONTH(EmpData[[#This Row],[Month]])</f>
        <v>9</v>
      </c>
      <c r="N375" s="19">
        <f>YEAR(EmpData[[#This Row],[Month]])</f>
        <v>2019</v>
      </c>
      <c r="O375" s="35">
        <v>15.133333333333333</v>
      </c>
      <c r="P375" s="35">
        <v>16</v>
      </c>
      <c r="Q375" s="35" t="s">
        <v>26</v>
      </c>
      <c r="R375" s="31">
        <v>206550</v>
      </c>
      <c r="S375" s="43"/>
      <c r="T375" s="19" t="str">
        <f ca="1">IFERROR(IF(ISBLANK(EmpData[[#This Row],[DOB]]),"",INT((TODAY()-EmpData[[#This Row],[DOB]])/365)),"")</f>
        <v/>
      </c>
      <c r="V375" t="str">
        <f>IFERROR(EmpData[[#This Row],[Name]]&amp;EmpData[[#This Row],[Month]],"")</f>
        <v>Ashutosh Ranjan43738</v>
      </c>
      <c r="W375">
        <f>IFERROR(YEAR(EmpData[[#This Row],[Month]]),"")</f>
        <v>2019</v>
      </c>
    </row>
    <row r="376" spans="1:23" x14ac:dyDescent="0.25">
      <c r="A376" s="35" t="s">
        <v>72</v>
      </c>
      <c r="B376" s="35" t="s">
        <v>227</v>
      </c>
      <c r="C376" s="19">
        <f>YEAR(EmpData[[#This Row],[DOJ ]])</f>
        <v>2018</v>
      </c>
      <c r="D376" s="45" t="s">
        <v>74</v>
      </c>
      <c r="E376" s="33">
        <v>43283</v>
      </c>
      <c r="F376" s="35" t="s">
        <v>262</v>
      </c>
      <c r="G376" s="35"/>
      <c r="H376" s="43">
        <v>43282</v>
      </c>
      <c r="I376" s="47" t="s">
        <v>19</v>
      </c>
      <c r="J376" s="35" t="s">
        <v>20</v>
      </c>
      <c r="K376" s="35">
        <v>350160</v>
      </c>
      <c r="L376" s="43">
        <v>43738</v>
      </c>
      <c r="M376" s="19">
        <f>MONTH(EmpData[[#This Row],[Month]])</f>
        <v>9</v>
      </c>
      <c r="N376" s="19">
        <f>YEAR(EmpData[[#This Row],[Month]])</f>
        <v>2019</v>
      </c>
      <c r="O376" s="35">
        <v>15.166666666666666</v>
      </c>
      <c r="P376" s="35">
        <v>16</v>
      </c>
      <c r="Q376" s="35" t="s">
        <v>26</v>
      </c>
      <c r="R376" s="31">
        <v>222613.28</v>
      </c>
      <c r="S376" s="43"/>
      <c r="T376" s="19" t="str">
        <f ca="1">IFERROR(IF(ISBLANK(EmpData[[#This Row],[DOB]]),"",INT((TODAY()-EmpData[[#This Row],[DOB]])/365)),"")</f>
        <v/>
      </c>
      <c r="V376" t="str">
        <f>IFERROR(EmpData[[#This Row],[Name]]&amp;EmpData[[#This Row],[Month]],"")</f>
        <v>Aviraj Srivastava43738</v>
      </c>
      <c r="W376">
        <f>IFERROR(YEAR(EmpData[[#This Row],[Month]]),"")</f>
        <v>2019</v>
      </c>
    </row>
    <row r="377" spans="1:23" x14ac:dyDescent="0.25">
      <c r="A377" s="35" t="s">
        <v>75</v>
      </c>
      <c r="B377" s="35" t="s">
        <v>76</v>
      </c>
      <c r="C377" s="19">
        <f>YEAR(EmpData[[#This Row],[DOJ ]])</f>
        <v>2018</v>
      </c>
      <c r="D377" s="45" t="s">
        <v>77</v>
      </c>
      <c r="E377" s="33">
        <v>43405</v>
      </c>
      <c r="F377" s="35" t="s">
        <v>262</v>
      </c>
      <c r="G377" s="35"/>
      <c r="H377" s="31"/>
      <c r="I377" s="47" t="s">
        <v>78</v>
      </c>
      <c r="J377" s="35" t="s">
        <v>20</v>
      </c>
      <c r="K377" s="35">
        <v>1800360</v>
      </c>
      <c r="L377" s="43">
        <v>43738</v>
      </c>
      <c r="M377" s="19">
        <f>MONTH(EmpData[[#This Row],[Month]])</f>
        <v>9</v>
      </c>
      <c r="N377" s="19">
        <f>YEAR(EmpData[[#This Row],[Month]])</f>
        <v>2019</v>
      </c>
      <c r="O377" s="35">
        <v>11.1</v>
      </c>
      <c r="P377" s="35">
        <v>12</v>
      </c>
      <c r="Q377" s="35" t="s">
        <v>71</v>
      </c>
      <c r="R377" s="31" t="s">
        <v>263</v>
      </c>
      <c r="S377" s="43"/>
      <c r="T377" s="19" t="str">
        <f ca="1">IFERROR(IF(ISBLANK(EmpData[[#This Row],[DOB]]),"",INT((TODAY()-EmpData[[#This Row],[DOB]])/365)),"")</f>
        <v/>
      </c>
      <c r="V377" t="str">
        <f>IFERROR(EmpData[[#This Row],[Name]]&amp;EmpData[[#This Row],[Month]],"")</f>
        <v>Balram Singh43738</v>
      </c>
      <c r="W377">
        <f>IFERROR(YEAR(EmpData[[#This Row],[Month]]),"")</f>
        <v>2019</v>
      </c>
    </row>
    <row r="378" spans="1:23" x14ac:dyDescent="0.25">
      <c r="A378" s="35" t="s">
        <v>79</v>
      </c>
      <c r="B378" s="35" t="s">
        <v>80</v>
      </c>
      <c r="C378" s="19">
        <f>YEAR(EmpData[[#This Row],[DOJ ]])</f>
        <v>2018</v>
      </c>
      <c r="D378" s="45" t="s">
        <v>81</v>
      </c>
      <c r="E378" s="33">
        <v>43298</v>
      </c>
      <c r="F378" s="35" t="s">
        <v>262</v>
      </c>
      <c r="G378" s="35"/>
      <c r="H378" s="43">
        <v>43282</v>
      </c>
      <c r="I378" s="47" t="s">
        <v>82</v>
      </c>
      <c r="J378" s="35" t="s">
        <v>20</v>
      </c>
      <c r="K378" s="35">
        <v>400368</v>
      </c>
      <c r="L378" s="43">
        <v>43738</v>
      </c>
      <c r="M378" s="19">
        <f>MONTH(EmpData[[#This Row],[Month]])</f>
        <v>9</v>
      </c>
      <c r="N378" s="19">
        <f>YEAR(EmpData[[#This Row],[Month]])</f>
        <v>2019</v>
      </c>
      <c r="O378" s="35">
        <v>14.666666666666666</v>
      </c>
      <c r="P378" s="35">
        <v>15</v>
      </c>
      <c r="Q378" s="35" t="s">
        <v>26</v>
      </c>
      <c r="R378" s="31">
        <v>377160.9</v>
      </c>
      <c r="S378" s="43"/>
      <c r="T378" s="19" t="str">
        <f ca="1">IFERROR(IF(ISBLANK(EmpData[[#This Row],[DOB]]),"",INT((TODAY()-EmpData[[#This Row],[DOB]])/365)),"")</f>
        <v/>
      </c>
      <c r="V378" t="str">
        <f>IFERROR(EmpData[[#This Row],[Name]]&amp;EmpData[[#This Row],[Month]],"")</f>
        <v>Bhaskar Gupta43738</v>
      </c>
      <c r="W378">
        <f>IFERROR(YEAR(EmpData[[#This Row],[Month]]),"")</f>
        <v>2019</v>
      </c>
    </row>
    <row r="379" spans="1:23" x14ac:dyDescent="0.25">
      <c r="A379" s="35" t="s">
        <v>83</v>
      </c>
      <c r="B379" s="35" t="s">
        <v>84</v>
      </c>
      <c r="C379" s="19">
        <f>YEAR(EmpData[[#This Row],[DOJ ]])</f>
        <v>2017</v>
      </c>
      <c r="D379" s="45" t="s">
        <v>85</v>
      </c>
      <c r="E379" s="33">
        <v>42894</v>
      </c>
      <c r="F379" s="35" t="s">
        <v>261</v>
      </c>
      <c r="G379" s="35"/>
      <c r="H379" s="43">
        <v>43191</v>
      </c>
      <c r="I379" s="47" t="s">
        <v>82</v>
      </c>
      <c r="J379" s="35" t="s">
        <v>20</v>
      </c>
      <c r="K379" s="35">
        <v>389160</v>
      </c>
      <c r="L379" s="43">
        <v>43738</v>
      </c>
      <c r="M379" s="19">
        <f>MONTH(EmpData[[#This Row],[Month]])</f>
        <v>9</v>
      </c>
      <c r="N379" s="19">
        <f>YEAR(EmpData[[#This Row],[Month]])</f>
        <v>2019</v>
      </c>
      <c r="O379" s="35">
        <v>28.133333333333333</v>
      </c>
      <c r="P379" s="35">
        <v>29</v>
      </c>
      <c r="Q379" s="35" t="s">
        <v>36</v>
      </c>
      <c r="R379" s="31">
        <v>2247968.0099999998</v>
      </c>
      <c r="S379" s="43"/>
      <c r="T379" s="19" t="str">
        <f ca="1">IFERROR(IF(ISBLANK(EmpData[[#This Row],[DOB]]),"",INT((TODAY()-EmpData[[#This Row],[DOB]])/365)),"")</f>
        <v/>
      </c>
      <c r="V379" t="str">
        <f>IFERROR(EmpData[[#This Row],[Name]]&amp;EmpData[[#This Row],[Month]],"")</f>
        <v>Blessy Jose43738</v>
      </c>
      <c r="W379">
        <f>IFERROR(YEAR(EmpData[[#This Row],[Month]]),"")</f>
        <v>2019</v>
      </c>
    </row>
    <row r="380" spans="1:23" x14ac:dyDescent="0.25">
      <c r="A380" s="35" t="s">
        <v>87</v>
      </c>
      <c r="B380" s="35" t="s">
        <v>88</v>
      </c>
      <c r="C380" s="19">
        <f>YEAR(EmpData[[#This Row],[DOJ ]])</f>
        <v>2018</v>
      </c>
      <c r="D380" s="45" t="s">
        <v>89</v>
      </c>
      <c r="E380" s="33">
        <v>43367</v>
      </c>
      <c r="F380" s="35" t="s">
        <v>261</v>
      </c>
      <c r="G380" s="35"/>
      <c r="H380" s="43">
        <v>43344</v>
      </c>
      <c r="I380" s="47" t="s">
        <v>19</v>
      </c>
      <c r="J380" s="35" t="s">
        <v>20</v>
      </c>
      <c r="K380" s="35">
        <v>318360</v>
      </c>
      <c r="L380" s="43">
        <v>43738</v>
      </c>
      <c r="M380" s="19">
        <f>MONTH(EmpData[[#This Row],[Month]])</f>
        <v>9</v>
      </c>
      <c r="N380" s="19">
        <f>YEAR(EmpData[[#This Row],[Month]])</f>
        <v>2019</v>
      </c>
      <c r="O380" s="35">
        <v>12.366666666666667</v>
      </c>
      <c r="P380" s="35">
        <v>13</v>
      </c>
      <c r="Q380" s="35" t="s">
        <v>26</v>
      </c>
      <c r="R380" s="31">
        <v>196925.6</v>
      </c>
      <c r="S380" s="43"/>
      <c r="T380" s="19" t="str">
        <f ca="1">IFERROR(IF(ISBLANK(EmpData[[#This Row],[DOB]]),"",INT((TODAY()-EmpData[[#This Row],[DOB]])/365)),"")</f>
        <v/>
      </c>
      <c r="V380" t="str">
        <f>IFERROR(EmpData[[#This Row],[Name]]&amp;EmpData[[#This Row],[Month]],"")</f>
        <v>Bulbul43738</v>
      </c>
      <c r="W380">
        <f>IFERROR(YEAR(EmpData[[#This Row],[Month]]),"")</f>
        <v>2019</v>
      </c>
    </row>
    <row r="381" spans="1:23" x14ac:dyDescent="0.25">
      <c r="A381" s="21" t="s">
        <v>59</v>
      </c>
      <c r="B381" s="21" t="s">
        <v>60</v>
      </c>
      <c r="C381" s="44">
        <f>YEAR(EmpData[[#This Row],[DOJ ]])</f>
        <v>2017</v>
      </c>
      <c r="D381" s="24" t="s">
        <v>61</v>
      </c>
      <c r="E381" s="25">
        <v>43046</v>
      </c>
      <c r="F381" s="30" t="s">
        <v>262</v>
      </c>
      <c r="G381" s="32" t="s">
        <v>263</v>
      </c>
      <c r="H381" s="30"/>
      <c r="I381" s="30" t="s">
        <v>62</v>
      </c>
      <c r="J381" s="21" t="s">
        <v>35</v>
      </c>
      <c r="K381" s="30"/>
      <c r="L381" s="34">
        <v>43738</v>
      </c>
      <c r="M381" s="11">
        <f>MONTH(EmpData[[#This Row],[Month]])</f>
        <v>9</v>
      </c>
      <c r="N381" s="11">
        <f>YEAR(EmpData[[#This Row],[Month]])</f>
        <v>2019</v>
      </c>
      <c r="O381" s="21">
        <v>17.966666666666665</v>
      </c>
      <c r="P381" s="30">
        <v>18</v>
      </c>
      <c r="Q381" s="21" t="s">
        <v>26</v>
      </c>
      <c r="R381" s="30">
        <v>0</v>
      </c>
      <c r="S381" s="34">
        <v>43738</v>
      </c>
      <c r="T381" s="44" t="str">
        <f ca="1">IFERROR(IF(ISBLANK(EmpData[[#This Row],[DOB]]),"",INT((TODAY()-EmpData[[#This Row],[DOB]])/365)),"")</f>
        <v/>
      </c>
      <c r="V381" t="str">
        <f>IFERROR(EmpData[[#This Row],[Name]]&amp;EmpData[[#This Row],[Month]],"")</f>
        <v>Anunay Agrawal43738</v>
      </c>
      <c r="W381">
        <f>IFERROR(YEAR(EmpData[[#This Row],[Month]]),"")</f>
        <v>2019</v>
      </c>
    </row>
    <row r="382" spans="1:23" x14ac:dyDescent="0.25">
      <c r="A382" s="35" t="s">
        <v>94</v>
      </c>
      <c r="B382" s="35" t="s">
        <v>95</v>
      </c>
      <c r="C382" s="19">
        <f>YEAR(EmpData[[#This Row],[DOJ ]])</f>
        <v>2018</v>
      </c>
      <c r="D382" s="45" t="s">
        <v>81</v>
      </c>
      <c r="E382" s="33">
        <v>43298</v>
      </c>
      <c r="F382" s="35" t="s">
        <v>262</v>
      </c>
      <c r="G382" s="35"/>
      <c r="H382" s="43">
        <v>43282</v>
      </c>
      <c r="I382" s="47" t="s">
        <v>19</v>
      </c>
      <c r="J382" s="35" t="s">
        <v>20</v>
      </c>
      <c r="K382" s="35">
        <v>318360</v>
      </c>
      <c r="L382" s="43">
        <v>43738</v>
      </c>
      <c r="M382" s="19">
        <f>MONTH(EmpData[[#This Row],[Month]])</f>
        <v>9</v>
      </c>
      <c r="N382" s="19">
        <f>YEAR(EmpData[[#This Row],[Month]])</f>
        <v>2019</v>
      </c>
      <c r="O382" s="35">
        <v>14.666666666666666</v>
      </c>
      <c r="P382" s="35">
        <v>15</v>
      </c>
      <c r="Q382" s="35" t="s">
        <v>26</v>
      </c>
      <c r="R382" s="31">
        <v>280937</v>
      </c>
      <c r="S382" s="43"/>
      <c r="T382" s="19" t="str">
        <f ca="1">IFERROR(IF(ISBLANK(EmpData[[#This Row],[DOB]]),"",INT((TODAY()-EmpData[[#This Row],[DOB]])/365)),"")</f>
        <v/>
      </c>
      <c r="V382" t="str">
        <f>IFERROR(EmpData[[#This Row],[Name]]&amp;EmpData[[#This Row],[Month]],"")</f>
        <v>Deepak sareen43738</v>
      </c>
      <c r="W382">
        <f>IFERROR(YEAR(EmpData[[#This Row],[Month]]),"")</f>
        <v>2019</v>
      </c>
    </row>
    <row r="383" spans="1:23" x14ac:dyDescent="0.25">
      <c r="A383" s="35" t="s">
        <v>96</v>
      </c>
      <c r="B383" s="35" t="s">
        <v>97</v>
      </c>
      <c r="C383" s="19">
        <f>YEAR(EmpData[[#This Row],[DOJ ]])</f>
        <v>2018</v>
      </c>
      <c r="D383" s="45" t="s">
        <v>89</v>
      </c>
      <c r="E383" s="33">
        <v>43367</v>
      </c>
      <c r="F383" s="35" t="s">
        <v>262</v>
      </c>
      <c r="G383" s="35"/>
      <c r="H383" s="43">
        <v>43344</v>
      </c>
      <c r="I383" s="47" t="s">
        <v>19</v>
      </c>
      <c r="J383" s="35" t="s">
        <v>20</v>
      </c>
      <c r="K383" s="35">
        <v>318360</v>
      </c>
      <c r="L383" s="43">
        <v>43738</v>
      </c>
      <c r="M383" s="19">
        <f>MONTH(EmpData[[#This Row],[Month]])</f>
        <v>9</v>
      </c>
      <c r="N383" s="19">
        <f>YEAR(EmpData[[#This Row],[Month]])</f>
        <v>2019</v>
      </c>
      <c r="O383" s="35">
        <v>12.366666666666667</v>
      </c>
      <c r="P383" s="35">
        <v>13</v>
      </c>
      <c r="Q383" s="35" t="s">
        <v>26</v>
      </c>
      <c r="R383" s="31">
        <v>131644</v>
      </c>
      <c r="S383" s="43"/>
      <c r="T383" s="19" t="str">
        <f ca="1">IFERROR(IF(ISBLANK(EmpData[[#This Row],[DOB]]),"",INT((TODAY()-EmpData[[#This Row],[DOB]])/365)),"")</f>
        <v/>
      </c>
      <c r="V383" t="str">
        <f>IFERROR(EmpData[[#This Row],[Name]]&amp;EmpData[[#This Row],[Month]],"")</f>
        <v>Deepanshu Satija43738</v>
      </c>
      <c r="W383">
        <f>IFERROR(YEAR(EmpData[[#This Row],[Month]]),"")</f>
        <v>2019</v>
      </c>
    </row>
    <row r="384" spans="1:23" x14ac:dyDescent="0.25">
      <c r="A384" s="35" t="s">
        <v>98</v>
      </c>
      <c r="B384" s="35" t="s">
        <v>99</v>
      </c>
      <c r="C384" s="19">
        <f>YEAR(EmpData[[#This Row],[DOJ ]])</f>
        <v>2018</v>
      </c>
      <c r="D384" s="45" t="s">
        <v>89</v>
      </c>
      <c r="E384" s="33">
        <v>43367</v>
      </c>
      <c r="F384" s="35" t="s">
        <v>262</v>
      </c>
      <c r="G384" s="35"/>
      <c r="H384" s="43">
        <v>43344</v>
      </c>
      <c r="I384" s="47" t="s">
        <v>19</v>
      </c>
      <c r="J384" s="35" t="s">
        <v>20</v>
      </c>
      <c r="K384" s="35">
        <v>318360</v>
      </c>
      <c r="L384" s="43">
        <v>43738</v>
      </c>
      <c r="M384" s="19">
        <f>MONTH(EmpData[[#This Row],[Month]])</f>
        <v>9</v>
      </c>
      <c r="N384" s="19">
        <f>YEAR(EmpData[[#This Row],[Month]])</f>
        <v>2019</v>
      </c>
      <c r="O384" s="35">
        <v>12.366666666666667</v>
      </c>
      <c r="P384" s="35">
        <v>13</v>
      </c>
      <c r="Q384" s="35" t="s">
        <v>26</v>
      </c>
      <c r="R384" s="31">
        <v>398180</v>
      </c>
      <c r="S384" s="43"/>
      <c r="T384" s="19" t="str">
        <f ca="1">IFERROR(IF(ISBLANK(EmpData[[#This Row],[DOB]]),"",INT((TODAY()-EmpData[[#This Row],[DOB]])/365)),"")</f>
        <v/>
      </c>
      <c r="V384" t="str">
        <f>IFERROR(EmpData[[#This Row],[Name]]&amp;EmpData[[#This Row],[Month]],"")</f>
        <v>Deepesh Tiwari43738</v>
      </c>
      <c r="W384">
        <f>IFERROR(YEAR(EmpData[[#This Row],[Month]]),"")</f>
        <v>2019</v>
      </c>
    </row>
    <row r="385" spans="1:23" x14ac:dyDescent="0.25">
      <c r="A385" s="35" t="s">
        <v>100</v>
      </c>
      <c r="B385" s="35" t="s">
        <v>101</v>
      </c>
      <c r="C385" s="19">
        <f>YEAR(EmpData[[#This Row],[DOJ ]])</f>
        <v>2018</v>
      </c>
      <c r="D385" s="45" t="s">
        <v>74</v>
      </c>
      <c r="E385" s="33">
        <v>43283</v>
      </c>
      <c r="F385" s="35" t="s">
        <v>262</v>
      </c>
      <c r="G385" s="35"/>
      <c r="H385" s="43">
        <v>43282</v>
      </c>
      <c r="I385" s="47" t="s">
        <v>19</v>
      </c>
      <c r="J385" s="35" t="s">
        <v>20</v>
      </c>
      <c r="K385" s="35">
        <v>350160</v>
      </c>
      <c r="L385" s="43">
        <v>43738</v>
      </c>
      <c r="M385" s="19">
        <f>MONTH(EmpData[[#This Row],[Month]])</f>
        <v>9</v>
      </c>
      <c r="N385" s="19">
        <f>YEAR(EmpData[[#This Row],[Month]])</f>
        <v>2019</v>
      </c>
      <c r="O385" s="35">
        <v>15.166666666666666</v>
      </c>
      <c r="P385" s="35">
        <v>16</v>
      </c>
      <c r="Q385" s="35" t="s">
        <v>26</v>
      </c>
      <c r="R385" s="31">
        <v>526466</v>
      </c>
      <c r="S385" s="43"/>
      <c r="T385" s="19" t="str">
        <f ca="1">IFERROR(IF(ISBLANK(EmpData[[#This Row],[DOB]]),"",INT((TODAY()-EmpData[[#This Row],[DOB]])/365)),"")</f>
        <v/>
      </c>
      <c r="V385" t="str">
        <f>IFERROR(EmpData[[#This Row],[Name]]&amp;EmpData[[#This Row],[Month]],"")</f>
        <v>Dinesh Kumar43738</v>
      </c>
      <c r="W385">
        <f>IFERROR(YEAR(EmpData[[#This Row],[Month]]),"")</f>
        <v>2019</v>
      </c>
    </row>
    <row r="386" spans="1:23" x14ac:dyDescent="0.25">
      <c r="A386" s="35" t="s">
        <v>102</v>
      </c>
      <c r="B386" s="35" t="s">
        <v>103</v>
      </c>
      <c r="C386" s="19">
        <f>YEAR(EmpData[[#This Row],[DOJ ]])</f>
        <v>2018</v>
      </c>
      <c r="D386" s="45" t="s">
        <v>104</v>
      </c>
      <c r="E386" s="33">
        <v>43314</v>
      </c>
      <c r="F386" s="35" t="s">
        <v>262</v>
      </c>
      <c r="G386" s="35"/>
      <c r="H386" s="43">
        <v>43313</v>
      </c>
      <c r="I386" s="47" t="s">
        <v>19</v>
      </c>
      <c r="J386" s="35" t="s">
        <v>20</v>
      </c>
      <c r="K386" s="35">
        <v>350160</v>
      </c>
      <c r="L386" s="43">
        <v>43738</v>
      </c>
      <c r="M386" s="19">
        <f>MONTH(EmpData[[#This Row],[Month]])</f>
        <v>9</v>
      </c>
      <c r="N386" s="19">
        <f>YEAR(EmpData[[#This Row],[Month]])</f>
        <v>2019</v>
      </c>
      <c r="O386" s="35">
        <v>14.133333333333333</v>
      </c>
      <c r="P386" s="35">
        <v>15</v>
      </c>
      <c r="Q386" s="35" t="s">
        <v>26</v>
      </c>
      <c r="R386" s="31">
        <v>191940</v>
      </c>
      <c r="S386" s="43"/>
      <c r="T386" s="19" t="str">
        <f ca="1">IFERROR(IF(ISBLANK(EmpData[[#This Row],[DOB]]),"",INT((TODAY()-EmpData[[#This Row],[DOB]])/365)),"")</f>
        <v/>
      </c>
      <c r="V386" t="str">
        <f>IFERROR(EmpData[[#This Row],[Name]]&amp;EmpData[[#This Row],[Month]],"")</f>
        <v>Gaurav43738</v>
      </c>
      <c r="W386">
        <f>IFERROR(YEAR(EmpData[[#This Row],[Month]]),"")</f>
        <v>2019</v>
      </c>
    </row>
    <row r="387" spans="1:23" x14ac:dyDescent="0.25">
      <c r="A387" s="35" t="s">
        <v>105</v>
      </c>
      <c r="B387" s="35" t="s">
        <v>106</v>
      </c>
      <c r="C387" s="19">
        <f>YEAR(EmpData[[#This Row],[DOJ ]])</f>
        <v>2018</v>
      </c>
      <c r="D387" s="45" t="s">
        <v>17</v>
      </c>
      <c r="E387" s="33">
        <v>43329</v>
      </c>
      <c r="F387" s="35" t="s">
        <v>262</v>
      </c>
      <c r="G387" s="35"/>
      <c r="H387" s="43">
        <v>43313</v>
      </c>
      <c r="I387" s="47" t="s">
        <v>19</v>
      </c>
      <c r="J387" s="35" t="s">
        <v>20</v>
      </c>
      <c r="K387" s="35">
        <v>318360</v>
      </c>
      <c r="L387" s="43">
        <v>43738</v>
      </c>
      <c r="M387" s="19">
        <f>MONTH(EmpData[[#This Row],[Month]])</f>
        <v>9</v>
      </c>
      <c r="N387" s="19">
        <f>YEAR(EmpData[[#This Row],[Month]])</f>
        <v>2019</v>
      </c>
      <c r="O387" s="35">
        <v>13.633333333333333</v>
      </c>
      <c r="P387" s="35">
        <v>14</v>
      </c>
      <c r="Q387" s="35" t="s">
        <v>26</v>
      </c>
      <c r="R387" s="31">
        <v>290254</v>
      </c>
      <c r="S387" s="43"/>
      <c r="T387" s="19" t="str">
        <f ca="1">IFERROR(IF(ISBLANK(EmpData[[#This Row],[DOB]]),"",INT((TODAY()-EmpData[[#This Row],[DOB]])/365)),"")</f>
        <v/>
      </c>
      <c r="V387" t="str">
        <f>IFERROR(EmpData[[#This Row],[Name]]&amp;EmpData[[#This Row],[Month]],"")</f>
        <v>Giyasuddin Siddiqui43738</v>
      </c>
      <c r="W387">
        <f>IFERROR(YEAR(EmpData[[#This Row],[Month]]),"")</f>
        <v>2019</v>
      </c>
    </row>
    <row r="388" spans="1:23" x14ac:dyDescent="0.25">
      <c r="A388" s="35" t="s">
        <v>107</v>
      </c>
      <c r="B388" s="35" t="s">
        <v>108</v>
      </c>
      <c r="C388" s="19">
        <f>YEAR(EmpData[[#This Row],[DOJ ]])</f>
        <v>2018</v>
      </c>
      <c r="D388" s="45" t="s">
        <v>89</v>
      </c>
      <c r="E388" s="33">
        <v>43367</v>
      </c>
      <c r="F388" s="35" t="s">
        <v>261</v>
      </c>
      <c r="G388" s="35"/>
      <c r="H388" s="43">
        <v>43344</v>
      </c>
      <c r="I388" s="47" t="s">
        <v>19</v>
      </c>
      <c r="J388" s="35" t="s">
        <v>20</v>
      </c>
      <c r="K388" s="35">
        <v>318360</v>
      </c>
      <c r="L388" s="43">
        <v>43738</v>
      </c>
      <c r="M388" s="19">
        <f>MONTH(EmpData[[#This Row],[Month]])</f>
        <v>9</v>
      </c>
      <c r="N388" s="19">
        <f>YEAR(EmpData[[#This Row],[Month]])</f>
        <v>2019</v>
      </c>
      <c r="O388" s="35">
        <v>12.366666666666667</v>
      </c>
      <c r="P388" s="35">
        <v>13</v>
      </c>
      <c r="Q388" s="35" t="s">
        <v>26</v>
      </c>
      <c r="R388" s="31">
        <v>314637.95</v>
      </c>
      <c r="S388" s="43"/>
      <c r="T388" s="19" t="str">
        <f ca="1">IFERROR(IF(ISBLANK(EmpData[[#This Row],[DOB]]),"",INT((TODAY()-EmpData[[#This Row],[DOB]])/365)),"")</f>
        <v/>
      </c>
      <c r="V388" t="str">
        <f>IFERROR(EmpData[[#This Row],[Name]]&amp;EmpData[[#This Row],[Month]],"")</f>
        <v>G Puja43738</v>
      </c>
      <c r="W388">
        <f>IFERROR(YEAR(EmpData[[#This Row],[Month]]),"")</f>
        <v>2019</v>
      </c>
    </row>
    <row r="389" spans="1:23" x14ac:dyDescent="0.25">
      <c r="A389" s="35" t="s">
        <v>109</v>
      </c>
      <c r="B389" s="35" t="s">
        <v>110</v>
      </c>
      <c r="C389" s="19">
        <f>YEAR(EmpData[[#This Row],[DOJ ]])</f>
        <v>2018</v>
      </c>
      <c r="D389" s="45" t="s">
        <v>89</v>
      </c>
      <c r="E389" s="33">
        <v>43367</v>
      </c>
      <c r="F389" s="35" t="s">
        <v>262</v>
      </c>
      <c r="G389" s="35"/>
      <c r="H389" s="43">
        <v>43344</v>
      </c>
      <c r="I389" s="47" t="s">
        <v>19</v>
      </c>
      <c r="J389" s="35" t="s">
        <v>20</v>
      </c>
      <c r="K389" s="35">
        <v>350160</v>
      </c>
      <c r="L389" s="43">
        <v>43738</v>
      </c>
      <c r="M389" s="19">
        <f>MONTH(EmpData[[#This Row],[Month]])</f>
        <v>9</v>
      </c>
      <c r="N389" s="19">
        <f>YEAR(EmpData[[#This Row],[Month]])</f>
        <v>2019</v>
      </c>
      <c r="O389" s="35">
        <v>12.366666666666667</v>
      </c>
      <c r="P389" s="35">
        <v>13</v>
      </c>
      <c r="Q389" s="35" t="s">
        <v>26</v>
      </c>
      <c r="R389" s="31">
        <v>146874</v>
      </c>
      <c r="S389" s="43"/>
      <c r="T389" s="19" t="str">
        <f ca="1">IFERROR(IF(ISBLANK(EmpData[[#This Row],[DOB]]),"",INT((TODAY()-EmpData[[#This Row],[DOB]])/365)),"")</f>
        <v/>
      </c>
      <c r="V389" t="str">
        <f>IFERROR(EmpData[[#This Row],[Name]]&amp;EmpData[[#This Row],[Month]],"")</f>
        <v>Hardeep Singh43738</v>
      </c>
      <c r="W389">
        <f>IFERROR(YEAR(EmpData[[#This Row],[Month]]),"")</f>
        <v>2019</v>
      </c>
    </row>
    <row r="390" spans="1:23" x14ac:dyDescent="0.25">
      <c r="A390" s="35" t="s">
        <v>111</v>
      </c>
      <c r="B390" s="35" t="s">
        <v>112</v>
      </c>
      <c r="C390" s="19">
        <f>YEAR(EmpData[[#This Row],[DOJ ]])</f>
        <v>2018</v>
      </c>
      <c r="D390" s="45" t="s">
        <v>24</v>
      </c>
      <c r="E390" s="33">
        <v>43132</v>
      </c>
      <c r="F390" s="35" t="s">
        <v>261</v>
      </c>
      <c r="G390" s="35"/>
      <c r="H390" s="43">
        <v>43191</v>
      </c>
      <c r="I390" s="47" t="s">
        <v>19</v>
      </c>
      <c r="J390" s="35" t="s">
        <v>20</v>
      </c>
      <c r="K390" s="35">
        <v>329760</v>
      </c>
      <c r="L390" s="43">
        <v>43738</v>
      </c>
      <c r="M390" s="19">
        <f>MONTH(EmpData[[#This Row],[Month]])</f>
        <v>9</v>
      </c>
      <c r="N390" s="19">
        <f>YEAR(EmpData[[#This Row],[Month]])</f>
        <v>2019</v>
      </c>
      <c r="O390" s="35">
        <v>20.2</v>
      </c>
      <c r="P390" s="35">
        <v>21</v>
      </c>
      <c r="Q390" s="35" t="s">
        <v>86</v>
      </c>
      <c r="R390" s="31">
        <v>84182</v>
      </c>
      <c r="S390" s="43"/>
      <c r="T390" s="19" t="str">
        <f ca="1">IFERROR(IF(ISBLANK(EmpData[[#This Row],[DOB]]),"",INT((TODAY()-EmpData[[#This Row],[DOB]])/365)),"")</f>
        <v/>
      </c>
      <c r="V390" t="str">
        <f>IFERROR(EmpData[[#This Row],[Name]]&amp;EmpData[[#This Row],[Month]],"")</f>
        <v>Harshi Agarwal43738</v>
      </c>
      <c r="W390">
        <f>IFERROR(YEAR(EmpData[[#This Row],[Month]]),"")</f>
        <v>2019</v>
      </c>
    </row>
    <row r="391" spans="1:23" x14ac:dyDescent="0.25">
      <c r="A391" s="35" t="s">
        <v>113</v>
      </c>
      <c r="B391" s="35" t="s">
        <v>114</v>
      </c>
      <c r="C391" s="19">
        <f>YEAR(EmpData[[#This Row],[DOJ ]])</f>
        <v>2017</v>
      </c>
      <c r="D391" s="45" t="s">
        <v>115</v>
      </c>
      <c r="E391" s="33">
        <v>42948</v>
      </c>
      <c r="F391" s="35" t="s">
        <v>262</v>
      </c>
      <c r="G391" s="35"/>
      <c r="H391" s="31"/>
      <c r="I391" s="47" t="s">
        <v>116</v>
      </c>
      <c r="J391" s="35" t="s">
        <v>54</v>
      </c>
      <c r="K391" s="46">
        <v>1644864</v>
      </c>
      <c r="L391" s="43">
        <v>43738</v>
      </c>
      <c r="M391" s="19">
        <f>MONTH(EmpData[[#This Row],[Month]])</f>
        <v>9</v>
      </c>
      <c r="N391" s="19">
        <f>YEAR(EmpData[[#This Row],[Month]])</f>
        <v>2019</v>
      </c>
      <c r="O391" s="35">
        <v>26.333333333333332</v>
      </c>
      <c r="P391" s="35">
        <v>27</v>
      </c>
      <c r="Q391" s="35" t="s">
        <v>36</v>
      </c>
      <c r="R391" s="31" t="s">
        <v>263</v>
      </c>
      <c r="S391" s="43"/>
      <c r="T391" s="19" t="str">
        <f ca="1">IFERROR(IF(ISBLANK(EmpData[[#This Row],[DOB]]),"",INT((TODAY()-EmpData[[#This Row],[DOB]])/365)),"")</f>
        <v/>
      </c>
      <c r="V391" t="str">
        <f>IFERROR(EmpData[[#This Row],[Name]]&amp;EmpData[[#This Row],[Month]],"")</f>
        <v>Harsh Trivedi43738</v>
      </c>
      <c r="W391">
        <f>IFERROR(YEAR(EmpData[[#This Row],[Month]]),"")</f>
        <v>2019</v>
      </c>
    </row>
    <row r="392" spans="1:23" x14ac:dyDescent="0.25">
      <c r="A392" s="35" t="s">
        <v>117</v>
      </c>
      <c r="B392" s="35" t="s">
        <v>118</v>
      </c>
      <c r="C392" s="19">
        <f>YEAR(EmpData[[#This Row],[DOJ ]])</f>
        <v>2018</v>
      </c>
      <c r="D392" s="45" t="s">
        <v>104</v>
      </c>
      <c r="E392" s="33">
        <v>43314</v>
      </c>
      <c r="F392" s="35" t="s">
        <v>262</v>
      </c>
      <c r="G392" s="35"/>
      <c r="H392" s="43">
        <v>43313</v>
      </c>
      <c r="I392" s="47" t="s">
        <v>82</v>
      </c>
      <c r="J392" s="35" t="s">
        <v>20</v>
      </c>
      <c r="K392" s="35">
        <v>381960</v>
      </c>
      <c r="L392" s="43">
        <v>43738</v>
      </c>
      <c r="M392" s="19">
        <f>MONTH(EmpData[[#This Row],[Month]])</f>
        <v>9</v>
      </c>
      <c r="N392" s="19">
        <f>YEAR(EmpData[[#This Row],[Month]])</f>
        <v>2019</v>
      </c>
      <c r="O392" s="35">
        <v>14.133333333333333</v>
      </c>
      <c r="P392" s="35">
        <v>15</v>
      </c>
      <c r="Q392" s="35" t="s">
        <v>26</v>
      </c>
      <c r="R392" s="31">
        <v>413233</v>
      </c>
      <c r="S392" s="43"/>
      <c r="T392" s="19" t="str">
        <f ca="1">IFERROR(IF(ISBLANK(EmpData[[#This Row],[DOB]]),"",INT((TODAY()-EmpData[[#This Row],[DOB]])/365)),"")</f>
        <v/>
      </c>
      <c r="V392" t="str">
        <f>IFERROR(EmpData[[#This Row],[Name]]&amp;EmpData[[#This Row],[Month]],"")</f>
        <v>Himanshu Singh43738</v>
      </c>
      <c r="W392">
        <f>IFERROR(YEAR(EmpData[[#This Row],[Month]]),"")</f>
        <v>2019</v>
      </c>
    </row>
    <row r="393" spans="1:23" x14ac:dyDescent="0.25">
      <c r="A393" s="35" t="s">
        <v>123</v>
      </c>
      <c r="B393" s="35" t="s">
        <v>124</v>
      </c>
      <c r="C393" s="19">
        <f>YEAR(EmpData[[#This Row],[DOJ ]])</f>
        <v>2017</v>
      </c>
      <c r="D393" s="45" t="s">
        <v>115</v>
      </c>
      <c r="E393" s="33">
        <v>42948</v>
      </c>
      <c r="F393" s="35" t="s">
        <v>261</v>
      </c>
      <c r="G393" s="35"/>
      <c r="H393" s="43">
        <v>43191</v>
      </c>
      <c r="I393" s="47" t="s">
        <v>82</v>
      </c>
      <c r="J393" s="35" t="s">
        <v>20</v>
      </c>
      <c r="K393" s="35">
        <v>356760</v>
      </c>
      <c r="L393" s="43">
        <v>43738</v>
      </c>
      <c r="M393" s="19">
        <f>MONTH(EmpData[[#This Row],[Month]])</f>
        <v>9</v>
      </c>
      <c r="N393" s="19">
        <f>YEAR(EmpData[[#This Row],[Month]])</f>
        <v>2019</v>
      </c>
      <c r="O393" s="35">
        <v>26.333333333333332</v>
      </c>
      <c r="P393" s="35">
        <v>27</v>
      </c>
      <c r="Q393" s="35" t="s">
        <v>36</v>
      </c>
      <c r="R393" s="31">
        <v>115732</v>
      </c>
      <c r="S393" s="43"/>
      <c r="T393" s="19" t="str">
        <f ca="1">IFERROR(IF(ISBLANK(EmpData[[#This Row],[DOB]]),"",INT((TODAY()-EmpData[[#This Row],[DOB]])/365)),"")</f>
        <v/>
      </c>
      <c r="V393" t="str">
        <f>IFERROR(EmpData[[#This Row],[Name]]&amp;EmpData[[#This Row],[Month]],"")</f>
        <v>Kriti Gupta43738</v>
      </c>
      <c r="W393">
        <f>IFERROR(YEAR(EmpData[[#This Row],[Month]]),"")</f>
        <v>2019</v>
      </c>
    </row>
    <row r="394" spans="1:23" x14ac:dyDescent="0.25">
      <c r="A394" s="35" t="s">
        <v>129</v>
      </c>
      <c r="B394" s="35" t="s">
        <v>130</v>
      </c>
      <c r="C394" s="19">
        <f>YEAR(EmpData[[#This Row],[DOJ ]])</f>
        <v>2016</v>
      </c>
      <c r="D394" s="45" t="s">
        <v>57</v>
      </c>
      <c r="E394" s="33">
        <v>42614</v>
      </c>
      <c r="F394" s="35" t="s">
        <v>262</v>
      </c>
      <c r="G394" s="35"/>
      <c r="H394" s="31"/>
      <c r="I394" s="47" t="s">
        <v>58</v>
      </c>
      <c r="J394" s="35" t="s">
        <v>54</v>
      </c>
      <c r="K394" s="35">
        <v>1800360</v>
      </c>
      <c r="L394" s="43">
        <v>43738</v>
      </c>
      <c r="M394" s="19">
        <f>MONTH(EmpData[[#This Row],[Month]])</f>
        <v>9</v>
      </c>
      <c r="N394" s="19">
        <f>YEAR(EmpData[[#This Row],[Month]])</f>
        <v>2019</v>
      </c>
      <c r="O394" s="35">
        <v>37.466666666666669</v>
      </c>
      <c r="P394" s="35">
        <v>38</v>
      </c>
      <c r="Q394" s="35" t="s">
        <v>36</v>
      </c>
      <c r="R394" s="31" t="s">
        <v>263</v>
      </c>
      <c r="S394" s="43"/>
      <c r="T394" s="19" t="str">
        <f ca="1">IFERROR(IF(ISBLANK(EmpData[[#This Row],[DOB]]),"",INT((TODAY()-EmpData[[#This Row],[DOB]])/365)),"")</f>
        <v/>
      </c>
      <c r="V394" t="str">
        <f>IFERROR(EmpData[[#This Row],[Name]]&amp;EmpData[[#This Row],[Month]],"")</f>
        <v>Madangopal Srinivasan43738</v>
      </c>
      <c r="W394">
        <f>IFERROR(YEAR(EmpData[[#This Row],[Month]]),"")</f>
        <v>2019</v>
      </c>
    </row>
    <row r="395" spans="1:23" x14ac:dyDescent="0.25">
      <c r="A395" s="35" t="s">
        <v>345</v>
      </c>
      <c r="B395" s="35" t="s">
        <v>132</v>
      </c>
      <c r="C395" s="19">
        <f>YEAR(EmpData[[#This Row],[DOJ ]])</f>
        <v>2018</v>
      </c>
      <c r="D395" s="45" t="s">
        <v>133</v>
      </c>
      <c r="E395" s="33">
        <v>43297</v>
      </c>
      <c r="F395" s="35" t="s">
        <v>262</v>
      </c>
      <c r="G395" s="35"/>
      <c r="H395" s="31"/>
      <c r="I395" s="47" t="s">
        <v>134</v>
      </c>
      <c r="J395" s="35" t="e">
        <v>#N/A</v>
      </c>
      <c r="K395" s="35">
        <v>2200356</v>
      </c>
      <c r="L395" s="43">
        <v>43738</v>
      </c>
      <c r="M395" s="19">
        <f>MONTH(EmpData[[#This Row],[Month]])</f>
        <v>9</v>
      </c>
      <c r="N395" s="19">
        <f>YEAR(EmpData[[#This Row],[Month]])</f>
        <v>2019</v>
      </c>
      <c r="O395" s="35">
        <v>14.7</v>
      </c>
      <c r="P395" s="35">
        <v>15</v>
      </c>
      <c r="Q395" s="35" t="s">
        <v>26</v>
      </c>
      <c r="R395" s="31" t="s">
        <v>263</v>
      </c>
      <c r="S395" s="43"/>
      <c r="T395" s="19" t="str">
        <f ca="1">IFERROR(IF(ISBLANK(EmpData[[#This Row],[DOB]]),"",INT((TODAY()-EmpData[[#This Row],[DOB]])/365)),"")</f>
        <v/>
      </c>
      <c r="V395" t="str">
        <f>IFERROR(EmpData[[#This Row],[Name]]&amp;EmpData[[#This Row],[Month]],"")</f>
        <v>Manu Dawar43738</v>
      </c>
      <c r="W395">
        <f>IFERROR(YEAR(EmpData[[#This Row],[Month]]),"")</f>
        <v>2019</v>
      </c>
    </row>
    <row r="396" spans="1:23" x14ac:dyDescent="0.25">
      <c r="A396" s="35" t="s">
        <v>135</v>
      </c>
      <c r="B396" s="35" t="s">
        <v>136</v>
      </c>
      <c r="C396" s="19">
        <f>YEAR(EmpData[[#This Row],[DOJ ]])</f>
        <v>2018</v>
      </c>
      <c r="D396" s="45" t="s">
        <v>137</v>
      </c>
      <c r="E396" s="33">
        <v>43266</v>
      </c>
      <c r="F396" s="35" t="s">
        <v>262</v>
      </c>
      <c r="G396" s="35"/>
      <c r="H396" s="31"/>
      <c r="I396" s="47" t="s">
        <v>40</v>
      </c>
      <c r="J396" s="35" t="s">
        <v>20</v>
      </c>
      <c r="K396" s="35">
        <v>381960</v>
      </c>
      <c r="L396" s="43">
        <v>43738</v>
      </c>
      <c r="M396" s="19">
        <f>MONTH(EmpData[[#This Row],[Month]])</f>
        <v>9</v>
      </c>
      <c r="N396" s="19">
        <f>YEAR(EmpData[[#This Row],[Month]])</f>
        <v>2019</v>
      </c>
      <c r="O396" s="35">
        <v>15.733333333333333</v>
      </c>
      <c r="P396" s="35">
        <v>16</v>
      </c>
      <c r="Q396" s="35" t="s">
        <v>26</v>
      </c>
      <c r="R396" s="31" t="s">
        <v>263</v>
      </c>
      <c r="S396" s="43"/>
      <c r="T396" s="19" t="str">
        <f ca="1">IFERROR(IF(ISBLANK(EmpData[[#This Row],[DOB]]),"",INT((TODAY()-EmpData[[#This Row],[DOB]])/365)),"")</f>
        <v/>
      </c>
      <c r="V396" t="str">
        <f>IFERROR(EmpData[[#This Row],[Name]]&amp;EmpData[[#This Row],[Month]],"")</f>
        <v>Mayank Sharma43738</v>
      </c>
      <c r="W396">
        <f>IFERROR(YEAR(EmpData[[#This Row],[Month]]),"")</f>
        <v>2019</v>
      </c>
    </row>
    <row r="397" spans="1:23" x14ac:dyDescent="0.25">
      <c r="A397" s="35" t="s">
        <v>138</v>
      </c>
      <c r="B397" s="35" t="s">
        <v>139</v>
      </c>
      <c r="C397" s="19">
        <f>YEAR(EmpData[[#This Row],[DOJ ]])</f>
        <v>2018</v>
      </c>
      <c r="D397" s="45" t="s">
        <v>17</v>
      </c>
      <c r="E397" s="33">
        <v>43329</v>
      </c>
      <c r="F397" s="35" t="s">
        <v>262</v>
      </c>
      <c r="G397" s="35"/>
      <c r="H397" s="43">
        <v>43313</v>
      </c>
      <c r="I397" s="47" t="s">
        <v>19</v>
      </c>
      <c r="J397" s="35" t="s">
        <v>20</v>
      </c>
      <c r="K397" s="35">
        <v>350160</v>
      </c>
      <c r="L397" s="43">
        <v>43738</v>
      </c>
      <c r="M397" s="19">
        <f>MONTH(EmpData[[#This Row],[Month]])</f>
        <v>9</v>
      </c>
      <c r="N397" s="19">
        <f>YEAR(EmpData[[#This Row],[Month]])</f>
        <v>2019</v>
      </c>
      <c r="O397" s="35">
        <v>13.633333333333333</v>
      </c>
      <c r="P397" s="35">
        <v>14</v>
      </c>
      <c r="Q397" s="35" t="s">
        <v>26</v>
      </c>
      <c r="R397" s="31">
        <v>376563.14</v>
      </c>
      <c r="S397" s="43"/>
      <c r="T397" s="19" t="str">
        <f ca="1">IFERROR(IF(ISBLANK(EmpData[[#This Row],[DOB]]),"",INT((TODAY()-EmpData[[#This Row],[DOB]])/365)),"")</f>
        <v/>
      </c>
      <c r="V397" t="str">
        <f>IFERROR(EmpData[[#This Row],[Name]]&amp;EmpData[[#This Row],[Month]],"")</f>
        <v>Md Rizwi Shams43738</v>
      </c>
      <c r="W397">
        <f>IFERROR(YEAR(EmpData[[#This Row],[Month]]),"")</f>
        <v>2019</v>
      </c>
    </row>
    <row r="398" spans="1:23" x14ac:dyDescent="0.25">
      <c r="A398" s="35" t="s">
        <v>140</v>
      </c>
      <c r="B398" s="35" t="s">
        <v>141</v>
      </c>
      <c r="C398" s="19">
        <f>YEAR(EmpData[[#This Row],[DOJ ]])</f>
        <v>2018</v>
      </c>
      <c r="D398" s="45" t="s">
        <v>65</v>
      </c>
      <c r="E398" s="33">
        <v>43437</v>
      </c>
      <c r="F398" s="35" t="s">
        <v>261</v>
      </c>
      <c r="G398" s="35"/>
      <c r="H398" s="43">
        <v>43435</v>
      </c>
      <c r="I398" s="47" t="s">
        <v>19</v>
      </c>
      <c r="J398" s="35" t="s">
        <v>20</v>
      </c>
      <c r="K398" s="35">
        <v>300360</v>
      </c>
      <c r="L398" s="43">
        <v>43738</v>
      </c>
      <c r="M398" s="19">
        <f>MONTH(EmpData[[#This Row],[Month]])</f>
        <v>9</v>
      </c>
      <c r="N398" s="19">
        <f>YEAR(EmpData[[#This Row],[Month]])</f>
        <v>2019</v>
      </c>
      <c r="O398" s="35">
        <v>10.033333333333333</v>
      </c>
      <c r="P398" s="35">
        <v>11</v>
      </c>
      <c r="Q398" s="35" t="s">
        <v>71</v>
      </c>
      <c r="R398" s="31">
        <v>211912.63</v>
      </c>
      <c r="S398" s="43"/>
      <c r="T398" s="19" t="str">
        <f ca="1">IFERROR(IF(ISBLANK(EmpData[[#This Row],[DOB]]),"",INT((TODAY()-EmpData[[#This Row],[DOB]])/365)),"")</f>
        <v/>
      </c>
      <c r="V398" t="str">
        <f>IFERROR(EmpData[[#This Row],[Name]]&amp;EmpData[[#This Row],[Month]],"")</f>
        <v>Megha Verma43738</v>
      </c>
      <c r="W398">
        <f>IFERROR(YEAR(EmpData[[#This Row],[Month]]),"")</f>
        <v>2019</v>
      </c>
    </row>
    <row r="399" spans="1:23" x14ac:dyDescent="0.25">
      <c r="A399" s="35" t="s">
        <v>142</v>
      </c>
      <c r="B399" s="35" t="s">
        <v>143</v>
      </c>
      <c r="C399" s="19">
        <f>YEAR(EmpData[[#This Row],[DOJ ]])</f>
        <v>2018</v>
      </c>
      <c r="D399" s="45" t="s">
        <v>104</v>
      </c>
      <c r="E399" s="33">
        <v>43314</v>
      </c>
      <c r="F399" s="35" t="s">
        <v>261</v>
      </c>
      <c r="G399" s="35"/>
      <c r="H399" s="43">
        <v>43313</v>
      </c>
      <c r="I399" s="47" t="s">
        <v>19</v>
      </c>
      <c r="J399" s="35" t="s">
        <v>20</v>
      </c>
      <c r="K399" s="35">
        <v>318360</v>
      </c>
      <c r="L399" s="43">
        <v>43738</v>
      </c>
      <c r="M399" s="19">
        <f>MONTH(EmpData[[#This Row],[Month]])</f>
        <v>9</v>
      </c>
      <c r="N399" s="19">
        <f>YEAR(EmpData[[#This Row],[Month]])</f>
        <v>2019</v>
      </c>
      <c r="O399" s="35">
        <v>14.133333333333333</v>
      </c>
      <c r="P399" s="35">
        <v>15</v>
      </c>
      <c r="Q399" s="35" t="s">
        <v>26</v>
      </c>
      <c r="R399" s="31">
        <v>189245</v>
      </c>
      <c r="S399" s="43"/>
      <c r="T399" s="19" t="str">
        <f ca="1">IFERROR(IF(ISBLANK(EmpData[[#This Row],[DOB]]),"",INT((TODAY()-EmpData[[#This Row],[DOB]])/365)),"")</f>
        <v/>
      </c>
      <c r="V399" t="str">
        <f>IFERROR(EmpData[[#This Row],[Name]]&amp;EmpData[[#This Row],[Month]],"")</f>
        <v>Monika43738</v>
      </c>
      <c r="W399">
        <f>IFERROR(YEAR(EmpData[[#This Row],[Month]]),"")</f>
        <v>2019</v>
      </c>
    </row>
    <row r="400" spans="1:23" x14ac:dyDescent="0.25">
      <c r="A400" s="35" t="s">
        <v>144</v>
      </c>
      <c r="B400" s="35" t="s">
        <v>145</v>
      </c>
      <c r="C400" s="19">
        <f>YEAR(EmpData[[#This Row],[DOJ ]])</f>
        <v>2018</v>
      </c>
      <c r="D400" s="45" t="s">
        <v>146</v>
      </c>
      <c r="E400" s="33">
        <v>43276</v>
      </c>
      <c r="F400" s="35" t="s">
        <v>261</v>
      </c>
      <c r="G400" s="35"/>
      <c r="H400" s="43">
        <v>43252</v>
      </c>
      <c r="I400" s="47" t="s">
        <v>19</v>
      </c>
      <c r="J400" s="35" t="s">
        <v>20</v>
      </c>
      <c r="K400" s="35">
        <v>350160</v>
      </c>
      <c r="L400" s="43">
        <v>43738</v>
      </c>
      <c r="M400" s="19">
        <f>MONTH(EmpData[[#This Row],[Month]])</f>
        <v>9</v>
      </c>
      <c r="N400" s="19">
        <f>YEAR(EmpData[[#This Row],[Month]])</f>
        <v>2019</v>
      </c>
      <c r="O400" s="35">
        <v>15.4</v>
      </c>
      <c r="P400" s="35">
        <v>16</v>
      </c>
      <c r="Q400" s="35" t="s">
        <v>26</v>
      </c>
      <c r="R400" s="31">
        <v>408255</v>
      </c>
      <c r="S400" s="43"/>
      <c r="T400" s="19" t="str">
        <f ca="1">IFERROR(IF(ISBLANK(EmpData[[#This Row],[DOB]]),"",INT((TODAY()-EmpData[[#This Row],[DOB]])/365)),"")</f>
        <v/>
      </c>
      <c r="V400" t="str">
        <f>IFERROR(EmpData[[#This Row],[Name]]&amp;EmpData[[#This Row],[Month]],"")</f>
        <v>Monika Kumari43738</v>
      </c>
      <c r="W400">
        <f>IFERROR(YEAR(EmpData[[#This Row],[Month]]),"")</f>
        <v>2019</v>
      </c>
    </row>
    <row r="401" spans="1:23" x14ac:dyDescent="0.25">
      <c r="A401" s="35" t="s">
        <v>148</v>
      </c>
      <c r="B401" s="35" t="s">
        <v>149</v>
      </c>
      <c r="C401" s="19">
        <f>YEAR(EmpData[[#This Row],[DOJ ]])</f>
        <v>2018</v>
      </c>
      <c r="D401" s="45" t="s">
        <v>74</v>
      </c>
      <c r="E401" s="33">
        <v>43283</v>
      </c>
      <c r="F401" s="35" t="s">
        <v>262</v>
      </c>
      <c r="G401" s="35"/>
      <c r="H401" s="43">
        <v>43282</v>
      </c>
      <c r="I401" s="47" t="s">
        <v>19</v>
      </c>
      <c r="J401" s="35" t="s">
        <v>20</v>
      </c>
      <c r="K401" s="35">
        <v>318360</v>
      </c>
      <c r="L401" s="43">
        <v>43738</v>
      </c>
      <c r="M401" s="19">
        <f>MONTH(EmpData[[#This Row],[Month]])</f>
        <v>9</v>
      </c>
      <c r="N401" s="19">
        <f>YEAR(EmpData[[#This Row],[Month]])</f>
        <v>2019</v>
      </c>
      <c r="O401" s="35">
        <v>15.166666666666666</v>
      </c>
      <c r="P401" s="35">
        <v>16</v>
      </c>
      <c r="Q401" s="35" t="s">
        <v>26</v>
      </c>
      <c r="R401" s="31">
        <v>298571.8</v>
      </c>
      <c r="S401" s="43"/>
      <c r="T401" s="19" t="str">
        <f ca="1">IFERROR(IF(ISBLANK(EmpData[[#This Row],[DOB]]),"",INT((TODAY()-EmpData[[#This Row],[DOB]])/365)),"")</f>
        <v/>
      </c>
      <c r="V401" t="str">
        <f>IFERROR(EmpData[[#This Row],[Name]]&amp;EmpData[[#This Row],[Month]],"")</f>
        <v>Narendra Kumar43738</v>
      </c>
      <c r="W401">
        <f>IFERROR(YEAR(EmpData[[#This Row],[Month]]),"")</f>
        <v>2019</v>
      </c>
    </row>
    <row r="402" spans="1:23" x14ac:dyDescent="0.25">
      <c r="A402" s="35" t="s">
        <v>150</v>
      </c>
      <c r="B402" s="35" t="s">
        <v>151</v>
      </c>
      <c r="C402" s="19">
        <f>YEAR(EmpData[[#This Row],[DOJ ]])</f>
        <v>2018</v>
      </c>
      <c r="D402" s="45" t="s">
        <v>29</v>
      </c>
      <c r="E402" s="33">
        <v>43347</v>
      </c>
      <c r="F402" s="35" t="s">
        <v>262</v>
      </c>
      <c r="G402" s="35"/>
      <c r="H402" s="43">
        <v>43344</v>
      </c>
      <c r="I402" s="47" t="s">
        <v>19</v>
      </c>
      <c r="J402" s="35" t="s">
        <v>20</v>
      </c>
      <c r="K402" s="35">
        <v>318360</v>
      </c>
      <c r="L402" s="43">
        <v>43738</v>
      </c>
      <c r="M402" s="19">
        <f>MONTH(EmpData[[#This Row],[Month]])</f>
        <v>9</v>
      </c>
      <c r="N402" s="19">
        <f>YEAR(EmpData[[#This Row],[Month]])</f>
        <v>2019</v>
      </c>
      <c r="O402" s="35">
        <v>13.033333333333333</v>
      </c>
      <c r="P402" s="35">
        <v>14</v>
      </c>
      <c r="Q402" s="35" t="s">
        <v>26</v>
      </c>
      <c r="R402" s="31">
        <v>172397.71</v>
      </c>
      <c r="S402" s="43"/>
      <c r="T402" s="19" t="str">
        <f ca="1">IFERROR(IF(ISBLANK(EmpData[[#This Row],[DOB]]),"",INT((TODAY()-EmpData[[#This Row],[DOB]])/365)),"")</f>
        <v/>
      </c>
      <c r="V402" t="str">
        <f>IFERROR(EmpData[[#This Row],[Name]]&amp;EmpData[[#This Row],[Month]],"")</f>
        <v>Neeraj Khurana43738</v>
      </c>
      <c r="W402">
        <f>IFERROR(YEAR(EmpData[[#This Row],[Month]]),"")</f>
        <v>2019</v>
      </c>
    </row>
    <row r="403" spans="1:23" x14ac:dyDescent="0.25">
      <c r="A403" s="35" t="s">
        <v>152</v>
      </c>
      <c r="B403" s="35" t="s">
        <v>153</v>
      </c>
      <c r="C403" s="19">
        <f>YEAR(EmpData[[#This Row],[DOJ ]])</f>
        <v>2018</v>
      </c>
      <c r="D403" s="45" t="s">
        <v>24</v>
      </c>
      <c r="E403" s="33">
        <v>43132</v>
      </c>
      <c r="F403" s="35" t="s">
        <v>262</v>
      </c>
      <c r="G403" s="35"/>
      <c r="H403" s="31"/>
      <c r="I403" s="47" t="s">
        <v>40</v>
      </c>
      <c r="J403" s="35" t="s">
        <v>20</v>
      </c>
      <c r="K403" s="35">
        <v>356760</v>
      </c>
      <c r="L403" s="43">
        <v>43738</v>
      </c>
      <c r="M403" s="19">
        <f>MONTH(EmpData[[#This Row],[Month]])</f>
        <v>9</v>
      </c>
      <c r="N403" s="19">
        <f>YEAR(EmpData[[#This Row],[Month]])</f>
        <v>2019</v>
      </c>
      <c r="O403" s="35">
        <v>20.2</v>
      </c>
      <c r="P403" s="35">
        <v>21</v>
      </c>
      <c r="Q403" s="35" t="s">
        <v>86</v>
      </c>
      <c r="R403" s="31" t="s">
        <v>263</v>
      </c>
      <c r="S403" s="43"/>
      <c r="T403" s="19" t="str">
        <f ca="1">IFERROR(IF(ISBLANK(EmpData[[#This Row],[DOB]]),"",INT((TODAY()-EmpData[[#This Row],[DOB]])/365)),"")</f>
        <v/>
      </c>
      <c r="V403" t="str">
        <f>IFERROR(EmpData[[#This Row],[Name]]&amp;EmpData[[#This Row],[Month]],"")</f>
        <v>Nikhil Dutt Mishra43738</v>
      </c>
      <c r="W403">
        <f>IFERROR(YEAR(EmpData[[#This Row],[Month]]),"")</f>
        <v>2019</v>
      </c>
    </row>
    <row r="404" spans="1:23" x14ac:dyDescent="0.25">
      <c r="A404" s="35" t="s">
        <v>168</v>
      </c>
      <c r="B404" s="35" t="s">
        <v>169</v>
      </c>
      <c r="C404" s="19">
        <f>YEAR(EmpData[[#This Row],[DOJ ]])</f>
        <v>2018</v>
      </c>
      <c r="D404" s="45" t="s">
        <v>17</v>
      </c>
      <c r="E404" s="33">
        <v>43329</v>
      </c>
      <c r="F404" s="35" t="s">
        <v>262</v>
      </c>
      <c r="G404" s="35"/>
      <c r="H404" s="43">
        <v>43313</v>
      </c>
      <c r="I404" s="47" t="s">
        <v>19</v>
      </c>
      <c r="J404" s="35" t="s">
        <v>20</v>
      </c>
      <c r="K404" s="35">
        <v>350160</v>
      </c>
      <c r="L404" s="43">
        <v>43738</v>
      </c>
      <c r="M404" s="19">
        <f>MONTH(EmpData[[#This Row],[Month]])</f>
        <v>9</v>
      </c>
      <c r="N404" s="19">
        <f>YEAR(EmpData[[#This Row],[Month]])</f>
        <v>2019</v>
      </c>
      <c r="O404" s="35">
        <v>13.633333333333333</v>
      </c>
      <c r="P404" s="35">
        <v>14</v>
      </c>
      <c r="Q404" s="35" t="s">
        <v>26</v>
      </c>
      <c r="R404" s="31">
        <v>504462.49</v>
      </c>
      <c r="S404" s="43"/>
      <c r="T404" s="19" t="str">
        <f ca="1">IFERROR(IF(ISBLANK(EmpData[[#This Row],[DOB]]),"",INT((TODAY()-EmpData[[#This Row],[DOB]])/365)),"")</f>
        <v/>
      </c>
      <c r="V404" t="str">
        <f>IFERROR(EmpData[[#This Row],[Name]]&amp;EmpData[[#This Row],[Month]],"")</f>
        <v>Pushkar Shrivastava43738</v>
      </c>
      <c r="W404">
        <f>IFERROR(YEAR(EmpData[[#This Row],[Month]]),"")</f>
        <v>2019</v>
      </c>
    </row>
    <row r="405" spans="1:23" x14ac:dyDescent="0.25">
      <c r="A405" s="35" t="s">
        <v>175</v>
      </c>
      <c r="B405" s="35" t="s">
        <v>176</v>
      </c>
      <c r="C405" s="19">
        <f>YEAR(EmpData[[#This Row],[DOJ ]])</f>
        <v>2018</v>
      </c>
      <c r="D405" s="45" t="s">
        <v>77</v>
      </c>
      <c r="E405" s="33">
        <v>43405</v>
      </c>
      <c r="F405" s="35" t="s">
        <v>262</v>
      </c>
      <c r="G405" s="35"/>
      <c r="H405" s="31"/>
      <c r="I405" s="47" t="s">
        <v>177</v>
      </c>
      <c r="J405" s="35" t="s">
        <v>20</v>
      </c>
      <c r="K405" s="35">
        <v>1600356</v>
      </c>
      <c r="L405" s="43">
        <v>43738</v>
      </c>
      <c r="M405" s="19">
        <f>MONTH(EmpData[[#This Row],[Month]])</f>
        <v>9</v>
      </c>
      <c r="N405" s="19">
        <f>YEAR(EmpData[[#This Row],[Month]])</f>
        <v>2019</v>
      </c>
      <c r="O405" s="35">
        <v>11.1</v>
      </c>
      <c r="P405" s="35">
        <v>12</v>
      </c>
      <c r="Q405" s="35" t="s">
        <v>71</v>
      </c>
      <c r="R405" s="31" t="s">
        <v>263</v>
      </c>
      <c r="S405" s="43"/>
      <c r="T405" s="19" t="str">
        <f ca="1">IFERROR(IF(ISBLANK(EmpData[[#This Row],[DOB]]),"",INT((TODAY()-EmpData[[#This Row],[DOB]])/365)),"")</f>
        <v/>
      </c>
      <c r="V405" t="str">
        <f>IFERROR(EmpData[[#This Row],[Name]]&amp;EmpData[[#This Row],[Month]],"")</f>
        <v>Rajiv Mohan43738</v>
      </c>
      <c r="W405">
        <f>IFERROR(YEAR(EmpData[[#This Row],[Month]]),"")</f>
        <v>2019</v>
      </c>
    </row>
    <row r="406" spans="1:23" x14ac:dyDescent="0.25">
      <c r="A406" s="35" t="s">
        <v>178</v>
      </c>
      <c r="B406" s="35" t="s">
        <v>179</v>
      </c>
      <c r="C406" s="19">
        <f>YEAR(EmpData[[#This Row],[DOJ ]])</f>
        <v>2018</v>
      </c>
      <c r="D406" s="45" t="s">
        <v>137</v>
      </c>
      <c r="E406" s="33">
        <v>43266</v>
      </c>
      <c r="F406" s="35" t="s">
        <v>262</v>
      </c>
      <c r="G406" s="35"/>
      <c r="H406" s="43">
        <v>43252</v>
      </c>
      <c r="I406" s="47" t="s">
        <v>19</v>
      </c>
      <c r="J406" s="35" t="s">
        <v>20</v>
      </c>
      <c r="K406" s="35">
        <v>350160</v>
      </c>
      <c r="L406" s="43">
        <v>43738</v>
      </c>
      <c r="M406" s="19">
        <f>MONTH(EmpData[[#This Row],[Month]])</f>
        <v>9</v>
      </c>
      <c r="N406" s="19">
        <f>YEAR(EmpData[[#This Row],[Month]])</f>
        <v>2019</v>
      </c>
      <c r="O406" s="35">
        <v>15.733333333333333</v>
      </c>
      <c r="P406" s="35">
        <v>16</v>
      </c>
      <c r="Q406" s="35" t="s">
        <v>26</v>
      </c>
      <c r="R406" s="31">
        <v>290582.03000000003</v>
      </c>
      <c r="S406" s="43"/>
      <c r="T406" s="19" t="str">
        <f ca="1">IFERROR(IF(ISBLANK(EmpData[[#This Row],[DOB]]),"",INT((TODAY()-EmpData[[#This Row],[DOB]])/365)),"")</f>
        <v/>
      </c>
      <c r="V406" t="str">
        <f>IFERROR(EmpData[[#This Row],[Name]]&amp;EmpData[[#This Row],[Month]],"")</f>
        <v>Rajkumar Singh43738</v>
      </c>
      <c r="W406">
        <f>IFERROR(YEAR(EmpData[[#This Row],[Month]]),"")</f>
        <v>2019</v>
      </c>
    </row>
    <row r="407" spans="1:23" x14ac:dyDescent="0.25">
      <c r="A407" s="35" t="s">
        <v>180</v>
      </c>
      <c r="B407" s="35" t="s">
        <v>181</v>
      </c>
      <c r="C407" s="19">
        <f>YEAR(EmpData[[#This Row],[DOJ ]])</f>
        <v>2018</v>
      </c>
      <c r="D407" s="45" t="s">
        <v>65</v>
      </c>
      <c r="E407" s="33">
        <v>43437</v>
      </c>
      <c r="F407" s="35" t="s">
        <v>262</v>
      </c>
      <c r="G407" s="35"/>
      <c r="H407" s="43">
        <v>43435</v>
      </c>
      <c r="I407" s="47" t="s">
        <v>19</v>
      </c>
      <c r="J407" s="35" t="s">
        <v>20</v>
      </c>
      <c r="K407" s="35">
        <v>300360</v>
      </c>
      <c r="L407" s="43">
        <v>43738</v>
      </c>
      <c r="M407" s="19">
        <f>MONTH(EmpData[[#This Row],[Month]])</f>
        <v>9</v>
      </c>
      <c r="N407" s="19">
        <f>YEAR(EmpData[[#This Row],[Month]])</f>
        <v>2019</v>
      </c>
      <c r="O407" s="35">
        <v>10.033333333333333</v>
      </c>
      <c r="P407" s="35">
        <v>11</v>
      </c>
      <c r="Q407" s="35" t="s">
        <v>71</v>
      </c>
      <c r="R407" s="31">
        <v>126553.97</v>
      </c>
      <c r="S407" s="43"/>
      <c r="T407" s="19" t="str">
        <f ca="1">IFERROR(IF(ISBLANK(EmpData[[#This Row],[DOB]]),"",INT((TODAY()-EmpData[[#This Row],[DOB]])/365)),"")</f>
        <v/>
      </c>
      <c r="V407" t="str">
        <f>IFERROR(EmpData[[#This Row],[Name]]&amp;EmpData[[#This Row],[Month]],"")</f>
        <v>Rakesh Baitha43738</v>
      </c>
      <c r="W407">
        <f>IFERROR(YEAR(EmpData[[#This Row],[Month]]),"")</f>
        <v>2019</v>
      </c>
    </row>
    <row r="408" spans="1:23" x14ac:dyDescent="0.25">
      <c r="A408" s="35" t="s">
        <v>184</v>
      </c>
      <c r="B408" s="35" t="s">
        <v>185</v>
      </c>
      <c r="C408" s="19">
        <f>YEAR(EmpData[[#This Row],[DOJ ]])</f>
        <v>2018</v>
      </c>
      <c r="D408" s="45" t="s">
        <v>104</v>
      </c>
      <c r="E408" s="33">
        <v>43314</v>
      </c>
      <c r="F408" s="35" t="s">
        <v>261</v>
      </c>
      <c r="G408" s="35"/>
      <c r="H408" s="43">
        <v>43313</v>
      </c>
      <c r="I408" s="47" t="s">
        <v>19</v>
      </c>
      <c r="J408" s="35" t="s">
        <v>20</v>
      </c>
      <c r="K408" s="35">
        <v>318360</v>
      </c>
      <c r="L408" s="43">
        <v>43738</v>
      </c>
      <c r="M408" s="19">
        <f>MONTH(EmpData[[#This Row],[Month]])</f>
        <v>9</v>
      </c>
      <c r="N408" s="19">
        <f>YEAR(EmpData[[#This Row],[Month]])</f>
        <v>2019</v>
      </c>
      <c r="O408" s="35">
        <v>14.133333333333333</v>
      </c>
      <c r="P408" s="35">
        <v>15</v>
      </c>
      <c r="Q408" s="35" t="s">
        <v>26</v>
      </c>
      <c r="R408" s="31">
        <v>779774</v>
      </c>
      <c r="S408" s="43"/>
      <c r="T408" s="19" t="str">
        <f ca="1">IFERROR(IF(ISBLANK(EmpData[[#This Row],[DOB]]),"",INT((TODAY()-EmpData[[#This Row],[DOB]])/365)),"")</f>
        <v/>
      </c>
      <c r="V408" t="str">
        <f>IFERROR(EmpData[[#This Row],[Name]]&amp;EmpData[[#This Row],[Month]],"")</f>
        <v>Richa Gupta43738</v>
      </c>
      <c r="W408">
        <f>IFERROR(YEAR(EmpData[[#This Row],[Month]]),"")</f>
        <v>2019</v>
      </c>
    </row>
    <row r="409" spans="1:23" x14ac:dyDescent="0.25">
      <c r="A409" s="35" t="s">
        <v>186</v>
      </c>
      <c r="B409" s="35" t="s">
        <v>187</v>
      </c>
      <c r="C409" s="19">
        <f>YEAR(EmpData[[#This Row],[DOJ ]])</f>
        <v>2018</v>
      </c>
      <c r="D409" s="45" t="s">
        <v>89</v>
      </c>
      <c r="E409" s="33">
        <v>43367</v>
      </c>
      <c r="F409" s="35" t="s">
        <v>261</v>
      </c>
      <c r="G409" s="35"/>
      <c r="H409" s="43">
        <v>43344</v>
      </c>
      <c r="I409" s="47" t="s">
        <v>19</v>
      </c>
      <c r="J409" s="35" t="s">
        <v>20</v>
      </c>
      <c r="K409" s="35">
        <v>318360</v>
      </c>
      <c r="L409" s="43">
        <v>43738</v>
      </c>
      <c r="M409" s="19">
        <f>MONTH(EmpData[[#This Row],[Month]])</f>
        <v>9</v>
      </c>
      <c r="N409" s="19">
        <f>YEAR(EmpData[[#This Row],[Month]])</f>
        <v>2019</v>
      </c>
      <c r="O409" s="35">
        <v>12.366666666666667</v>
      </c>
      <c r="P409" s="35">
        <v>13</v>
      </c>
      <c r="Q409" s="35" t="s">
        <v>26</v>
      </c>
      <c r="R409" s="31">
        <v>170786.36</v>
      </c>
      <c r="S409" s="43"/>
      <c r="T409" s="19" t="str">
        <f ca="1">IFERROR(IF(ISBLANK(EmpData[[#This Row],[DOB]]),"",INT((TODAY()-EmpData[[#This Row],[DOB]])/365)),"")</f>
        <v/>
      </c>
      <c r="V409" t="str">
        <f>IFERROR(EmpData[[#This Row],[Name]]&amp;EmpData[[#This Row],[Month]],"")</f>
        <v>Ritu Tuteja43738</v>
      </c>
      <c r="W409">
        <f>IFERROR(YEAR(EmpData[[#This Row],[Month]]),"")</f>
        <v>2019</v>
      </c>
    </row>
    <row r="410" spans="1:23" x14ac:dyDescent="0.25">
      <c r="A410" s="35" t="s">
        <v>188</v>
      </c>
      <c r="B410" s="35" t="s">
        <v>189</v>
      </c>
      <c r="C410" s="19">
        <f>YEAR(EmpData[[#This Row],[DOJ ]])</f>
        <v>2018</v>
      </c>
      <c r="D410" s="45" t="s">
        <v>29</v>
      </c>
      <c r="E410" s="33">
        <v>43347</v>
      </c>
      <c r="F410" s="35" t="s">
        <v>262</v>
      </c>
      <c r="G410" s="35"/>
      <c r="H410" s="43">
        <v>43344</v>
      </c>
      <c r="I410" s="47" t="s">
        <v>19</v>
      </c>
      <c r="J410" s="35" t="s">
        <v>20</v>
      </c>
      <c r="K410" s="35">
        <v>318360</v>
      </c>
      <c r="L410" s="43">
        <v>43738</v>
      </c>
      <c r="M410" s="19">
        <f>MONTH(EmpData[[#This Row],[Month]])</f>
        <v>9</v>
      </c>
      <c r="N410" s="19">
        <f>YEAR(EmpData[[#This Row],[Month]])</f>
        <v>2019</v>
      </c>
      <c r="O410" s="35">
        <v>13.033333333333333</v>
      </c>
      <c r="P410" s="35">
        <v>14</v>
      </c>
      <c r="Q410" s="35" t="s">
        <v>26</v>
      </c>
      <c r="R410" s="31">
        <v>133947</v>
      </c>
      <c r="S410" s="43"/>
      <c r="T410" s="19" t="str">
        <f ca="1">IFERROR(IF(ISBLANK(EmpData[[#This Row],[DOB]]),"",INT((TODAY()-EmpData[[#This Row],[DOB]])/365)),"")</f>
        <v/>
      </c>
      <c r="V410" t="str">
        <f>IFERROR(EmpData[[#This Row],[Name]]&amp;EmpData[[#This Row],[Month]],"")</f>
        <v>Rohit Gupta43738</v>
      </c>
      <c r="W410">
        <f>IFERROR(YEAR(EmpData[[#This Row],[Month]]),"")</f>
        <v>2019</v>
      </c>
    </row>
    <row r="411" spans="1:23" x14ac:dyDescent="0.25">
      <c r="A411" s="35" t="s">
        <v>194</v>
      </c>
      <c r="B411" s="35" t="s">
        <v>195</v>
      </c>
      <c r="C411" s="19">
        <f>YEAR(EmpData[[#This Row],[DOJ ]])</f>
        <v>2018</v>
      </c>
      <c r="D411" s="45" t="s">
        <v>104</v>
      </c>
      <c r="E411" s="33">
        <v>43314</v>
      </c>
      <c r="F411" s="35" t="s">
        <v>262</v>
      </c>
      <c r="G411" s="35"/>
      <c r="H411" s="43">
        <v>43313</v>
      </c>
      <c r="I411" s="47" t="s">
        <v>19</v>
      </c>
      <c r="J411" s="35" t="s">
        <v>20</v>
      </c>
      <c r="K411" s="35">
        <v>318360</v>
      </c>
      <c r="L411" s="43">
        <v>43738</v>
      </c>
      <c r="M411" s="19">
        <f>MONTH(EmpData[[#This Row],[Month]])</f>
        <v>9</v>
      </c>
      <c r="N411" s="19">
        <f>YEAR(EmpData[[#This Row],[Month]])</f>
        <v>2019</v>
      </c>
      <c r="O411" s="35">
        <v>14.133333333333333</v>
      </c>
      <c r="P411" s="35">
        <v>15</v>
      </c>
      <c r="Q411" s="35" t="s">
        <v>26</v>
      </c>
      <c r="R411" s="31">
        <v>158231.31</v>
      </c>
      <c r="S411" s="43"/>
      <c r="T411" s="19" t="str">
        <f ca="1">IFERROR(IF(ISBLANK(EmpData[[#This Row],[DOB]]),"",INT((TODAY()-EmpData[[#This Row],[DOB]])/365)),"")</f>
        <v/>
      </c>
      <c r="V411" t="str">
        <f>IFERROR(EmpData[[#This Row],[Name]]&amp;EmpData[[#This Row],[Month]],"")</f>
        <v>Roshan kumar43738</v>
      </c>
      <c r="W411">
        <f>IFERROR(YEAR(EmpData[[#This Row],[Month]]),"")</f>
        <v>2019</v>
      </c>
    </row>
    <row r="412" spans="1:23" x14ac:dyDescent="0.25">
      <c r="A412" s="35" t="s">
        <v>200</v>
      </c>
      <c r="B412" s="35" t="s">
        <v>201</v>
      </c>
      <c r="C412" s="19">
        <f>YEAR(EmpData[[#This Row],[DOJ ]])</f>
        <v>2018</v>
      </c>
      <c r="D412" s="45" t="s">
        <v>65</v>
      </c>
      <c r="E412" s="33">
        <v>43437</v>
      </c>
      <c r="F412" s="35" t="s">
        <v>262</v>
      </c>
      <c r="G412" s="35"/>
      <c r="H412" s="43">
        <v>43435</v>
      </c>
      <c r="I412" s="47" t="s">
        <v>19</v>
      </c>
      <c r="J412" s="35" t="s">
        <v>20</v>
      </c>
      <c r="K412" s="35">
        <v>300360</v>
      </c>
      <c r="L412" s="43">
        <v>43738</v>
      </c>
      <c r="M412" s="19">
        <f>MONTH(EmpData[[#This Row],[Month]])</f>
        <v>9</v>
      </c>
      <c r="N412" s="19">
        <f>YEAR(EmpData[[#This Row],[Month]])</f>
        <v>2019</v>
      </c>
      <c r="O412" s="35">
        <v>10.033333333333333</v>
      </c>
      <c r="P412" s="35">
        <v>11</v>
      </c>
      <c r="Q412" s="35" t="s">
        <v>71</v>
      </c>
      <c r="R412" s="31">
        <v>539983.48</v>
      </c>
      <c r="S412" s="43"/>
      <c r="T412" s="19" t="str">
        <f ca="1">IFERROR(IF(ISBLANK(EmpData[[#This Row],[DOB]]),"",INT((TODAY()-EmpData[[#This Row],[DOB]])/365)),"")</f>
        <v/>
      </c>
      <c r="V412" t="str">
        <f>IFERROR(EmpData[[#This Row],[Name]]&amp;EmpData[[#This Row],[Month]],"")</f>
        <v>Saurav Kumar43738</v>
      </c>
      <c r="W412">
        <f>IFERROR(YEAR(EmpData[[#This Row],[Month]]),"")</f>
        <v>2019</v>
      </c>
    </row>
    <row r="413" spans="1:23" x14ac:dyDescent="0.25">
      <c r="A413" s="35" t="s">
        <v>202</v>
      </c>
      <c r="B413" s="35" t="s">
        <v>203</v>
      </c>
      <c r="C413" s="19">
        <f>YEAR(EmpData[[#This Row],[DOJ ]])</f>
        <v>2018</v>
      </c>
      <c r="D413" s="45" t="s">
        <v>65</v>
      </c>
      <c r="E413" s="33">
        <v>43437</v>
      </c>
      <c r="F413" s="35" t="s">
        <v>261</v>
      </c>
      <c r="G413" s="35"/>
      <c r="H413" s="43">
        <v>43435</v>
      </c>
      <c r="I413" s="47" t="s">
        <v>19</v>
      </c>
      <c r="J413" s="35" t="s">
        <v>20</v>
      </c>
      <c r="K413" s="35">
        <v>300360</v>
      </c>
      <c r="L413" s="43">
        <v>43738</v>
      </c>
      <c r="M413" s="19">
        <f>MONTH(EmpData[[#This Row],[Month]])</f>
        <v>9</v>
      </c>
      <c r="N413" s="19">
        <f>YEAR(EmpData[[#This Row],[Month]])</f>
        <v>2019</v>
      </c>
      <c r="O413" s="35">
        <v>10.033333333333333</v>
      </c>
      <c r="P413" s="35">
        <v>11</v>
      </c>
      <c r="Q413" s="35" t="s">
        <v>71</v>
      </c>
      <c r="R413" s="31">
        <v>154669.88</v>
      </c>
      <c r="S413" s="43"/>
      <c r="T413" s="19" t="str">
        <f ca="1">IFERROR(IF(ISBLANK(EmpData[[#This Row],[DOB]]),"",INT((TODAY()-EmpData[[#This Row],[DOB]])/365)),"")</f>
        <v/>
      </c>
      <c r="V413" t="str">
        <f>IFERROR(EmpData[[#This Row],[Name]]&amp;EmpData[[#This Row],[Month]],"")</f>
        <v>Shalini Yadav43738</v>
      </c>
      <c r="W413">
        <f>IFERROR(YEAR(EmpData[[#This Row],[Month]]),"")</f>
        <v>2019</v>
      </c>
    </row>
    <row r="414" spans="1:23" x14ac:dyDescent="0.25">
      <c r="A414" s="35" t="s">
        <v>204</v>
      </c>
      <c r="B414" s="35" t="s">
        <v>205</v>
      </c>
      <c r="C414" s="19">
        <f>YEAR(EmpData[[#This Row],[DOJ ]])</f>
        <v>2018</v>
      </c>
      <c r="D414" s="45" t="s">
        <v>74</v>
      </c>
      <c r="E414" s="33">
        <v>43283</v>
      </c>
      <c r="F414" s="35" t="s">
        <v>262</v>
      </c>
      <c r="G414" s="35"/>
      <c r="H414" s="43">
        <v>43282</v>
      </c>
      <c r="I414" s="47" t="s">
        <v>19</v>
      </c>
      <c r="J414" s="35" t="s">
        <v>20</v>
      </c>
      <c r="K414" s="35">
        <v>318360</v>
      </c>
      <c r="L414" s="43">
        <v>43738</v>
      </c>
      <c r="M414" s="19">
        <f>MONTH(EmpData[[#This Row],[Month]])</f>
        <v>9</v>
      </c>
      <c r="N414" s="19">
        <f>YEAR(EmpData[[#This Row],[Month]])</f>
        <v>2019</v>
      </c>
      <c r="O414" s="35">
        <v>15.166666666666666</v>
      </c>
      <c r="P414" s="35">
        <v>16</v>
      </c>
      <c r="Q414" s="35" t="s">
        <v>26</v>
      </c>
      <c r="R414" s="31">
        <v>229322.23999999999</v>
      </c>
      <c r="S414" s="43"/>
      <c r="T414" s="19" t="str">
        <f ca="1">IFERROR(IF(ISBLANK(EmpData[[#This Row],[DOB]]),"",INT((TODAY()-EmpData[[#This Row],[DOB]])/365)),"")</f>
        <v/>
      </c>
      <c r="V414" t="str">
        <f>IFERROR(EmpData[[#This Row],[Name]]&amp;EmpData[[#This Row],[Month]],"")</f>
        <v>Shanky43738</v>
      </c>
      <c r="W414">
        <f>IFERROR(YEAR(EmpData[[#This Row],[Month]]),"")</f>
        <v>2019</v>
      </c>
    </row>
    <row r="415" spans="1:23" x14ac:dyDescent="0.25">
      <c r="A415" s="35" t="s">
        <v>206</v>
      </c>
      <c r="B415" s="35" t="s">
        <v>207</v>
      </c>
      <c r="C415" s="19">
        <f>YEAR(EmpData[[#This Row],[DOJ ]])</f>
        <v>2017</v>
      </c>
      <c r="D415" s="45" t="s">
        <v>208</v>
      </c>
      <c r="E415" s="33">
        <v>42887</v>
      </c>
      <c r="F415" s="35" t="s">
        <v>261</v>
      </c>
      <c r="G415" s="35"/>
      <c r="H415" s="31"/>
      <c r="I415" s="47" t="s">
        <v>40</v>
      </c>
      <c r="J415" s="35" t="s">
        <v>20</v>
      </c>
      <c r="K415" s="35">
        <v>389160</v>
      </c>
      <c r="L415" s="43">
        <v>43738</v>
      </c>
      <c r="M415" s="19">
        <f>MONTH(EmpData[[#This Row],[Month]])</f>
        <v>9</v>
      </c>
      <c r="N415" s="19">
        <f>YEAR(EmpData[[#This Row],[Month]])</f>
        <v>2019</v>
      </c>
      <c r="O415" s="35">
        <v>28.366666666666667</v>
      </c>
      <c r="P415" s="35">
        <v>29</v>
      </c>
      <c r="Q415" s="35" t="s">
        <v>36</v>
      </c>
      <c r="R415" s="31" t="s">
        <v>263</v>
      </c>
      <c r="S415" s="43"/>
      <c r="T415" s="19" t="str">
        <f ca="1">IFERROR(IF(ISBLANK(EmpData[[#This Row],[DOB]]),"",INT((TODAY()-EmpData[[#This Row],[DOB]])/365)),"")</f>
        <v/>
      </c>
      <c r="V415" t="str">
        <f>IFERROR(EmpData[[#This Row],[Name]]&amp;EmpData[[#This Row],[Month]],"")</f>
        <v>Sharon Davis43738</v>
      </c>
      <c r="W415">
        <f>IFERROR(YEAR(EmpData[[#This Row],[Month]]),"")</f>
        <v>2019</v>
      </c>
    </row>
    <row r="416" spans="1:23" x14ac:dyDescent="0.25">
      <c r="A416" s="35" t="s">
        <v>209</v>
      </c>
      <c r="B416" s="35" t="s">
        <v>210</v>
      </c>
      <c r="C416" s="19">
        <f>YEAR(EmpData[[#This Row],[DOJ ]])</f>
        <v>2018</v>
      </c>
      <c r="D416" s="45" t="s">
        <v>104</v>
      </c>
      <c r="E416" s="33">
        <v>43314</v>
      </c>
      <c r="F416" s="35" t="s">
        <v>262</v>
      </c>
      <c r="G416" s="35"/>
      <c r="H416" s="43">
        <v>43313</v>
      </c>
      <c r="I416" s="47" t="s">
        <v>19</v>
      </c>
      <c r="J416" s="35" t="s">
        <v>20</v>
      </c>
      <c r="K416" s="35">
        <v>350160</v>
      </c>
      <c r="L416" s="43">
        <v>43738</v>
      </c>
      <c r="M416" s="19">
        <f>MONTH(EmpData[[#This Row],[Month]])</f>
        <v>9</v>
      </c>
      <c r="N416" s="19">
        <f>YEAR(EmpData[[#This Row],[Month]])</f>
        <v>2019</v>
      </c>
      <c r="O416" s="35">
        <v>14.133333333333333</v>
      </c>
      <c r="P416" s="35">
        <v>15</v>
      </c>
      <c r="Q416" s="35" t="s">
        <v>26</v>
      </c>
      <c r="R416" s="31">
        <v>289409</v>
      </c>
      <c r="S416" s="43"/>
      <c r="T416" s="19" t="str">
        <f ca="1">IFERROR(IF(ISBLANK(EmpData[[#This Row],[DOB]]),"",INT((TODAY()-EmpData[[#This Row],[DOB]])/365)),"")</f>
        <v/>
      </c>
      <c r="V416" t="str">
        <f>IFERROR(EmpData[[#This Row],[Name]]&amp;EmpData[[#This Row],[Month]],"")</f>
        <v>Shivam Gupta43738</v>
      </c>
      <c r="W416">
        <f>IFERROR(YEAR(EmpData[[#This Row],[Month]]),"")</f>
        <v>2019</v>
      </c>
    </row>
    <row r="417" spans="1:23" x14ac:dyDescent="0.25">
      <c r="A417" s="35" t="s">
        <v>211</v>
      </c>
      <c r="B417" s="35" t="s">
        <v>212</v>
      </c>
      <c r="C417" s="19">
        <f>YEAR(EmpData[[#This Row],[DOJ ]])</f>
        <v>2018</v>
      </c>
      <c r="D417" s="45" t="s">
        <v>65</v>
      </c>
      <c r="E417" s="33">
        <v>43437</v>
      </c>
      <c r="F417" s="35" t="s">
        <v>262</v>
      </c>
      <c r="G417" s="35"/>
      <c r="H417" s="43">
        <v>43435</v>
      </c>
      <c r="I417" s="47" t="s">
        <v>19</v>
      </c>
      <c r="J417" s="35" t="s">
        <v>20</v>
      </c>
      <c r="K417" s="35">
        <v>300360</v>
      </c>
      <c r="L417" s="43">
        <v>43738</v>
      </c>
      <c r="M417" s="19">
        <f>MONTH(EmpData[[#This Row],[Month]])</f>
        <v>9</v>
      </c>
      <c r="N417" s="19">
        <f>YEAR(EmpData[[#This Row],[Month]])</f>
        <v>2019</v>
      </c>
      <c r="O417" s="35">
        <v>10.033333333333333</v>
      </c>
      <c r="P417" s="35">
        <v>11</v>
      </c>
      <c r="Q417" s="35" t="s">
        <v>71</v>
      </c>
      <c r="R417" s="31">
        <v>191854.7</v>
      </c>
      <c r="S417" s="43"/>
      <c r="T417" s="19" t="str">
        <f ca="1">IFERROR(IF(ISBLANK(EmpData[[#This Row],[DOB]]),"",INT((TODAY()-EmpData[[#This Row],[DOB]])/365)),"")</f>
        <v/>
      </c>
      <c r="V417" t="str">
        <f>IFERROR(EmpData[[#This Row],[Name]]&amp;EmpData[[#This Row],[Month]],"")</f>
        <v>Shubham Kaushal43738</v>
      </c>
      <c r="W417">
        <f>IFERROR(YEAR(EmpData[[#This Row],[Month]]),"")</f>
        <v>2019</v>
      </c>
    </row>
    <row r="418" spans="1:23" x14ac:dyDescent="0.25">
      <c r="A418" s="35" t="s">
        <v>221</v>
      </c>
      <c r="B418" s="35" t="s">
        <v>222</v>
      </c>
      <c r="C418" s="19">
        <f>YEAR(EmpData[[#This Row],[DOJ ]])</f>
        <v>2017</v>
      </c>
      <c r="D418" s="45" t="s">
        <v>208</v>
      </c>
      <c r="E418" s="33">
        <v>42887</v>
      </c>
      <c r="F418" s="35" t="s">
        <v>261</v>
      </c>
      <c r="G418" s="35"/>
      <c r="H418" s="43">
        <v>43191</v>
      </c>
      <c r="I418" s="47" t="s">
        <v>82</v>
      </c>
      <c r="J418" s="35" t="s">
        <v>20</v>
      </c>
      <c r="K418" s="35">
        <v>400368</v>
      </c>
      <c r="L418" s="43">
        <v>43738</v>
      </c>
      <c r="M418" s="19">
        <f>MONTH(EmpData[[#This Row],[Month]])</f>
        <v>9</v>
      </c>
      <c r="N418" s="19">
        <f>YEAR(EmpData[[#This Row],[Month]])</f>
        <v>2019</v>
      </c>
      <c r="O418" s="35">
        <v>28.366666666666667</v>
      </c>
      <c r="P418" s="35">
        <v>29</v>
      </c>
      <c r="Q418" s="35" t="s">
        <v>36</v>
      </c>
      <c r="R418" s="31">
        <v>9290</v>
      </c>
      <c r="S418" s="43"/>
      <c r="T418" s="19" t="str">
        <f ca="1">IFERROR(IF(ISBLANK(EmpData[[#This Row],[DOB]]),"",INT((TODAY()-EmpData[[#This Row],[DOB]])/365)),"")</f>
        <v/>
      </c>
      <c r="V418" t="str">
        <f>IFERROR(EmpData[[#This Row],[Name]]&amp;EmpData[[#This Row],[Month]],"")</f>
        <v>Sudha Gupta43738</v>
      </c>
      <c r="W418">
        <f>IFERROR(YEAR(EmpData[[#This Row],[Month]]),"")</f>
        <v>2019</v>
      </c>
    </row>
    <row r="419" spans="1:23" x14ac:dyDescent="0.25">
      <c r="A419" s="35" t="s">
        <v>223</v>
      </c>
      <c r="B419" s="35" t="s">
        <v>224</v>
      </c>
      <c r="C419" s="19">
        <f>YEAR(EmpData[[#This Row],[DOJ ]])</f>
        <v>2018</v>
      </c>
      <c r="D419" s="45" t="s">
        <v>24</v>
      </c>
      <c r="E419" s="33">
        <v>43132</v>
      </c>
      <c r="F419" s="35" t="s">
        <v>262</v>
      </c>
      <c r="G419" s="35"/>
      <c r="H419" s="43">
        <v>43191</v>
      </c>
      <c r="I419" s="47" t="s">
        <v>19</v>
      </c>
      <c r="J419" s="35" t="s">
        <v>20</v>
      </c>
      <c r="K419" s="35">
        <v>329760</v>
      </c>
      <c r="L419" s="43">
        <v>43738</v>
      </c>
      <c r="M419" s="19">
        <f>MONTH(EmpData[[#This Row],[Month]])</f>
        <v>9</v>
      </c>
      <c r="N419" s="19">
        <f>YEAR(EmpData[[#This Row],[Month]])</f>
        <v>2019</v>
      </c>
      <c r="O419" s="35">
        <v>20.2</v>
      </c>
      <c r="P419" s="35">
        <v>21</v>
      </c>
      <c r="Q419" s="35" t="s">
        <v>86</v>
      </c>
      <c r="R419" s="31">
        <v>305179.46999999997</v>
      </c>
      <c r="S419" s="43"/>
      <c r="T419" s="19" t="str">
        <f ca="1">IFERROR(IF(ISBLANK(EmpData[[#This Row],[DOB]]),"",INT((TODAY()-EmpData[[#This Row],[DOB]])/365)),"")</f>
        <v/>
      </c>
      <c r="V419" t="str">
        <f>IFERROR(EmpData[[#This Row],[Name]]&amp;EmpData[[#This Row],[Month]],"")</f>
        <v>Varun Gandhi43738</v>
      </c>
      <c r="W419">
        <f>IFERROR(YEAR(EmpData[[#This Row],[Month]]),"")</f>
        <v>2019</v>
      </c>
    </row>
    <row r="420" spans="1:23" x14ac:dyDescent="0.25">
      <c r="A420" s="35" t="s">
        <v>225</v>
      </c>
      <c r="B420" s="35" t="s">
        <v>226</v>
      </c>
      <c r="C420" s="19">
        <f>YEAR(EmpData[[#This Row],[DOJ ]])</f>
        <v>2018</v>
      </c>
      <c r="D420" s="45" t="s">
        <v>65</v>
      </c>
      <c r="E420" s="33">
        <v>43437</v>
      </c>
      <c r="F420" s="35" t="s">
        <v>262</v>
      </c>
      <c r="G420" s="35"/>
      <c r="H420" s="43">
        <v>43435</v>
      </c>
      <c r="I420" s="47" t="s">
        <v>19</v>
      </c>
      <c r="J420" s="35" t="s">
        <v>20</v>
      </c>
      <c r="K420" s="35">
        <v>300360</v>
      </c>
      <c r="L420" s="43">
        <v>43738</v>
      </c>
      <c r="M420" s="19">
        <f>MONTH(EmpData[[#This Row],[Month]])</f>
        <v>9</v>
      </c>
      <c r="N420" s="19">
        <f>YEAR(EmpData[[#This Row],[Month]])</f>
        <v>2019</v>
      </c>
      <c r="O420" s="35">
        <v>10.033333333333333</v>
      </c>
      <c r="P420" s="35">
        <v>11</v>
      </c>
      <c r="Q420" s="35" t="s">
        <v>71</v>
      </c>
      <c r="R420" s="31">
        <v>425855.79</v>
      </c>
      <c r="S420" s="43"/>
      <c r="T420" s="19" t="str">
        <f ca="1">IFERROR(IF(ISBLANK(EmpData[[#This Row],[DOB]]),"",INT((TODAY()-EmpData[[#This Row],[DOB]])/365)),"")</f>
        <v/>
      </c>
      <c r="V420" t="str">
        <f>IFERROR(EmpData[[#This Row],[Name]]&amp;EmpData[[#This Row],[Month]],"")</f>
        <v>Vishal Kumar43738</v>
      </c>
      <c r="W420">
        <f>IFERROR(YEAR(EmpData[[#This Row],[Month]]),"")</f>
        <v>2019</v>
      </c>
    </row>
    <row r="421" spans="1:23" x14ac:dyDescent="0.25">
      <c r="A421" s="35" t="s">
        <v>232</v>
      </c>
      <c r="B421" s="35" t="s">
        <v>233</v>
      </c>
      <c r="C421" s="19">
        <f>YEAR(EmpData[[#This Row],[DOJ ]])</f>
        <v>2019</v>
      </c>
      <c r="D421" s="33">
        <v>43647</v>
      </c>
      <c r="E421" s="33">
        <v>43647</v>
      </c>
      <c r="F421" s="35" t="s">
        <v>261</v>
      </c>
      <c r="G421" s="35"/>
      <c r="H421" s="43">
        <v>43647</v>
      </c>
      <c r="I421" s="47" t="s">
        <v>19</v>
      </c>
      <c r="J421" s="35" t="s">
        <v>20</v>
      </c>
      <c r="K421" s="35">
        <v>300360</v>
      </c>
      <c r="L421" s="43">
        <v>43738</v>
      </c>
      <c r="M421" s="19">
        <f>MONTH(EmpData[[#This Row],[Month]])</f>
        <v>9</v>
      </c>
      <c r="N421" s="19">
        <f>YEAR(EmpData[[#This Row],[Month]])</f>
        <v>2019</v>
      </c>
      <c r="O421" s="35">
        <v>3.0333333333333332</v>
      </c>
      <c r="P421" s="35">
        <v>4</v>
      </c>
      <c r="Q421" s="35" t="s">
        <v>49</v>
      </c>
      <c r="R421" s="31">
        <v>54107.26</v>
      </c>
      <c r="S421" s="43"/>
      <c r="T421" s="19" t="str">
        <f ca="1">IFERROR(IF(ISBLANK(EmpData[[#This Row],[DOB]]),"",INT((TODAY()-EmpData[[#This Row],[DOB]])/365)),"")</f>
        <v/>
      </c>
      <c r="V421" t="str">
        <f>IFERROR(EmpData[[#This Row],[Name]]&amp;EmpData[[#This Row],[Month]],"")</f>
        <v>Megha Chauhan 43738</v>
      </c>
      <c r="W421">
        <f>IFERROR(YEAR(EmpData[[#This Row],[Month]]),"")</f>
        <v>2019</v>
      </c>
    </row>
    <row r="422" spans="1:23" x14ac:dyDescent="0.25">
      <c r="A422" s="35" t="s">
        <v>235</v>
      </c>
      <c r="B422" s="35" t="s">
        <v>245</v>
      </c>
      <c r="C422" s="19">
        <f>YEAR(EmpData[[#This Row],[DOJ ]])</f>
        <v>2019</v>
      </c>
      <c r="D422" s="33">
        <v>43647</v>
      </c>
      <c r="E422" s="33">
        <v>43647</v>
      </c>
      <c r="F422" s="35" t="s">
        <v>261</v>
      </c>
      <c r="G422" s="35"/>
      <c r="H422" s="43">
        <v>43647</v>
      </c>
      <c r="I422" s="47" t="s">
        <v>19</v>
      </c>
      <c r="J422" s="35" t="s">
        <v>20</v>
      </c>
      <c r="K422" s="35">
        <v>300360</v>
      </c>
      <c r="L422" s="43">
        <v>43738</v>
      </c>
      <c r="M422" s="19">
        <f>MONTH(EmpData[[#This Row],[Month]])</f>
        <v>9</v>
      </c>
      <c r="N422" s="19">
        <f>YEAR(EmpData[[#This Row],[Month]])</f>
        <v>2019</v>
      </c>
      <c r="O422" s="35">
        <v>3.0333333333333332</v>
      </c>
      <c r="P422" s="35">
        <v>4</v>
      </c>
      <c r="Q422" s="35" t="s">
        <v>49</v>
      </c>
      <c r="R422" s="31">
        <v>134576.14000000001</v>
      </c>
      <c r="S422" s="43"/>
      <c r="T422" s="19" t="str">
        <f ca="1">IFERROR(IF(ISBLANK(EmpData[[#This Row],[DOB]]),"",INT((TODAY()-EmpData[[#This Row],[DOB]])/365)),"")</f>
        <v/>
      </c>
      <c r="V422" t="str">
        <f>IFERROR(EmpData[[#This Row],[Name]]&amp;EmpData[[#This Row],[Month]],"")</f>
        <v>Vanshika Thakral43738</v>
      </c>
      <c r="W422">
        <f>IFERROR(YEAR(EmpData[[#This Row],[Month]]),"")</f>
        <v>2019</v>
      </c>
    </row>
    <row r="423" spans="1:23" x14ac:dyDescent="0.25">
      <c r="A423" s="35" t="s">
        <v>237</v>
      </c>
      <c r="B423" s="35" t="s">
        <v>246</v>
      </c>
      <c r="C423" s="19">
        <f>YEAR(EmpData[[#This Row],[DOJ ]])</f>
        <v>2019</v>
      </c>
      <c r="D423" s="33">
        <v>43647</v>
      </c>
      <c r="E423" s="33">
        <v>43647</v>
      </c>
      <c r="F423" s="35" t="s">
        <v>261</v>
      </c>
      <c r="G423" s="35"/>
      <c r="H423" s="43">
        <v>43647</v>
      </c>
      <c r="I423" s="47" t="s">
        <v>19</v>
      </c>
      <c r="J423" s="35" t="s">
        <v>20</v>
      </c>
      <c r="K423" s="35">
        <v>300360</v>
      </c>
      <c r="L423" s="43">
        <v>43738</v>
      </c>
      <c r="M423" s="19">
        <f>MONTH(EmpData[[#This Row],[Month]])</f>
        <v>9</v>
      </c>
      <c r="N423" s="19">
        <f>YEAR(EmpData[[#This Row],[Month]])</f>
        <v>2019</v>
      </c>
      <c r="O423" s="35">
        <v>3.0333333333333332</v>
      </c>
      <c r="P423" s="35">
        <v>4</v>
      </c>
      <c r="Q423" s="35" t="s">
        <v>49</v>
      </c>
      <c r="R423" s="31">
        <v>42899.08</v>
      </c>
      <c r="S423" s="43"/>
      <c r="T423" s="19" t="str">
        <f ca="1">IFERROR(IF(ISBLANK(EmpData[[#This Row],[DOB]]),"",INT((TODAY()-EmpData[[#This Row],[DOB]])/365)),"")</f>
        <v/>
      </c>
      <c r="V423" t="str">
        <f>IFERROR(EmpData[[#This Row],[Name]]&amp;EmpData[[#This Row],[Month]],"")</f>
        <v>Anshika Tyagi43738</v>
      </c>
      <c r="W423">
        <f>IFERROR(YEAR(EmpData[[#This Row],[Month]]),"")</f>
        <v>2019</v>
      </c>
    </row>
    <row r="424" spans="1:23" x14ac:dyDescent="0.25">
      <c r="A424" s="35" t="s">
        <v>239</v>
      </c>
      <c r="B424" s="35" t="s">
        <v>247</v>
      </c>
      <c r="C424" s="19">
        <f>YEAR(EmpData[[#This Row],[DOJ ]])</f>
        <v>2019</v>
      </c>
      <c r="D424" s="33">
        <v>43647</v>
      </c>
      <c r="E424" s="33">
        <v>43647</v>
      </c>
      <c r="F424" s="35" t="s">
        <v>262</v>
      </c>
      <c r="G424" s="35"/>
      <c r="H424" s="43">
        <v>43647</v>
      </c>
      <c r="I424" s="47" t="s">
        <v>19</v>
      </c>
      <c r="J424" s="35" t="s">
        <v>20</v>
      </c>
      <c r="K424" s="35">
        <v>300360</v>
      </c>
      <c r="L424" s="43">
        <v>43738</v>
      </c>
      <c r="M424" s="19">
        <f>MONTH(EmpData[[#This Row],[Month]])</f>
        <v>9</v>
      </c>
      <c r="N424" s="19">
        <f>YEAR(EmpData[[#This Row],[Month]])</f>
        <v>2019</v>
      </c>
      <c r="O424" s="35">
        <v>3.0333333333333332</v>
      </c>
      <c r="P424" s="35">
        <v>4</v>
      </c>
      <c r="Q424" s="35" t="s">
        <v>49</v>
      </c>
      <c r="R424" s="31">
        <v>68695.94</v>
      </c>
      <c r="S424" s="43"/>
      <c r="T424" s="19" t="str">
        <f ca="1">IFERROR(IF(ISBLANK(EmpData[[#This Row],[DOB]]),"",INT((TODAY()-EmpData[[#This Row],[DOB]])/365)),"")</f>
        <v/>
      </c>
      <c r="V424" t="str">
        <f>IFERROR(EmpData[[#This Row],[Name]]&amp;EmpData[[#This Row],[Month]],"")</f>
        <v>Rohan Jaiswal43738</v>
      </c>
      <c r="W424">
        <f>IFERROR(YEAR(EmpData[[#This Row],[Month]]),"")</f>
        <v>2019</v>
      </c>
    </row>
    <row r="425" spans="1:23" x14ac:dyDescent="0.25">
      <c r="A425" s="35" t="s">
        <v>241</v>
      </c>
      <c r="B425" s="35" t="s">
        <v>248</v>
      </c>
      <c r="C425" s="19">
        <f>YEAR(EmpData[[#This Row],[DOJ ]])</f>
        <v>2019</v>
      </c>
      <c r="D425" s="33">
        <v>43647</v>
      </c>
      <c r="E425" s="33">
        <v>43647</v>
      </c>
      <c r="F425" s="35" t="s">
        <v>262</v>
      </c>
      <c r="G425" s="35"/>
      <c r="H425" s="43">
        <v>43647</v>
      </c>
      <c r="I425" s="47" t="s">
        <v>19</v>
      </c>
      <c r="J425" s="35" t="s">
        <v>20</v>
      </c>
      <c r="K425" s="35">
        <v>300360</v>
      </c>
      <c r="L425" s="43">
        <v>43738</v>
      </c>
      <c r="M425" s="19">
        <f>MONTH(EmpData[[#This Row],[Month]])</f>
        <v>9</v>
      </c>
      <c r="N425" s="19">
        <f>YEAR(EmpData[[#This Row],[Month]])</f>
        <v>2019</v>
      </c>
      <c r="O425" s="35">
        <v>3.0333333333333332</v>
      </c>
      <c r="P425" s="35">
        <v>4</v>
      </c>
      <c r="Q425" s="35" t="s">
        <v>49</v>
      </c>
      <c r="R425" s="31">
        <v>57916.19</v>
      </c>
      <c r="S425" s="43"/>
      <c r="T425" s="19" t="str">
        <f ca="1">IFERROR(IF(ISBLANK(EmpData[[#This Row],[DOB]]),"",INT((TODAY()-EmpData[[#This Row],[DOB]])/365)),"")</f>
        <v/>
      </c>
      <c r="V425" t="str">
        <f>IFERROR(EmpData[[#This Row],[Name]]&amp;EmpData[[#This Row],[Month]],"")</f>
        <v>Debraj Dey43738</v>
      </c>
      <c r="W425">
        <f>IFERROR(YEAR(EmpData[[#This Row],[Month]]),"")</f>
        <v>2019</v>
      </c>
    </row>
    <row r="426" spans="1:23" x14ac:dyDescent="0.25">
      <c r="A426" s="35" t="s">
        <v>249</v>
      </c>
      <c r="B426" s="35" t="s">
        <v>250</v>
      </c>
      <c r="C426" s="19">
        <f>YEAR(EmpData[[#This Row],[DOJ ]])</f>
        <v>2019</v>
      </c>
      <c r="D426" s="33">
        <v>43678</v>
      </c>
      <c r="E426" s="33">
        <v>43678</v>
      </c>
      <c r="F426" s="35" t="s">
        <v>261</v>
      </c>
      <c r="G426" s="35"/>
      <c r="H426" s="43">
        <v>43678</v>
      </c>
      <c r="I426" s="47" t="s">
        <v>19</v>
      </c>
      <c r="J426" s="35" t="s">
        <v>20</v>
      </c>
      <c r="K426" s="35">
        <v>300360</v>
      </c>
      <c r="L426" s="43">
        <v>43738</v>
      </c>
      <c r="M426" s="19">
        <f>MONTH(EmpData[[#This Row],[Month]])</f>
        <v>9</v>
      </c>
      <c r="N426" s="19">
        <f>YEAR(EmpData[[#This Row],[Month]])</f>
        <v>2019</v>
      </c>
      <c r="O426" s="35">
        <v>2</v>
      </c>
      <c r="P426" s="35">
        <v>2</v>
      </c>
      <c r="Q426" s="35" t="s">
        <v>231</v>
      </c>
      <c r="R426" s="31">
        <v>107351.77</v>
      </c>
      <c r="S426" s="43"/>
      <c r="T426" s="19" t="str">
        <f ca="1">IFERROR(IF(ISBLANK(EmpData[[#This Row],[DOB]]),"",INT((TODAY()-EmpData[[#This Row],[DOB]])/365)),"")</f>
        <v/>
      </c>
      <c r="V426" t="str">
        <f>IFERROR(EmpData[[#This Row],[Name]]&amp;EmpData[[#This Row],[Month]],"")</f>
        <v>Megha Kala43738</v>
      </c>
      <c r="W426">
        <f>IFERROR(YEAR(EmpData[[#This Row],[Month]]),"")</f>
        <v>2019</v>
      </c>
    </row>
    <row r="427" spans="1:23" x14ac:dyDescent="0.25">
      <c r="A427" s="35" t="s">
        <v>252</v>
      </c>
      <c r="B427" s="35" t="s">
        <v>253</v>
      </c>
      <c r="C427" s="19">
        <f>YEAR(EmpData[[#This Row],[DOJ ]])</f>
        <v>2019</v>
      </c>
      <c r="D427" s="33">
        <v>43678</v>
      </c>
      <c r="E427" s="33">
        <v>43678</v>
      </c>
      <c r="F427" s="35" t="s">
        <v>261</v>
      </c>
      <c r="G427" s="35"/>
      <c r="H427" s="43">
        <v>43678</v>
      </c>
      <c r="I427" s="47" t="s">
        <v>19</v>
      </c>
      <c r="J427" s="35" t="s">
        <v>20</v>
      </c>
      <c r="K427" s="35">
        <v>300360</v>
      </c>
      <c r="L427" s="43">
        <v>43738</v>
      </c>
      <c r="M427" s="19">
        <f>MONTH(EmpData[[#This Row],[Month]])</f>
        <v>9</v>
      </c>
      <c r="N427" s="19">
        <f>YEAR(EmpData[[#This Row],[Month]])</f>
        <v>2019</v>
      </c>
      <c r="O427" s="35">
        <v>2</v>
      </c>
      <c r="P427" s="35">
        <v>2</v>
      </c>
      <c r="Q427" s="35" t="s">
        <v>231</v>
      </c>
      <c r="R427" s="31">
        <v>155391.72</v>
      </c>
      <c r="S427" s="43"/>
      <c r="T427" s="19" t="str">
        <f ca="1">IFERROR(IF(ISBLANK(EmpData[[#This Row],[DOB]]),"",INT((TODAY()-EmpData[[#This Row],[DOB]])/365)),"")</f>
        <v/>
      </c>
      <c r="V427" t="str">
        <f>IFERROR(EmpData[[#This Row],[Name]]&amp;EmpData[[#This Row],[Month]],"")</f>
        <v>Priyanka Negi43738</v>
      </c>
      <c r="W427">
        <f>IFERROR(YEAR(EmpData[[#This Row],[Month]]),"")</f>
        <v>2019</v>
      </c>
    </row>
    <row r="428" spans="1:23" x14ac:dyDescent="0.25">
      <c r="A428" s="35" t="s">
        <v>254</v>
      </c>
      <c r="B428" s="35" t="s">
        <v>255</v>
      </c>
      <c r="C428" s="19">
        <f>YEAR(EmpData[[#This Row],[DOJ ]])</f>
        <v>2019</v>
      </c>
      <c r="D428" s="33">
        <v>43678</v>
      </c>
      <c r="E428" s="33">
        <v>43678</v>
      </c>
      <c r="F428" s="35" t="s">
        <v>262</v>
      </c>
      <c r="G428" s="35"/>
      <c r="H428" s="43">
        <v>43678</v>
      </c>
      <c r="I428" s="47" t="s">
        <v>19</v>
      </c>
      <c r="J428" s="35" t="s">
        <v>20</v>
      </c>
      <c r="K428" s="35">
        <v>300360</v>
      </c>
      <c r="L428" s="43">
        <v>43738</v>
      </c>
      <c r="M428" s="19">
        <f>MONTH(EmpData[[#This Row],[Month]])</f>
        <v>9</v>
      </c>
      <c r="N428" s="19">
        <f>YEAR(EmpData[[#This Row],[Month]])</f>
        <v>2019</v>
      </c>
      <c r="O428" s="35">
        <v>2</v>
      </c>
      <c r="P428" s="35">
        <v>2</v>
      </c>
      <c r="Q428" s="35" t="s">
        <v>231</v>
      </c>
      <c r="R428" s="31">
        <v>68845.350000000006</v>
      </c>
      <c r="S428" s="43"/>
      <c r="T428" s="19" t="str">
        <f ca="1">IFERROR(IF(ISBLANK(EmpData[[#This Row],[DOB]]),"",INT((TODAY()-EmpData[[#This Row],[DOB]])/365)),"")</f>
        <v/>
      </c>
      <c r="V428" t="str">
        <f>IFERROR(EmpData[[#This Row],[Name]]&amp;EmpData[[#This Row],[Month]],"")</f>
        <v>Sohan Rawat43738</v>
      </c>
      <c r="W428">
        <f>IFERROR(YEAR(EmpData[[#This Row],[Month]]),"")</f>
        <v>2019</v>
      </c>
    </row>
    <row r="429" spans="1:23" x14ac:dyDescent="0.25">
      <c r="A429" s="35" t="s">
        <v>256</v>
      </c>
      <c r="B429" s="35" t="s">
        <v>257</v>
      </c>
      <c r="C429" s="19">
        <f>YEAR(EmpData[[#This Row],[DOJ ]])</f>
        <v>2019</v>
      </c>
      <c r="D429" s="33">
        <v>43678</v>
      </c>
      <c r="E429" s="33">
        <v>43678</v>
      </c>
      <c r="F429" s="35" t="s">
        <v>262</v>
      </c>
      <c r="G429" s="35"/>
      <c r="H429" s="43">
        <v>43678</v>
      </c>
      <c r="I429" s="47" t="s">
        <v>19</v>
      </c>
      <c r="J429" s="35" t="s">
        <v>20</v>
      </c>
      <c r="K429" s="35">
        <v>300360</v>
      </c>
      <c r="L429" s="43">
        <v>43738</v>
      </c>
      <c r="M429" s="19">
        <f>MONTH(EmpData[[#This Row],[Month]])</f>
        <v>9</v>
      </c>
      <c r="N429" s="19">
        <f>YEAR(EmpData[[#This Row],[Month]])</f>
        <v>2019</v>
      </c>
      <c r="O429" s="35">
        <v>2</v>
      </c>
      <c r="P429" s="35">
        <v>2</v>
      </c>
      <c r="Q429" s="35" t="s">
        <v>231</v>
      </c>
      <c r="R429" s="31">
        <v>171887.05</v>
      </c>
      <c r="S429" s="43"/>
      <c r="T429" s="19" t="str">
        <f ca="1">IFERROR(IF(ISBLANK(EmpData[[#This Row],[DOB]]),"",INT((TODAY()-EmpData[[#This Row],[DOB]])/365)),"")</f>
        <v/>
      </c>
      <c r="V429" t="str">
        <f>IFERROR(EmpData[[#This Row],[Name]]&amp;EmpData[[#This Row],[Month]],"")</f>
        <v>Vinay Arya43738</v>
      </c>
      <c r="W429">
        <f>IFERROR(YEAR(EmpData[[#This Row],[Month]]),"")</f>
        <v>2019</v>
      </c>
    </row>
    <row r="430" spans="1:23" x14ac:dyDescent="0.25">
      <c r="A430" s="35" t="s">
        <v>258</v>
      </c>
      <c r="B430" s="35" t="s">
        <v>259</v>
      </c>
      <c r="C430" s="19">
        <f>YEAR(EmpData[[#This Row],[DOJ ]])</f>
        <v>2019</v>
      </c>
      <c r="D430" s="33">
        <v>43678</v>
      </c>
      <c r="E430" s="33">
        <v>43678</v>
      </c>
      <c r="F430" s="35" t="s">
        <v>262</v>
      </c>
      <c r="G430" s="35"/>
      <c r="H430" s="31"/>
      <c r="I430" s="47" t="s">
        <v>260</v>
      </c>
      <c r="J430" s="35" t="s">
        <v>54</v>
      </c>
      <c r="K430" s="35">
        <v>550080</v>
      </c>
      <c r="L430" s="43">
        <v>43738</v>
      </c>
      <c r="M430" s="19">
        <f>MONTH(EmpData[[#This Row],[Month]])</f>
        <v>9</v>
      </c>
      <c r="N430" s="19">
        <f>YEAR(EmpData[[#This Row],[Month]])</f>
        <v>2019</v>
      </c>
      <c r="O430" s="35">
        <v>2</v>
      </c>
      <c r="P430" s="35">
        <v>2</v>
      </c>
      <c r="Q430" s="35" t="s">
        <v>231</v>
      </c>
      <c r="R430" s="31" t="s">
        <v>263</v>
      </c>
      <c r="S430" s="43"/>
      <c r="T430" s="19" t="str">
        <f ca="1">IFERROR(IF(ISBLANK(EmpData[[#This Row],[DOB]]),"",INT((TODAY()-EmpData[[#This Row],[DOB]])/365)),"")</f>
        <v/>
      </c>
      <c r="V430" t="str">
        <f>IFERROR(EmpData[[#This Row],[Name]]&amp;EmpData[[#This Row],[Month]],"")</f>
        <v>Nishant Kumar43738</v>
      </c>
      <c r="W430">
        <f>IFERROR(YEAR(EmpData[[#This Row],[Month]]),"")</f>
        <v>2019</v>
      </c>
    </row>
    <row r="431" spans="1:23" x14ac:dyDescent="0.25">
      <c r="A431" s="35" t="s">
        <v>228</v>
      </c>
      <c r="B431" s="35" t="s">
        <v>229</v>
      </c>
      <c r="C431" s="19">
        <f>YEAR(EmpData[[#This Row],[DOJ ]])</f>
        <v>2019</v>
      </c>
      <c r="D431" s="33">
        <v>43606</v>
      </c>
      <c r="E431" s="33">
        <v>43606</v>
      </c>
      <c r="F431" s="35" t="s">
        <v>262</v>
      </c>
      <c r="G431" s="35"/>
      <c r="H431" s="31"/>
      <c r="I431" s="31" t="s">
        <v>230</v>
      </c>
      <c r="J431" s="35" t="s">
        <v>54</v>
      </c>
      <c r="K431" s="35">
        <v>3000000</v>
      </c>
      <c r="L431" s="43">
        <v>43738</v>
      </c>
      <c r="M431" s="19">
        <f>MONTH(EmpData[[#This Row],[Month]])</f>
        <v>9</v>
      </c>
      <c r="N431" s="19">
        <f>YEAR(EmpData[[#This Row],[Month]])</f>
        <v>2019</v>
      </c>
      <c r="O431" s="35">
        <v>4.4000000000000004</v>
      </c>
      <c r="P431" s="35">
        <v>5</v>
      </c>
      <c r="Q431" s="35" t="s">
        <v>49</v>
      </c>
      <c r="R431" s="31" t="s">
        <v>263</v>
      </c>
      <c r="S431" s="43"/>
      <c r="T431" s="19" t="str">
        <f ca="1">IFERROR(IF(ISBLANK(EmpData[[#This Row],[DOB]]),"",INT((TODAY()-EmpData[[#This Row],[DOB]])/365)),"")</f>
        <v/>
      </c>
      <c r="V431" t="str">
        <f>IFERROR(EmpData[[#This Row],[Name]]&amp;EmpData[[#This Row],[Month]],"")</f>
        <v>Sonal Agarwal43738</v>
      </c>
      <c r="W431">
        <f>IFERROR(YEAR(EmpData[[#This Row],[Month]]),"")</f>
        <v>2019</v>
      </c>
    </row>
    <row r="432" spans="1:23" x14ac:dyDescent="0.25">
      <c r="A432" s="35" t="s">
        <v>346</v>
      </c>
      <c r="B432" s="35" t="s">
        <v>347</v>
      </c>
      <c r="C432" s="19">
        <f>YEAR(EmpData[[#This Row],[DOJ ]])</f>
        <v>2019</v>
      </c>
      <c r="D432" s="33">
        <v>43717</v>
      </c>
      <c r="E432" s="33">
        <v>43717</v>
      </c>
      <c r="F432" s="35" t="s">
        <v>262</v>
      </c>
      <c r="G432" s="35"/>
      <c r="H432" s="43">
        <v>43709</v>
      </c>
      <c r="I432" s="47" t="s">
        <v>19</v>
      </c>
      <c r="J432" s="35" t="s">
        <v>20</v>
      </c>
      <c r="K432" s="35">
        <v>300360</v>
      </c>
      <c r="L432" s="43">
        <v>43738</v>
      </c>
      <c r="M432" s="19">
        <f>MONTH(EmpData[[#This Row],[Month]])</f>
        <v>9</v>
      </c>
      <c r="N432" s="19">
        <f>YEAR(EmpData[[#This Row],[Month]])</f>
        <v>2019</v>
      </c>
      <c r="O432" s="35">
        <v>0.7</v>
      </c>
      <c r="P432" s="35">
        <v>1</v>
      </c>
      <c r="Q432" s="35" t="s">
        <v>231</v>
      </c>
      <c r="R432" s="31">
        <v>0</v>
      </c>
      <c r="S432" s="43"/>
      <c r="T432" s="19" t="str">
        <f ca="1">IFERROR(IF(ISBLANK(EmpData[[#This Row],[DOB]]),"",INT((TODAY()-EmpData[[#This Row],[DOB]])/365)),"")</f>
        <v/>
      </c>
      <c r="V432" t="str">
        <f>IFERROR(EmpData[[#This Row],[Name]]&amp;EmpData[[#This Row],[Month]],"")</f>
        <v>Aditya Kumar Singh43738</v>
      </c>
      <c r="W432">
        <f>IFERROR(YEAR(EmpData[[#This Row],[Month]]),"")</f>
        <v>2019</v>
      </c>
    </row>
    <row r="433" spans="1:23" x14ac:dyDescent="0.25">
      <c r="A433" s="21" t="s">
        <v>125</v>
      </c>
      <c r="B433" s="21" t="s">
        <v>126</v>
      </c>
      <c r="C433" s="44">
        <f>YEAR(EmpData[[#This Row],[DOJ ]])</f>
        <v>2015</v>
      </c>
      <c r="D433" s="24" t="s">
        <v>127</v>
      </c>
      <c r="E433" s="25">
        <v>42233</v>
      </c>
      <c r="F433" s="30" t="s">
        <v>262</v>
      </c>
      <c r="G433" s="32" t="s">
        <v>263</v>
      </c>
      <c r="H433" s="30"/>
      <c r="I433" s="30" t="s">
        <v>128</v>
      </c>
      <c r="J433" s="21" t="s">
        <v>20</v>
      </c>
      <c r="K433" s="30"/>
      <c r="L433" s="34">
        <v>43738</v>
      </c>
      <c r="M433" s="11">
        <f>MONTH(EmpData[[#This Row],[Month]])</f>
        <v>9</v>
      </c>
      <c r="N433" s="11">
        <f>YEAR(EmpData[[#This Row],[Month]])</f>
        <v>2019</v>
      </c>
      <c r="O433" s="21">
        <v>45.06666666666667</v>
      </c>
      <c r="P433" s="30">
        <v>46</v>
      </c>
      <c r="Q433" s="21" t="s">
        <v>36</v>
      </c>
      <c r="R433" s="30">
        <v>0</v>
      </c>
      <c r="S433" s="34">
        <v>43715</v>
      </c>
      <c r="T433" s="44" t="str">
        <f ca="1">IFERROR(IF(ISBLANK(EmpData[[#This Row],[DOB]]),"",INT((TODAY()-EmpData[[#This Row],[DOB]])/365)),"")</f>
        <v/>
      </c>
      <c r="V433" t="str">
        <f>IFERROR(EmpData[[#This Row],[Name]]&amp;EmpData[[#This Row],[Month]],"")</f>
        <v>Laishram Pushalai43738</v>
      </c>
      <c r="W433">
        <f>IFERROR(YEAR(EmpData[[#This Row],[Month]]),"")</f>
        <v>2019</v>
      </c>
    </row>
    <row r="434" spans="1:23" x14ac:dyDescent="0.25">
      <c r="A434" s="35" t="s">
        <v>348</v>
      </c>
      <c r="B434" s="35" t="s">
        <v>349</v>
      </c>
      <c r="C434" s="19">
        <f>YEAR(EmpData[[#This Row],[DOJ ]])</f>
        <v>2019</v>
      </c>
      <c r="D434" s="33">
        <v>43717</v>
      </c>
      <c r="E434" s="33">
        <v>43717</v>
      </c>
      <c r="F434" s="35" t="s">
        <v>262</v>
      </c>
      <c r="G434" s="35"/>
      <c r="H434" s="43">
        <v>43709</v>
      </c>
      <c r="I434" s="47" t="s">
        <v>19</v>
      </c>
      <c r="J434" s="35" t="s">
        <v>20</v>
      </c>
      <c r="K434" s="35">
        <v>300360</v>
      </c>
      <c r="L434" s="43">
        <v>43738</v>
      </c>
      <c r="M434" s="19">
        <f>MONTH(EmpData[[#This Row],[Month]])</f>
        <v>9</v>
      </c>
      <c r="N434" s="19">
        <f>YEAR(EmpData[[#This Row],[Month]])</f>
        <v>2019</v>
      </c>
      <c r="O434" s="35">
        <v>0.7</v>
      </c>
      <c r="P434" s="35">
        <v>1</v>
      </c>
      <c r="Q434" s="35" t="s">
        <v>231</v>
      </c>
      <c r="R434" s="31">
        <v>0</v>
      </c>
      <c r="S434" s="43"/>
      <c r="T434" s="19" t="str">
        <f ca="1">IFERROR(IF(ISBLANK(EmpData[[#This Row],[DOB]]),"",INT((TODAY()-EmpData[[#This Row],[DOB]])/365)),"")</f>
        <v/>
      </c>
      <c r="V434" t="str">
        <f>IFERROR(EmpData[[#This Row],[Name]]&amp;EmpData[[#This Row],[Month]],"")</f>
        <v>Gagandeep Singh43738</v>
      </c>
      <c r="W434">
        <f>IFERROR(YEAR(EmpData[[#This Row],[Month]]),"")</f>
        <v>2019</v>
      </c>
    </row>
    <row r="435" spans="1:23" x14ac:dyDescent="0.25">
      <c r="A435" s="35" t="s">
        <v>350</v>
      </c>
      <c r="B435" s="35" t="s">
        <v>351</v>
      </c>
      <c r="C435" s="19">
        <f>YEAR(EmpData[[#This Row],[DOJ ]])</f>
        <v>2019</v>
      </c>
      <c r="D435" s="33">
        <v>43717</v>
      </c>
      <c r="E435" s="33">
        <v>43717</v>
      </c>
      <c r="F435" s="35" t="s">
        <v>262</v>
      </c>
      <c r="G435" s="35"/>
      <c r="H435" s="43">
        <v>43709</v>
      </c>
      <c r="I435" s="47" t="s">
        <v>19</v>
      </c>
      <c r="J435" s="35" t="s">
        <v>20</v>
      </c>
      <c r="K435" s="35">
        <v>300360</v>
      </c>
      <c r="L435" s="43">
        <v>43738</v>
      </c>
      <c r="M435" s="19">
        <f>MONTH(EmpData[[#This Row],[Month]])</f>
        <v>9</v>
      </c>
      <c r="N435" s="19">
        <f>YEAR(EmpData[[#This Row],[Month]])</f>
        <v>2019</v>
      </c>
      <c r="O435" s="35">
        <v>0.7</v>
      </c>
      <c r="P435" s="35">
        <v>1</v>
      </c>
      <c r="Q435" s="35" t="s">
        <v>231</v>
      </c>
      <c r="R435" s="31">
        <v>3000</v>
      </c>
      <c r="S435" s="43"/>
      <c r="T435" s="19" t="str">
        <f ca="1">IFERROR(IF(ISBLANK(EmpData[[#This Row],[DOB]]),"",INT((TODAY()-EmpData[[#This Row],[DOB]])/365)),"")</f>
        <v/>
      </c>
      <c r="V435" t="str">
        <f>IFERROR(EmpData[[#This Row],[Name]]&amp;EmpData[[#This Row],[Month]],"")</f>
        <v>Sagar Chand43738</v>
      </c>
      <c r="W435">
        <f>IFERROR(YEAR(EmpData[[#This Row],[Month]]),"")</f>
        <v>2019</v>
      </c>
    </row>
    <row r="436" spans="1:23" x14ac:dyDescent="0.25">
      <c r="A436" s="35" t="s">
        <v>352</v>
      </c>
      <c r="B436" s="35" t="s">
        <v>353</v>
      </c>
      <c r="C436" s="19">
        <f>YEAR(EmpData[[#This Row],[DOJ ]])</f>
        <v>2019</v>
      </c>
      <c r="D436" s="33">
        <v>43717</v>
      </c>
      <c r="E436" s="33">
        <v>43717</v>
      </c>
      <c r="F436" s="35" t="s">
        <v>261</v>
      </c>
      <c r="G436" s="35"/>
      <c r="H436" s="43">
        <v>43709</v>
      </c>
      <c r="I436" s="47" t="s">
        <v>19</v>
      </c>
      <c r="J436" s="35" t="s">
        <v>20</v>
      </c>
      <c r="K436" s="35">
        <v>300360</v>
      </c>
      <c r="L436" s="43">
        <v>43738</v>
      </c>
      <c r="M436" s="19">
        <f>MONTH(EmpData[[#This Row],[Month]])</f>
        <v>9</v>
      </c>
      <c r="N436" s="19">
        <f>YEAR(EmpData[[#This Row],[Month]])</f>
        <v>2019</v>
      </c>
      <c r="O436" s="35">
        <v>0.7</v>
      </c>
      <c r="P436" s="35">
        <v>1</v>
      </c>
      <c r="Q436" s="35" t="s">
        <v>231</v>
      </c>
      <c r="R436" s="31">
        <v>0</v>
      </c>
      <c r="S436" s="43"/>
      <c r="T436" s="19" t="str">
        <f ca="1">IFERROR(IF(ISBLANK(EmpData[[#This Row],[DOB]]),"",INT((TODAY()-EmpData[[#This Row],[DOB]])/365)),"")</f>
        <v/>
      </c>
      <c r="V436" t="str">
        <f>IFERROR(EmpData[[#This Row],[Name]]&amp;EmpData[[#This Row],[Month]],"")</f>
        <v>Sakshi Arora43738</v>
      </c>
      <c r="W436">
        <f>IFERROR(YEAR(EmpData[[#This Row],[Month]]),"")</f>
        <v>2019</v>
      </c>
    </row>
    <row r="437" spans="1:23" x14ac:dyDescent="0.25">
      <c r="A437" s="35" t="s">
        <v>354</v>
      </c>
      <c r="B437" s="35" t="s">
        <v>355</v>
      </c>
      <c r="C437" s="19">
        <f>YEAR(EmpData[[#This Row],[DOJ ]])</f>
        <v>2019</v>
      </c>
      <c r="D437" s="33">
        <v>43717</v>
      </c>
      <c r="E437" s="33">
        <v>43717</v>
      </c>
      <c r="F437" s="35" t="s">
        <v>262</v>
      </c>
      <c r="G437" s="35"/>
      <c r="H437" s="43">
        <v>43709</v>
      </c>
      <c r="I437" s="47" t="s">
        <v>19</v>
      </c>
      <c r="J437" s="35" t="s">
        <v>20</v>
      </c>
      <c r="K437" s="35">
        <v>300360</v>
      </c>
      <c r="L437" s="43">
        <v>43738</v>
      </c>
      <c r="M437" s="19">
        <f>MONTH(EmpData[[#This Row],[Month]])</f>
        <v>9</v>
      </c>
      <c r="N437" s="19">
        <f>YEAR(EmpData[[#This Row],[Month]])</f>
        <v>2019</v>
      </c>
      <c r="O437" s="35">
        <v>0.7</v>
      </c>
      <c r="P437" s="35">
        <v>1</v>
      </c>
      <c r="Q437" s="35" t="s">
        <v>231</v>
      </c>
      <c r="R437" s="31">
        <v>0</v>
      </c>
      <c r="S437" s="43"/>
      <c r="T437" s="19" t="str">
        <f ca="1">IFERROR(IF(ISBLANK(EmpData[[#This Row],[DOB]]),"",INT((TODAY()-EmpData[[#This Row],[DOB]])/365)),"")</f>
        <v/>
      </c>
      <c r="V437" t="str">
        <f>IFERROR(EmpData[[#This Row],[Name]]&amp;EmpData[[#This Row],[Month]],"")</f>
        <v>Shubham Garg43738</v>
      </c>
      <c r="W437">
        <f>IFERROR(YEAR(EmpData[[#This Row],[Month]]),"")</f>
        <v>2019</v>
      </c>
    </row>
    <row r="438" spans="1:23" x14ac:dyDescent="0.25">
      <c r="A438" s="35" t="s">
        <v>356</v>
      </c>
      <c r="B438" s="35" t="s">
        <v>357</v>
      </c>
      <c r="C438" s="19">
        <f>YEAR(EmpData[[#This Row],[DOJ ]])</f>
        <v>2019</v>
      </c>
      <c r="D438" s="33">
        <v>43734</v>
      </c>
      <c r="E438" s="33">
        <v>43734</v>
      </c>
      <c r="F438" s="35" t="s">
        <v>261</v>
      </c>
      <c r="G438" s="35"/>
      <c r="H438" s="43">
        <v>43709</v>
      </c>
      <c r="I438" s="47" t="s">
        <v>19</v>
      </c>
      <c r="J438" s="35" t="s">
        <v>20</v>
      </c>
      <c r="K438" s="35">
        <v>300360</v>
      </c>
      <c r="L438" s="43">
        <v>43738</v>
      </c>
      <c r="M438" s="19">
        <f>MONTH(EmpData[[#This Row],[Month]])</f>
        <v>9</v>
      </c>
      <c r="N438" s="19">
        <f>YEAR(EmpData[[#This Row],[Month]])</f>
        <v>2019</v>
      </c>
      <c r="O438" s="35">
        <v>0.13333333333333333</v>
      </c>
      <c r="P438" s="35">
        <v>1</v>
      </c>
      <c r="Q438" s="35" t="s">
        <v>231</v>
      </c>
      <c r="R438" s="31">
        <v>0</v>
      </c>
      <c r="S438" s="43"/>
      <c r="T438" s="19" t="str">
        <f ca="1">IFERROR(IF(ISBLANK(EmpData[[#This Row],[DOB]]),"",INT((TODAY()-EmpData[[#This Row],[DOB]])/365)),"")</f>
        <v/>
      </c>
      <c r="V438" t="str">
        <f>IFERROR(EmpData[[#This Row],[Name]]&amp;EmpData[[#This Row],[Month]],"")</f>
        <v>Abhilasha Verma43738</v>
      </c>
      <c r="W438">
        <f>IFERROR(YEAR(EmpData[[#This Row],[Month]]),"")</f>
        <v>2019</v>
      </c>
    </row>
    <row r="439" spans="1:23" x14ac:dyDescent="0.25">
      <c r="A439" s="35" t="s">
        <v>358</v>
      </c>
      <c r="B439" s="35" t="s">
        <v>359</v>
      </c>
      <c r="C439" s="19">
        <f>YEAR(EmpData[[#This Row],[DOJ ]])</f>
        <v>2019</v>
      </c>
      <c r="D439" s="33">
        <v>43734</v>
      </c>
      <c r="E439" s="33">
        <v>43734</v>
      </c>
      <c r="F439" s="35" t="s">
        <v>262</v>
      </c>
      <c r="G439" s="35"/>
      <c r="H439" s="43">
        <v>43709</v>
      </c>
      <c r="I439" s="47" t="s">
        <v>19</v>
      </c>
      <c r="J439" s="35" t="s">
        <v>20</v>
      </c>
      <c r="K439" s="35">
        <v>300360</v>
      </c>
      <c r="L439" s="43">
        <v>43738</v>
      </c>
      <c r="M439" s="19">
        <f>MONTH(EmpData[[#This Row],[Month]])</f>
        <v>9</v>
      </c>
      <c r="N439" s="19">
        <f>YEAR(EmpData[[#This Row],[Month]])</f>
        <v>2019</v>
      </c>
      <c r="O439" s="35">
        <v>0.13333333333333333</v>
      </c>
      <c r="P439" s="35">
        <v>1</v>
      </c>
      <c r="Q439" s="35" t="s">
        <v>231</v>
      </c>
      <c r="R439" s="31">
        <v>104867</v>
      </c>
      <c r="S439" s="43"/>
      <c r="T439" s="19" t="str">
        <f ca="1">IFERROR(IF(ISBLANK(EmpData[[#This Row],[DOB]]),"",INT((TODAY()-EmpData[[#This Row],[DOB]])/365)),"")</f>
        <v/>
      </c>
      <c r="V439" t="str">
        <f>IFERROR(EmpData[[#This Row],[Name]]&amp;EmpData[[#This Row],[Month]],"")</f>
        <v>Akash Mathur43738</v>
      </c>
      <c r="W439">
        <f>IFERROR(YEAR(EmpData[[#This Row],[Month]]),"")</f>
        <v>2019</v>
      </c>
    </row>
    <row r="440" spans="1:23" x14ac:dyDescent="0.25">
      <c r="A440" s="35" t="s">
        <v>360</v>
      </c>
      <c r="B440" s="35" t="s">
        <v>361</v>
      </c>
      <c r="C440" s="19">
        <f>YEAR(EmpData[[#This Row],[DOJ ]])</f>
        <v>2019</v>
      </c>
      <c r="D440" s="33">
        <v>43734</v>
      </c>
      <c r="E440" s="33">
        <v>43734</v>
      </c>
      <c r="F440" s="35" t="s">
        <v>261</v>
      </c>
      <c r="G440" s="35"/>
      <c r="H440" s="43">
        <v>43709</v>
      </c>
      <c r="I440" s="47" t="s">
        <v>19</v>
      </c>
      <c r="J440" s="35" t="s">
        <v>20</v>
      </c>
      <c r="K440" s="35">
        <v>300360</v>
      </c>
      <c r="L440" s="43">
        <v>43738</v>
      </c>
      <c r="M440" s="19">
        <f>MONTH(EmpData[[#This Row],[Month]])</f>
        <v>9</v>
      </c>
      <c r="N440" s="19">
        <f>YEAR(EmpData[[#This Row],[Month]])</f>
        <v>2019</v>
      </c>
      <c r="O440" s="35">
        <v>0.13333333333333333</v>
      </c>
      <c r="P440" s="35">
        <v>1</v>
      </c>
      <c r="Q440" s="35" t="s">
        <v>231</v>
      </c>
      <c r="R440" s="31">
        <v>0</v>
      </c>
      <c r="S440" s="43"/>
      <c r="T440" s="19" t="str">
        <f ca="1">IFERROR(IF(ISBLANK(EmpData[[#This Row],[DOB]]),"",INT((TODAY()-EmpData[[#This Row],[DOB]])/365)),"")</f>
        <v/>
      </c>
      <c r="V440" t="str">
        <f>IFERROR(EmpData[[#This Row],[Name]]&amp;EmpData[[#This Row],[Month]],"")</f>
        <v>Anchal Bali43738</v>
      </c>
      <c r="W440">
        <f>IFERROR(YEAR(EmpData[[#This Row],[Month]]),"")</f>
        <v>2019</v>
      </c>
    </row>
    <row r="441" spans="1:23" x14ac:dyDescent="0.25">
      <c r="A441" s="35" t="s">
        <v>362</v>
      </c>
      <c r="B441" s="35" t="s">
        <v>363</v>
      </c>
      <c r="C441" s="19">
        <f>YEAR(EmpData[[#This Row],[DOJ ]])</f>
        <v>2019</v>
      </c>
      <c r="D441" s="33">
        <v>43734</v>
      </c>
      <c r="E441" s="33">
        <v>43734</v>
      </c>
      <c r="F441" s="35" t="s">
        <v>262</v>
      </c>
      <c r="G441" s="35"/>
      <c r="H441" s="43">
        <v>43709</v>
      </c>
      <c r="I441" s="47" t="s">
        <v>19</v>
      </c>
      <c r="J441" s="35" t="s">
        <v>20</v>
      </c>
      <c r="K441" s="35">
        <v>300360</v>
      </c>
      <c r="L441" s="43">
        <v>43738</v>
      </c>
      <c r="M441" s="19">
        <f>MONTH(EmpData[[#This Row],[Month]])</f>
        <v>9</v>
      </c>
      <c r="N441" s="19">
        <f>YEAR(EmpData[[#This Row],[Month]])</f>
        <v>2019</v>
      </c>
      <c r="O441" s="35">
        <v>0.13333333333333333</v>
      </c>
      <c r="P441" s="35">
        <v>1</v>
      </c>
      <c r="Q441" s="35" t="s">
        <v>231</v>
      </c>
      <c r="R441" s="31">
        <v>0</v>
      </c>
      <c r="S441" s="43"/>
      <c r="T441" s="19" t="str">
        <f ca="1">IFERROR(IF(ISBLANK(EmpData[[#This Row],[DOB]]),"",INT((TODAY()-EmpData[[#This Row],[DOB]])/365)),"")</f>
        <v/>
      </c>
      <c r="V441" t="str">
        <f>IFERROR(EmpData[[#This Row],[Name]]&amp;EmpData[[#This Row],[Month]],"")</f>
        <v>Arif Alam43738</v>
      </c>
      <c r="W441">
        <f>IFERROR(YEAR(EmpData[[#This Row],[Month]]),"")</f>
        <v>2019</v>
      </c>
    </row>
    <row r="442" spans="1:23" x14ac:dyDescent="0.25">
      <c r="A442" s="35" t="s">
        <v>364</v>
      </c>
      <c r="B442" s="35" t="s">
        <v>365</v>
      </c>
      <c r="C442" s="19">
        <f>YEAR(EmpData[[#This Row],[DOJ ]])</f>
        <v>2019</v>
      </c>
      <c r="D442" s="33">
        <v>43734</v>
      </c>
      <c r="E442" s="33">
        <v>43734</v>
      </c>
      <c r="F442" s="35" t="s">
        <v>262</v>
      </c>
      <c r="G442" s="35"/>
      <c r="H442" s="43">
        <v>43709</v>
      </c>
      <c r="I442" s="47" t="s">
        <v>19</v>
      </c>
      <c r="J442" s="35" t="s">
        <v>20</v>
      </c>
      <c r="K442" s="35">
        <v>300360</v>
      </c>
      <c r="L442" s="43">
        <v>43738</v>
      </c>
      <c r="M442" s="19">
        <f>MONTH(EmpData[[#This Row],[Month]])</f>
        <v>9</v>
      </c>
      <c r="N442" s="19">
        <f>YEAR(EmpData[[#This Row],[Month]])</f>
        <v>2019</v>
      </c>
      <c r="O442" s="35">
        <v>0.13333333333333333</v>
      </c>
      <c r="P442" s="35">
        <v>1</v>
      </c>
      <c r="Q442" s="35" t="s">
        <v>231</v>
      </c>
      <c r="R442" s="31">
        <v>0</v>
      </c>
      <c r="S442" s="43"/>
      <c r="T442" s="19" t="str">
        <f ca="1">IFERROR(IF(ISBLANK(EmpData[[#This Row],[DOB]]),"",INT((TODAY()-EmpData[[#This Row],[DOB]])/365)),"")</f>
        <v/>
      </c>
      <c r="V442" t="str">
        <f>IFERROR(EmpData[[#This Row],[Name]]&amp;EmpData[[#This Row],[Month]],"")</f>
        <v>Ayush Tiwari43738</v>
      </c>
      <c r="W442">
        <f>IFERROR(YEAR(EmpData[[#This Row],[Month]]),"")</f>
        <v>2019</v>
      </c>
    </row>
    <row r="443" spans="1:23" x14ac:dyDescent="0.25">
      <c r="A443" s="35" t="s">
        <v>366</v>
      </c>
      <c r="B443" s="35" t="s">
        <v>367</v>
      </c>
      <c r="C443" s="19">
        <f>YEAR(EmpData[[#This Row],[DOJ ]])</f>
        <v>2019</v>
      </c>
      <c r="D443" s="33">
        <v>43734</v>
      </c>
      <c r="E443" s="33">
        <v>43734</v>
      </c>
      <c r="F443" s="35" t="s">
        <v>262</v>
      </c>
      <c r="G443" s="35"/>
      <c r="H443" s="43">
        <v>43709</v>
      </c>
      <c r="I443" s="47" t="s">
        <v>19</v>
      </c>
      <c r="J443" s="35" t="s">
        <v>20</v>
      </c>
      <c r="K443" s="35">
        <v>300360</v>
      </c>
      <c r="L443" s="43">
        <v>43738</v>
      </c>
      <c r="M443" s="19">
        <f>MONTH(EmpData[[#This Row],[Month]])</f>
        <v>9</v>
      </c>
      <c r="N443" s="19">
        <f>YEAR(EmpData[[#This Row],[Month]])</f>
        <v>2019</v>
      </c>
      <c r="O443" s="35">
        <v>0.13333333333333333</v>
      </c>
      <c r="P443" s="35">
        <v>1</v>
      </c>
      <c r="Q443" s="35" t="s">
        <v>231</v>
      </c>
      <c r="R443" s="31">
        <v>200901.55</v>
      </c>
      <c r="S443" s="43"/>
      <c r="T443" s="19" t="str">
        <f ca="1">IFERROR(IF(ISBLANK(EmpData[[#This Row],[DOB]]),"",INT((TODAY()-EmpData[[#This Row],[DOB]])/365)),"")</f>
        <v/>
      </c>
      <c r="V443" t="str">
        <f>IFERROR(EmpData[[#This Row],[Name]]&amp;EmpData[[#This Row],[Month]],"")</f>
        <v>Garvit Khurana43738</v>
      </c>
      <c r="W443">
        <f>IFERROR(YEAR(EmpData[[#This Row],[Month]]),"")</f>
        <v>2019</v>
      </c>
    </row>
    <row r="444" spans="1:23" x14ac:dyDescent="0.25">
      <c r="A444" s="35" t="s">
        <v>368</v>
      </c>
      <c r="B444" s="35" t="s">
        <v>369</v>
      </c>
      <c r="C444" s="19">
        <f>YEAR(EmpData[[#This Row],[DOJ ]])</f>
        <v>2019</v>
      </c>
      <c r="D444" s="33">
        <v>43734</v>
      </c>
      <c r="E444" s="33">
        <v>43734</v>
      </c>
      <c r="F444" s="35" t="s">
        <v>261</v>
      </c>
      <c r="G444" s="35"/>
      <c r="H444" s="43">
        <v>43709</v>
      </c>
      <c r="I444" s="47" t="s">
        <v>19</v>
      </c>
      <c r="J444" s="35" t="s">
        <v>20</v>
      </c>
      <c r="K444" s="35">
        <v>300360</v>
      </c>
      <c r="L444" s="43">
        <v>43738</v>
      </c>
      <c r="M444" s="19">
        <f>MONTH(EmpData[[#This Row],[Month]])</f>
        <v>9</v>
      </c>
      <c r="N444" s="19">
        <f>YEAR(EmpData[[#This Row],[Month]])</f>
        <v>2019</v>
      </c>
      <c r="O444" s="35">
        <v>0.13333333333333333</v>
      </c>
      <c r="P444" s="35">
        <v>1</v>
      </c>
      <c r="Q444" s="35" t="s">
        <v>231</v>
      </c>
      <c r="R444" s="31">
        <v>0</v>
      </c>
      <c r="S444" s="43"/>
      <c r="T444" s="19" t="str">
        <f ca="1">IFERROR(IF(ISBLANK(EmpData[[#This Row],[DOB]]),"",INT((TODAY()-EmpData[[#This Row],[DOB]])/365)),"")</f>
        <v/>
      </c>
      <c r="V444" t="str">
        <f>IFERROR(EmpData[[#This Row],[Name]]&amp;EmpData[[#This Row],[Month]],"")</f>
        <v>Megha Jain43738</v>
      </c>
      <c r="W444">
        <f>IFERROR(YEAR(EmpData[[#This Row],[Month]]),"")</f>
        <v>2019</v>
      </c>
    </row>
    <row r="445" spans="1:23" x14ac:dyDescent="0.25">
      <c r="A445" s="21" t="s">
        <v>22</v>
      </c>
      <c r="B445" s="21" t="s">
        <v>23</v>
      </c>
      <c r="C445" s="44">
        <f>YEAR(EmpData[[#This Row],[DOJ ]])</f>
        <v>2018</v>
      </c>
      <c r="D445" s="24" t="s">
        <v>24</v>
      </c>
      <c r="E445" s="25">
        <v>43132</v>
      </c>
      <c r="F445" s="30" t="s">
        <v>261</v>
      </c>
      <c r="G445" s="32" t="s">
        <v>263</v>
      </c>
      <c r="H445" s="30" t="s">
        <v>25</v>
      </c>
      <c r="I445" s="30" t="s">
        <v>19</v>
      </c>
      <c r="J445" s="21" t="s">
        <v>20</v>
      </c>
      <c r="K445" s="30">
        <v>0</v>
      </c>
      <c r="L445" s="34">
        <v>43738</v>
      </c>
      <c r="M445" s="11">
        <f>MONTH(EmpData[[#This Row],[Month]])</f>
        <v>9</v>
      </c>
      <c r="N445" s="11">
        <f>YEAR(EmpData[[#This Row],[Month]])</f>
        <v>2019</v>
      </c>
      <c r="O445" s="21">
        <v>15.1</v>
      </c>
      <c r="P445" s="30">
        <v>16</v>
      </c>
      <c r="Q445" s="21" t="s">
        <v>26</v>
      </c>
      <c r="R445" s="30">
        <v>0</v>
      </c>
      <c r="S445" s="34">
        <v>43738</v>
      </c>
      <c r="T445" s="44" t="str">
        <f ca="1">IFERROR(IF(ISBLANK(EmpData[[#This Row],[DOB]]),"",INT((TODAY()-EmpData[[#This Row],[DOB]])/365)),"")</f>
        <v/>
      </c>
      <c r="V445" t="str">
        <f>IFERROR(EmpData[[#This Row],[Name]]&amp;EmpData[[#This Row],[Month]],"")</f>
        <v>Aastha Singh Gaur43738</v>
      </c>
      <c r="W445">
        <f>IFERROR(YEAR(EmpData[[#This Row],[Month]]),"")</f>
        <v>2019</v>
      </c>
    </row>
    <row r="446" spans="1:23" x14ac:dyDescent="0.25">
      <c r="A446" s="35" t="s">
        <v>370</v>
      </c>
      <c r="B446" s="35" t="s">
        <v>371</v>
      </c>
      <c r="C446" s="19">
        <f>YEAR(EmpData[[#This Row],[DOJ ]])</f>
        <v>2019</v>
      </c>
      <c r="D446" s="33">
        <v>43734</v>
      </c>
      <c r="E446" s="33">
        <v>43734</v>
      </c>
      <c r="F446" s="35" t="s">
        <v>261</v>
      </c>
      <c r="G446" s="35"/>
      <c r="H446" s="43">
        <v>43709</v>
      </c>
      <c r="I446" s="47" t="s">
        <v>19</v>
      </c>
      <c r="J446" s="35" t="s">
        <v>20</v>
      </c>
      <c r="K446" s="35">
        <v>300360</v>
      </c>
      <c r="L446" s="43">
        <v>43738</v>
      </c>
      <c r="M446" s="19">
        <f>MONTH(EmpData[[#This Row],[Month]])</f>
        <v>9</v>
      </c>
      <c r="N446" s="19">
        <f>YEAR(EmpData[[#This Row],[Month]])</f>
        <v>2019</v>
      </c>
      <c r="O446" s="35">
        <v>0.13333333333333333</v>
      </c>
      <c r="P446" s="35">
        <v>1</v>
      </c>
      <c r="Q446" s="35" t="s">
        <v>231</v>
      </c>
      <c r="R446" s="31">
        <v>0</v>
      </c>
      <c r="S446" s="43"/>
      <c r="T446" s="19" t="str">
        <f ca="1">IFERROR(IF(ISBLANK(EmpData[[#This Row],[DOB]]),"",INT((TODAY()-EmpData[[#This Row],[DOB]])/365)),"")</f>
        <v/>
      </c>
      <c r="V446" t="str">
        <f>IFERROR(EmpData[[#This Row],[Name]]&amp;EmpData[[#This Row],[Month]],"")</f>
        <v>Surbhi Singh43738</v>
      </c>
      <c r="W446">
        <f>IFERROR(YEAR(EmpData[[#This Row],[Month]]),"")</f>
        <v>2019</v>
      </c>
    </row>
    <row r="447" spans="1:23" x14ac:dyDescent="0.25">
      <c r="A447" s="21" t="s">
        <v>41</v>
      </c>
      <c r="B447" s="21" t="s">
        <v>42</v>
      </c>
      <c r="C447" s="44">
        <f>YEAR(EmpData[[#This Row],[DOJ ]])</f>
        <v>2016</v>
      </c>
      <c r="D447" s="24" t="s">
        <v>43</v>
      </c>
      <c r="E447" s="25">
        <v>42670</v>
      </c>
      <c r="F447" s="30" t="s">
        <v>262</v>
      </c>
      <c r="G447" s="32" t="s">
        <v>263</v>
      </c>
      <c r="H447" s="30"/>
      <c r="I447" s="30" t="s">
        <v>44</v>
      </c>
      <c r="J447" s="21" t="s">
        <v>20</v>
      </c>
      <c r="K447" s="30">
        <v>0</v>
      </c>
      <c r="L447" s="34">
        <v>43738</v>
      </c>
      <c r="M447" s="11">
        <f>MONTH(EmpData[[#This Row],[Month]])</f>
        <v>9</v>
      </c>
      <c r="N447" s="11">
        <f>YEAR(EmpData[[#This Row],[Month]])</f>
        <v>2019</v>
      </c>
      <c r="O447" s="21">
        <v>30.5</v>
      </c>
      <c r="P447" s="30">
        <v>31</v>
      </c>
      <c r="Q447" s="21" t="s">
        <v>36</v>
      </c>
      <c r="R447" s="30">
        <v>0</v>
      </c>
      <c r="S447" s="34">
        <v>43738</v>
      </c>
      <c r="T447" s="44" t="str">
        <f ca="1">IFERROR(IF(ISBLANK(EmpData[[#This Row],[DOB]]),"",INT((TODAY()-EmpData[[#This Row],[DOB]])/365)),"")</f>
        <v/>
      </c>
      <c r="V447" t="str">
        <f>IFERROR(EmpData[[#This Row],[Name]]&amp;EmpData[[#This Row],[Month]],"")</f>
        <v>Amit Chakraborty43738</v>
      </c>
      <c r="W447">
        <f>IFERROR(YEAR(EmpData[[#This Row],[Month]]),"")</f>
        <v>2019</v>
      </c>
    </row>
    <row r="448" spans="1:23" x14ac:dyDescent="0.25">
      <c r="A448" s="35" t="s">
        <v>372</v>
      </c>
      <c r="B448" s="35" t="s">
        <v>373</v>
      </c>
      <c r="C448" s="19">
        <f>YEAR(EmpData[[#This Row],[DOJ ]])</f>
        <v>2019</v>
      </c>
      <c r="D448" s="33">
        <v>43734</v>
      </c>
      <c r="E448" s="33">
        <v>43734</v>
      </c>
      <c r="F448" s="35" t="s">
        <v>262</v>
      </c>
      <c r="G448" s="35"/>
      <c r="H448" s="43">
        <v>43709</v>
      </c>
      <c r="I448" s="47" t="s">
        <v>19</v>
      </c>
      <c r="J448" s="35" t="s">
        <v>20</v>
      </c>
      <c r="K448" s="35">
        <v>300360</v>
      </c>
      <c r="L448" s="43">
        <v>43738</v>
      </c>
      <c r="M448" s="19">
        <f>MONTH(EmpData[[#This Row],[Month]])</f>
        <v>9</v>
      </c>
      <c r="N448" s="19">
        <f>YEAR(EmpData[[#This Row],[Month]])</f>
        <v>2019</v>
      </c>
      <c r="O448" s="35">
        <v>0.13333333333333333</v>
      </c>
      <c r="P448" s="35">
        <v>1</v>
      </c>
      <c r="Q448" s="35" t="s">
        <v>231</v>
      </c>
      <c r="R448" s="31">
        <v>0</v>
      </c>
      <c r="S448" s="43"/>
      <c r="T448" s="19" t="str">
        <f ca="1">IFERROR(IF(ISBLANK(EmpData[[#This Row],[DOB]]),"",INT((TODAY()-EmpData[[#This Row],[DOB]])/365)),"")</f>
        <v/>
      </c>
      <c r="V448" t="str">
        <f>IFERROR(EmpData[[#This Row],[Name]]&amp;EmpData[[#This Row],[Month]],"")</f>
        <v>Utkarsh Garg43738</v>
      </c>
      <c r="W448">
        <f>IFERROR(YEAR(EmpData[[#This Row],[Month]]),"")</f>
        <v>2019</v>
      </c>
    </row>
    <row r="449" spans="1:23" x14ac:dyDescent="0.25">
      <c r="A449" s="21" t="s">
        <v>213</v>
      </c>
      <c r="B449" s="21" t="s">
        <v>214</v>
      </c>
      <c r="C449" s="44">
        <f>YEAR(EmpData[[#This Row],[DOJ ]])</f>
        <v>2018</v>
      </c>
      <c r="D449" s="24" t="s">
        <v>215</v>
      </c>
      <c r="E449" s="25">
        <v>43426</v>
      </c>
      <c r="F449" s="30" t="s">
        <v>262</v>
      </c>
      <c r="G449" s="32" t="s">
        <v>263</v>
      </c>
      <c r="H449" s="30"/>
      <c r="I449" s="30" t="s">
        <v>216</v>
      </c>
      <c r="J449" s="21" t="s">
        <v>20</v>
      </c>
      <c r="K449" s="30">
        <v>0</v>
      </c>
      <c r="L449" s="34">
        <v>43738</v>
      </c>
      <c r="M449" s="11">
        <f>MONTH(EmpData[[#This Row],[Month]])</f>
        <v>9</v>
      </c>
      <c r="N449" s="11">
        <f>YEAR(EmpData[[#This Row],[Month]])</f>
        <v>2019</v>
      </c>
      <c r="O449" s="21">
        <v>5.3</v>
      </c>
      <c r="P449" s="30">
        <v>6</v>
      </c>
      <c r="Q449" s="21" t="s">
        <v>49</v>
      </c>
      <c r="R449" s="30">
        <v>0</v>
      </c>
      <c r="S449" s="34">
        <v>43738</v>
      </c>
      <c r="T449" s="44" t="str">
        <f ca="1">IFERROR(IF(ISBLANK(EmpData[[#This Row],[DOB]]),"",INT((TODAY()-EmpData[[#This Row],[DOB]])/365)),"")</f>
        <v/>
      </c>
      <c r="V449" t="str">
        <f>IFERROR(EmpData[[#This Row],[Name]]&amp;EmpData[[#This Row],[Month]],"")</f>
        <v>Sidhant Dhir43738</v>
      </c>
      <c r="W449">
        <f>IFERROR(YEAR(EmpData[[#This Row],[Month]]),"")</f>
        <v>2019</v>
      </c>
    </row>
    <row r="450" spans="1:23" x14ac:dyDescent="0.25">
      <c r="A450" s="35" t="s">
        <v>374</v>
      </c>
      <c r="B450" s="35" t="s">
        <v>375</v>
      </c>
      <c r="C450" s="19">
        <f>YEAR(EmpData[[#This Row],[DOJ ]])</f>
        <v>2019</v>
      </c>
      <c r="D450" s="33">
        <v>43734</v>
      </c>
      <c r="E450" s="33">
        <v>43734</v>
      </c>
      <c r="F450" s="35" t="s">
        <v>262</v>
      </c>
      <c r="G450" s="35"/>
      <c r="H450" s="43">
        <v>43709</v>
      </c>
      <c r="I450" s="47" t="s">
        <v>19</v>
      </c>
      <c r="J450" s="35" t="s">
        <v>20</v>
      </c>
      <c r="K450" s="35">
        <v>300360</v>
      </c>
      <c r="L450" s="43">
        <v>43738</v>
      </c>
      <c r="M450" s="19">
        <f>MONTH(EmpData[[#This Row],[Month]])</f>
        <v>9</v>
      </c>
      <c r="N450" s="19">
        <f>YEAR(EmpData[[#This Row],[Month]])</f>
        <v>2019</v>
      </c>
      <c r="O450" s="35">
        <v>0.13333333333333333</v>
      </c>
      <c r="P450" s="35">
        <v>1</v>
      </c>
      <c r="Q450" s="35" t="s">
        <v>231</v>
      </c>
      <c r="R450" s="31">
        <v>0</v>
      </c>
      <c r="S450" s="43"/>
      <c r="T450" s="19" t="str">
        <f ca="1">IFERROR(IF(ISBLANK(EmpData[[#This Row],[DOB]]),"",INT((TODAY()-EmpData[[#This Row],[DOB]])/365)),"")</f>
        <v/>
      </c>
      <c r="V450" t="str">
        <f>IFERROR(EmpData[[#This Row],[Name]]&amp;EmpData[[#This Row],[Month]],"")</f>
        <v>Vasu Goyal43738</v>
      </c>
      <c r="W450">
        <f>IFERROR(YEAR(EmpData[[#This Row],[Month]]),"")</f>
        <v>2019</v>
      </c>
    </row>
    <row r="451" spans="1:23" x14ac:dyDescent="0.25">
      <c r="A451" s="21" t="s">
        <v>27</v>
      </c>
      <c r="B451" s="21" t="s">
        <v>28</v>
      </c>
      <c r="C451" s="48">
        <f>YEAR(EmpData[[#This Row],[DOJ ]])</f>
        <v>2018</v>
      </c>
      <c r="D451" s="24" t="s">
        <v>29</v>
      </c>
      <c r="E451" s="25">
        <v>43347</v>
      </c>
      <c r="F451" s="30" t="s">
        <v>262</v>
      </c>
      <c r="G451" s="32" t="s">
        <v>263</v>
      </c>
      <c r="H451" s="30" t="s">
        <v>30</v>
      </c>
      <c r="I451" s="30" t="s">
        <v>19</v>
      </c>
      <c r="J451" s="21" t="s">
        <v>20</v>
      </c>
      <c r="K451" s="30">
        <v>0</v>
      </c>
      <c r="L451" s="34">
        <v>43738</v>
      </c>
      <c r="M451" s="11">
        <f>MONTH(EmpData[[#This Row],[Month]])</f>
        <v>9</v>
      </c>
      <c r="N451" s="11">
        <f>YEAR(EmpData[[#This Row],[Month]])</f>
        <v>2019</v>
      </c>
      <c r="O451" s="21">
        <v>7.9333333333333336</v>
      </c>
      <c r="P451" s="30">
        <v>8</v>
      </c>
      <c r="Q451" s="21" t="s">
        <v>21</v>
      </c>
      <c r="R451" s="30">
        <v>0</v>
      </c>
      <c r="S451" s="34">
        <v>43738</v>
      </c>
      <c r="T451" s="48" t="str">
        <f ca="1">IFERROR(IF(ISBLANK(EmpData[[#This Row],[DOB]]),"",INT((TODAY()-EmpData[[#This Row],[DOB]])/365)),"")</f>
        <v/>
      </c>
      <c r="V451" t="str">
        <f>IFERROR(EmpData[[#This Row],[Name]]&amp;EmpData[[#This Row],[Month]],"")</f>
        <v>Alex Julias43738</v>
      </c>
      <c r="W451">
        <f>IFERROR(YEAR(EmpData[[#This Row],[Month]]),"")</f>
        <v>2019</v>
      </c>
    </row>
    <row r="452" spans="1:23" x14ac:dyDescent="0.25">
      <c r="A452" s="35" t="s">
        <v>376</v>
      </c>
      <c r="B452" s="35" t="s">
        <v>377</v>
      </c>
      <c r="C452" s="19">
        <f>YEAR(EmpData[[#This Row],[DOJ ]])</f>
        <v>2019</v>
      </c>
      <c r="D452" s="45" t="s">
        <v>378</v>
      </c>
      <c r="E452" s="33" t="s">
        <v>378</v>
      </c>
      <c r="F452" s="35" t="s">
        <v>261</v>
      </c>
      <c r="G452" s="35"/>
      <c r="H452" s="43">
        <v>43709</v>
      </c>
      <c r="I452" s="31" t="s">
        <v>379</v>
      </c>
      <c r="J452" s="35" t="s">
        <v>54</v>
      </c>
      <c r="K452" s="35">
        <v>1400004</v>
      </c>
      <c r="L452" s="43">
        <v>43738</v>
      </c>
      <c r="M452" s="19">
        <f>MONTH(EmpData[[#This Row],[Month]])</f>
        <v>9</v>
      </c>
      <c r="N452" s="19">
        <f>YEAR(EmpData[[#This Row],[Month]])</f>
        <v>2019</v>
      </c>
      <c r="O452" s="35">
        <v>0.83333333333333337</v>
      </c>
      <c r="P452" s="35">
        <v>1</v>
      </c>
      <c r="Q452" s="35" t="s">
        <v>231</v>
      </c>
      <c r="R452" s="31" t="s">
        <v>263</v>
      </c>
      <c r="S452" s="43"/>
      <c r="T452" s="19" t="str">
        <f ca="1">IFERROR(IF(ISBLANK(EmpData[[#This Row],[DOB]]),"",INT((TODAY()-EmpData[[#This Row],[DOB]])/365)),"")</f>
        <v/>
      </c>
      <c r="V452" t="str">
        <f>IFERROR(EmpData[[#This Row],[Name]]&amp;EmpData[[#This Row],[Month]],"")</f>
        <v>Arsheen Gujral43738</v>
      </c>
      <c r="W452">
        <f>IFERROR(YEAR(EmpData[[#This Row],[Month]]),"")</f>
        <v>2019</v>
      </c>
    </row>
    <row r="453" spans="1:23" x14ac:dyDescent="0.25">
      <c r="A453" s="21" t="s">
        <v>192</v>
      </c>
      <c r="B453" s="21" t="s">
        <v>193</v>
      </c>
      <c r="C453" s="11">
        <f>YEAR(EmpData[[#This Row],[DOJ ]])</f>
        <v>2018</v>
      </c>
      <c r="D453" s="24" t="s">
        <v>65</v>
      </c>
      <c r="E453" s="25">
        <v>43437</v>
      </c>
      <c r="F453" s="30" t="s">
        <v>262</v>
      </c>
      <c r="G453" s="32" t="s">
        <v>263</v>
      </c>
      <c r="H453" s="30" t="s">
        <v>66</v>
      </c>
      <c r="I453" s="30" t="s">
        <v>19</v>
      </c>
      <c r="J453" s="21" t="s">
        <v>20</v>
      </c>
      <c r="K453" s="30">
        <v>0</v>
      </c>
      <c r="L453" s="34">
        <v>43738</v>
      </c>
      <c r="M453" s="11">
        <f>MONTH(EmpData[[#This Row],[Month]])</f>
        <v>9</v>
      </c>
      <c r="N453" s="11">
        <f>YEAR(EmpData[[#This Row],[Month]])</f>
        <v>2019</v>
      </c>
      <c r="O453" s="21">
        <v>4.9333333333333336</v>
      </c>
      <c r="P453" s="30">
        <v>5</v>
      </c>
      <c r="Q453" s="21" t="s">
        <v>49</v>
      </c>
      <c r="R453" s="30">
        <v>0</v>
      </c>
      <c r="S453" s="34">
        <v>43738</v>
      </c>
      <c r="T453" s="11" t="str">
        <f ca="1">IFERROR(IF(ISBLANK(EmpData[[#This Row],[DOB]]),"",INT((TODAY()-EmpData[[#This Row],[DOB]])/365)),"")</f>
        <v/>
      </c>
      <c r="V453" t="str">
        <f>IFERROR(EmpData[[#This Row],[Name]]&amp;EmpData[[#This Row],[Month]],"")</f>
        <v>Rohit Malik43738</v>
      </c>
      <c r="W453">
        <f>IFERROR(YEAR(EmpData[[#This Row],[Month]]),"")</f>
        <v>2019</v>
      </c>
    </row>
    <row r="454" spans="1:23" x14ac:dyDescent="0.25">
      <c r="V454" t="str">
        <f>IFERROR(EmpData[[#This Row],[Name]]&amp;EmpData[[#This Row],[Month]],"")</f>
        <v/>
      </c>
      <c r="W454" t="str">
        <f>IFERROR(YEAR(EmpData[[#This Row],[Month]]),"")</f>
        <v/>
      </c>
    </row>
    <row r="455" spans="1:23" x14ac:dyDescent="0.25">
      <c r="V455" t="str">
        <f>IFERROR(EmpData[[#This Row],[Name]]&amp;EmpData[[#This Row],[Month]],"")</f>
        <v/>
      </c>
      <c r="W455" t="str">
        <f>IFERROR(YEAR(EmpData[[#This Row],[Month]]),"")</f>
        <v/>
      </c>
    </row>
    <row r="456" spans="1:23" x14ac:dyDescent="0.25">
      <c r="V456" t="str">
        <f>IFERROR(EmpData[[#This Row],[Name]]&amp;EmpData[[#This Row],[Month]],"")</f>
        <v/>
      </c>
      <c r="W456" t="str">
        <f>IFERROR(YEAR(EmpData[[#This Row],[Month]]),"")</f>
        <v/>
      </c>
    </row>
    <row r="457" spans="1:23" x14ac:dyDescent="0.25">
      <c r="V457" t="str">
        <f>IFERROR(EmpData[[#This Row],[Name]]&amp;EmpData[[#This Row],[Month]],"")</f>
        <v/>
      </c>
      <c r="W457" t="str">
        <f>IFERROR(YEAR(EmpData[[#This Row],[Month]]),"")</f>
        <v/>
      </c>
    </row>
    <row r="458" spans="1:23" x14ac:dyDescent="0.25">
      <c r="V458" t="str">
        <f>IFERROR(EmpData[[#This Row],[Name]]&amp;EmpData[[#This Row],[Month]],"")</f>
        <v/>
      </c>
      <c r="W458" t="str">
        <f>IFERROR(YEAR(EmpData[[#This Row],[Month]]),"")</f>
        <v/>
      </c>
    </row>
    <row r="459" spans="1:23" x14ac:dyDescent="0.25">
      <c r="V459" t="str">
        <f>IFERROR(EmpData[[#This Row],[Name]]&amp;EmpData[[#This Row],[Month]],"")</f>
        <v/>
      </c>
      <c r="W459" t="str">
        <f>IFERROR(YEAR(EmpData[[#This Row],[Month]]),"")</f>
        <v/>
      </c>
    </row>
    <row r="460" spans="1:23" x14ac:dyDescent="0.25">
      <c r="V460" t="str">
        <f>IFERROR(EmpData[[#This Row],[Name]]&amp;EmpData[[#This Row],[Month]],"")</f>
        <v/>
      </c>
      <c r="W460" t="str">
        <f>IFERROR(YEAR(EmpData[[#This Row],[Month]]),"")</f>
        <v/>
      </c>
    </row>
    <row r="461" spans="1:23" x14ac:dyDescent="0.25">
      <c r="V461" t="str">
        <f>IFERROR(EmpData[[#This Row],[Name]]&amp;EmpData[[#This Row],[Month]],"")</f>
        <v/>
      </c>
      <c r="W461" t="str">
        <f>IFERROR(YEAR(EmpData[[#This Row],[Month]]),"")</f>
        <v/>
      </c>
    </row>
    <row r="462" spans="1:23" x14ac:dyDescent="0.25">
      <c r="V462" t="str">
        <f>IFERROR(EmpData[[#This Row],[Name]]&amp;EmpData[[#This Row],[Month]],"")</f>
        <v/>
      </c>
      <c r="W462" t="str">
        <f>IFERROR(YEAR(EmpData[[#This Row],[Month]]),"")</f>
        <v/>
      </c>
    </row>
    <row r="463" spans="1:23" x14ac:dyDescent="0.25">
      <c r="V463" t="str">
        <f>IFERROR(EmpData[[#This Row],[Name]]&amp;EmpData[[#This Row],[Month]],"")</f>
        <v/>
      </c>
      <c r="W463" t="str">
        <f>IFERROR(YEAR(EmpData[[#This Row],[Month]]),"")</f>
        <v/>
      </c>
    </row>
    <row r="464" spans="1:23" x14ac:dyDescent="0.25">
      <c r="V464" t="str">
        <f>IFERROR(EmpData[[#This Row],[Name]]&amp;EmpData[[#This Row],[Month]],"")</f>
        <v/>
      </c>
      <c r="W464" t="str">
        <f>IFERROR(YEAR(EmpData[[#This Row],[Month]]),"")</f>
        <v/>
      </c>
    </row>
    <row r="465" spans="22:23" x14ac:dyDescent="0.25">
      <c r="V465" t="str">
        <f>IFERROR(EmpData[[#This Row],[Name]]&amp;EmpData[[#This Row],[Month]],"")</f>
        <v/>
      </c>
      <c r="W465" t="str">
        <f>IFERROR(YEAR(EmpData[[#This Row],[Month]]),"")</f>
        <v/>
      </c>
    </row>
    <row r="466" spans="22:23" x14ac:dyDescent="0.25">
      <c r="V466" t="str">
        <f>IFERROR(EmpData[[#This Row],[Name]]&amp;EmpData[[#This Row],[Month]],"")</f>
        <v/>
      </c>
      <c r="W466" t="str">
        <f>IFERROR(YEAR(EmpData[[#This Row],[Month]]),"")</f>
        <v/>
      </c>
    </row>
    <row r="467" spans="22:23" x14ac:dyDescent="0.25">
      <c r="V467" t="str">
        <f>IFERROR(EmpData[[#This Row],[Name]]&amp;EmpData[[#This Row],[Month]],"")</f>
        <v/>
      </c>
      <c r="W467" t="str">
        <f>IFERROR(YEAR(EmpData[[#This Row],[Month]]),"")</f>
        <v/>
      </c>
    </row>
    <row r="468" spans="22:23" x14ac:dyDescent="0.25">
      <c r="V468" t="str">
        <f>IFERROR(EmpData[[#This Row],[Name]]&amp;EmpData[[#This Row],[Month]],"")</f>
        <v/>
      </c>
      <c r="W468" t="str">
        <f>IFERROR(YEAR(EmpData[[#This Row],[Month]]),"")</f>
        <v/>
      </c>
    </row>
    <row r="469" spans="22:23" x14ac:dyDescent="0.25">
      <c r="V469" t="str">
        <f>IFERROR(EmpData[[#This Row],[Name]]&amp;EmpData[[#This Row],[Month]],"")</f>
        <v/>
      </c>
      <c r="W469" t="str">
        <f>IFERROR(YEAR(EmpData[[#This Row],[Month]]),"")</f>
        <v/>
      </c>
    </row>
    <row r="470" spans="22:23" x14ac:dyDescent="0.25">
      <c r="V470" t="str">
        <f>IFERROR(EmpData[[#This Row],[Name]]&amp;EmpData[[#This Row],[Month]],"")</f>
        <v/>
      </c>
      <c r="W470" t="str">
        <f>IFERROR(YEAR(EmpData[[#This Row],[Month]]),"")</f>
        <v/>
      </c>
    </row>
    <row r="471" spans="22:23" x14ac:dyDescent="0.25">
      <c r="V471" t="str">
        <f>IFERROR(EmpData[[#This Row],[Name]]&amp;EmpData[[#This Row],[Month]],"")</f>
        <v/>
      </c>
      <c r="W471" t="str">
        <f>IFERROR(YEAR(EmpData[[#This Row],[Month]]),"")</f>
        <v/>
      </c>
    </row>
    <row r="472" spans="22:23" x14ac:dyDescent="0.25">
      <c r="V472" t="str">
        <f>IFERROR(EmpData[[#This Row],[Name]]&amp;EmpData[[#This Row],[Month]],"")</f>
        <v/>
      </c>
      <c r="W472" t="str">
        <f>IFERROR(YEAR(EmpData[[#This Row],[Month]]),"")</f>
        <v/>
      </c>
    </row>
    <row r="473" spans="22:23" x14ac:dyDescent="0.25">
      <c r="V473" t="str">
        <f>IFERROR(EmpData[[#This Row],[Name]]&amp;EmpData[[#This Row],[Month]],"")</f>
        <v/>
      </c>
      <c r="W473" t="str">
        <f>IFERROR(YEAR(EmpData[[#This Row],[Month]]),"")</f>
        <v/>
      </c>
    </row>
    <row r="474" spans="22:23" x14ac:dyDescent="0.25">
      <c r="V474" t="str">
        <f>IFERROR(EmpData[[#This Row],[Name]]&amp;EmpData[[#This Row],[Month]],"")</f>
        <v/>
      </c>
      <c r="W474" t="str">
        <f>IFERROR(YEAR(EmpData[[#This Row],[Month]]),"")</f>
        <v/>
      </c>
    </row>
    <row r="475" spans="22:23" x14ac:dyDescent="0.25">
      <c r="V475" t="str">
        <f>IFERROR(EmpData[[#This Row],[Name]]&amp;EmpData[[#This Row],[Month]],"")</f>
        <v/>
      </c>
      <c r="W475" t="str">
        <f>IFERROR(YEAR(EmpData[[#This Row],[Month]]),"")</f>
        <v/>
      </c>
    </row>
    <row r="476" spans="22:23" x14ac:dyDescent="0.25">
      <c r="V476" t="str">
        <f>IFERROR(EmpData[[#This Row],[Name]]&amp;EmpData[[#This Row],[Month]],"")</f>
        <v/>
      </c>
      <c r="W476" t="str">
        <f>IFERROR(YEAR(EmpData[[#This Row],[Month]]),"")</f>
        <v/>
      </c>
    </row>
    <row r="477" spans="22:23" x14ac:dyDescent="0.25">
      <c r="V477" t="str">
        <f>IFERROR(EmpData[[#This Row],[Name]]&amp;EmpData[[#This Row],[Month]],"")</f>
        <v/>
      </c>
      <c r="W477" t="str">
        <f>IFERROR(YEAR(EmpData[[#This Row],[Month]]),"")</f>
        <v/>
      </c>
    </row>
    <row r="478" spans="22:23" x14ac:dyDescent="0.25">
      <c r="V478" t="str">
        <f>IFERROR(EmpData[[#This Row],[Name]]&amp;EmpData[[#This Row],[Month]],"")</f>
        <v/>
      </c>
      <c r="W478" t="str">
        <f>IFERROR(YEAR(EmpData[[#This Row],[Month]]),"")</f>
        <v/>
      </c>
    </row>
    <row r="479" spans="22:23" x14ac:dyDescent="0.25">
      <c r="V479" t="str">
        <f>IFERROR(EmpData[[#This Row],[Name]]&amp;EmpData[[#This Row],[Month]],"")</f>
        <v/>
      </c>
      <c r="W479" t="str">
        <f>IFERROR(YEAR(EmpData[[#This Row],[Month]]),"")</f>
        <v/>
      </c>
    </row>
    <row r="480" spans="22:23" x14ac:dyDescent="0.25">
      <c r="V480" t="str">
        <f>IFERROR(EmpData[[#This Row],[Name]]&amp;EmpData[[#This Row],[Month]],"")</f>
        <v/>
      </c>
      <c r="W480" t="str">
        <f>IFERROR(YEAR(EmpData[[#This Row],[Month]]),"")</f>
        <v/>
      </c>
    </row>
    <row r="481" spans="22:23" x14ac:dyDescent="0.25">
      <c r="V481" t="str">
        <f>IFERROR(EmpData[[#This Row],[Name]]&amp;EmpData[[#This Row],[Month]],"")</f>
        <v/>
      </c>
      <c r="W481" t="str">
        <f>IFERROR(YEAR(EmpData[[#This Row],[Month]]),"")</f>
        <v/>
      </c>
    </row>
    <row r="482" spans="22:23" x14ac:dyDescent="0.25">
      <c r="V482" t="str">
        <f>IFERROR(EmpData[[#This Row],[Name]]&amp;EmpData[[#This Row],[Month]],"")</f>
        <v/>
      </c>
      <c r="W482" t="str">
        <f>IFERROR(YEAR(EmpData[[#This Row],[Month]]),"")</f>
        <v/>
      </c>
    </row>
    <row r="483" spans="22:23" x14ac:dyDescent="0.25">
      <c r="V483" t="str">
        <f>IFERROR(EmpData[[#This Row],[Name]]&amp;EmpData[[#This Row],[Month]],"")</f>
        <v/>
      </c>
      <c r="W483" t="str">
        <f>IFERROR(YEAR(EmpData[[#This Row],[Month]]),"")</f>
        <v/>
      </c>
    </row>
    <row r="484" spans="22:23" x14ac:dyDescent="0.25">
      <c r="V484" t="str">
        <f>IFERROR(EmpData[[#This Row],[Name]]&amp;EmpData[[#This Row],[Month]],"")</f>
        <v/>
      </c>
      <c r="W484" t="str">
        <f>IFERROR(YEAR(EmpData[[#This Row],[Month]]),"")</f>
        <v/>
      </c>
    </row>
    <row r="485" spans="22:23" x14ac:dyDescent="0.25">
      <c r="V485" t="str">
        <f>IFERROR(EmpData[[#This Row],[Name]]&amp;EmpData[[#This Row],[Month]],"")</f>
        <v/>
      </c>
      <c r="W485" t="str">
        <f>IFERROR(YEAR(EmpData[[#This Row],[Month]]),"")</f>
        <v/>
      </c>
    </row>
    <row r="486" spans="22:23" x14ac:dyDescent="0.25">
      <c r="V486" t="str">
        <f>IFERROR(EmpData[[#This Row],[Name]]&amp;EmpData[[#This Row],[Month]],"")</f>
        <v/>
      </c>
      <c r="W486" t="str">
        <f>IFERROR(YEAR(EmpData[[#This Row],[Month]]),"")</f>
        <v/>
      </c>
    </row>
    <row r="487" spans="22:23" x14ac:dyDescent="0.25">
      <c r="V487" t="str">
        <f>IFERROR(EmpData[[#This Row],[Name]]&amp;EmpData[[#This Row],[Month]],"")</f>
        <v/>
      </c>
      <c r="W487" t="str">
        <f>IFERROR(YEAR(EmpData[[#This Row],[Month]]),"")</f>
        <v/>
      </c>
    </row>
    <row r="488" spans="22:23" x14ac:dyDescent="0.25">
      <c r="V488" t="str">
        <f>IFERROR(EmpData[[#This Row],[Name]]&amp;EmpData[[#This Row],[Month]],"")</f>
        <v/>
      </c>
      <c r="W488" t="str">
        <f>IFERROR(YEAR(EmpData[[#This Row],[Month]]),"")</f>
        <v/>
      </c>
    </row>
    <row r="489" spans="22:23" x14ac:dyDescent="0.25">
      <c r="V489" t="str">
        <f>IFERROR(EmpData[[#This Row],[Name]]&amp;EmpData[[#This Row],[Month]],"")</f>
        <v/>
      </c>
      <c r="W489" t="str">
        <f>IFERROR(YEAR(EmpData[[#This Row],[Month]]),"")</f>
        <v/>
      </c>
    </row>
    <row r="490" spans="22:23" x14ac:dyDescent="0.25">
      <c r="V490" t="str">
        <f>IFERROR(EmpData[[#This Row],[Name]]&amp;EmpData[[#This Row],[Month]],"")</f>
        <v/>
      </c>
      <c r="W490" t="str">
        <f>IFERROR(YEAR(EmpData[[#This Row],[Month]]),"")</f>
        <v/>
      </c>
    </row>
    <row r="491" spans="22:23" x14ac:dyDescent="0.25">
      <c r="V491" t="str">
        <f>IFERROR(EmpData[[#This Row],[Name]]&amp;EmpData[[#This Row],[Month]],"")</f>
        <v/>
      </c>
      <c r="W491" t="str">
        <f>IFERROR(YEAR(EmpData[[#This Row],[Month]]),"")</f>
        <v/>
      </c>
    </row>
    <row r="492" spans="22:23" x14ac:dyDescent="0.25">
      <c r="V492" t="str">
        <f>IFERROR(EmpData[[#This Row],[Name]]&amp;EmpData[[#This Row],[Month]],"")</f>
        <v/>
      </c>
      <c r="W492" t="str">
        <f>IFERROR(YEAR(EmpData[[#This Row],[Month]]),"")</f>
        <v/>
      </c>
    </row>
    <row r="493" spans="22:23" x14ac:dyDescent="0.25">
      <c r="V493" t="str">
        <f>IFERROR(EmpData[[#This Row],[Name]]&amp;EmpData[[#This Row],[Month]],"")</f>
        <v/>
      </c>
      <c r="W493" t="str">
        <f>IFERROR(YEAR(EmpData[[#This Row],[Month]]),"")</f>
        <v/>
      </c>
    </row>
    <row r="494" spans="22:23" x14ac:dyDescent="0.25">
      <c r="V494" t="str">
        <f>IFERROR(EmpData[[#This Row],[Name]]&amp;EmpData[[#This Row],[Month]],"")</f>
        <v/>
      </c>
      <c r="W494" t="str">
        <f>IFERROR(YEAR(EmpData[[#This Row],[Month]]),"")</f>
        <v/>
      </c>
    </row>
    <row r="495" spans="22:23" x14ac:dyDescent="0.25">
      <c r="V495" t="str">
        <f>IFERROR(EmpData[[#This Row],[Name]]&amp;EmpData[[#This Row],[Month]],"")</f>
        <v/>
      </c>
      <c r="W495" t="str">
        <f>IFERROR(YEAR(EmpData[[#This Row],[Month]]),"")</f>
        <v/>
      </c>
    </row>
    <row r="496" spans="22:23" x14ac:dyDescent="0.25">
      <c r="V496" t="str">
        <f>IFERROR(EmpData[[#This Row],[Name]]&amp;EmpData[[#This Row],[Month]],"")</f>
        <v/>
      </c>
      <c r="W496" t="str">
        <f>IFERROR(YEAR(EmpData[[#This Row],[Month]]),"")</f>
        <v/>
      </c>
    </row>
    <row r="497" spans="22:23" x14ac:dyDescent="0.25">
      <c r="V497" t="str">
        <f>IFERROR(EmpData[[#This Row],[Name]]&amp;EmpData[[#This Row],[Month]],"")</f>
        <v/>
      </c>
      <c r="W497" t="str">
        <f>IFERROR(YEAR(EmpData[[#This Row],[Month]]),"")</f>
        <v/>
      </c>
    </row>
    <row r="498" spans="22:23" x14ac:dyDescent="0.25">
      <c r="V498" t="str">
        <f>IFERROR(EmpData[[#This Row],[Name]]&amp;EmpData[[#This Row],[Month]],"")</f>
        <v/>
      </c>
      <c r="W498" t="str">
        <f>IFERROR(YEAR(EmpData[[#This Row],[Month]]),"")</f>
        <v/>
      </c>
    </row>
    <row r="499" spans="22:23" x14ac:dyDescent="0.25">
      <c r="V499" t="str">
        <f>IFERROR(EmpData[[#This Row],[Name]]&amp;EmpData[[#This Row],[Month]],"")</f>
        <v/>
      </c>
      <c r="W499" t="str">
        <f>IFERROR(YEAR(EmpData[[#This Row],[Month]]),"")</f>
        <v/>
      </c>
    </row>
    <row r="500" spans="22:23" x14ac:dyDescent="0.25">
      <c r="V500" t="str">
        <f>IFERROR(EmpData[[#This Row],[Name]]&amp;EmpData[[#This Row],[Month]],"")</f>
        <v/>
      </c>
      <c r="W500" t="str">
        <f>IFERROR(YEAR(EmpData[[#This Row],[Month]]),"")</f>
        <v/>
      </c>
    </row>
    <row r="501" spans="22:23" x14ac:dyDescent="0.25">
      <c r="V501" t="str">
        <f>IFERROR(EmpData[[#This Row],[Name]]&amp;EmpData[[#This Row],[Month]],"")</f>
        <v/>
      </c>
      <c r="W501" t="str">
        <f>IFERROR(YEAR(EmpData[[#This Row],[Month]]),"")</f>
        <v/>
      </c>
    </row>
    <row r="502" spans="22:23" x14ac:dyDescent="0.25">
      <c r="V502" t="str">
        <f>IFERROR(EmpData[[#This Row],[Name]]&amp;EmpData[[#This Row],[Month]],"")</f>
        <v/>
      </c>
      <c r="W502" t="str">
        <f>IFERROR(YEAR(EmpData[[#This Row],[Month]]),"")</f>
        <v/>
      </c>
    </row>
    <row r="503" spans="22:23" x14ac:dyDescent="0.25">
      <c r="V503" t="str">
        <f>IFERROR(EmpData[[#This Row],[Name]]&amp;EmpData[[#This Row],[Month]],"")</f>
        <v/>
      </c>
      <c r="W503" t="str">
        <f>IFERROR(YEAR(EmpData[[#This Row],[Month]]),"")</f>
        <v/>
      </c>
    </row>
    <row r="504" spans="22:23" x14ac:dyDescent="0.25">
      <c r="V504" t="str">
        <f>IFERROR(EmpData[[#This Row],[Name]]&amp;EmpData[[#This Row],[Month]],"")</f>
        <v/>
      </c>
      <c r="W504" t="str">
        <f>IFERROR(YEAR(EmpData[[#This Row],[Month]]),"")</f>
        <v/>
      </c>
    </row>
    <row r="505" spans="22:23" x14ac:dyDescent="0.25">
      <c r="V505" t="str">
        <f>IFERROR(EmpData[[#This Row],[Name]]&amp;EmpData[[#This Row],[Month]],"")</f>
        <v/>
      </c>
      <c r="W505" t="str">
        <f>IFERROR(YEAR(EmpData[[#This Row],[Month]]),"")</f>
        <v/>
      </c>
    </row>
    <row r="506" spans="22:23" x14ac:dyDescent="0.25">
      <c r="V506" t="str">
        <f>IFERROR(EmpData[[#This Row],[Name]]&amp;EmpData[[#This Row],[Month]],"")</f>
        <v/>
      </c>
      <c r="W506" t="str">
        <f>IFERROR(YEAR(EmpData[[#This Row],[Month]]),"")</f>
        <v/>
      </c>
    </row>
    <row r="507" spans="22:23" x14ac:dyDescent="0.25">
      <c r="V507" t="str">
        <f>IFERROR(EmpData[[#This Row],[Name]]&amp;EmpData[[#This Row],[Month]],"")</f>
        <v/>
      </c>
      <c r="W507" t="str">
        <f>IFERROR(YEAR(EmpData[[#This Row],[Month]]),"")</f>
        <v/>
      </c>
    </row>
    <row r="508" spans="22:23" x14ac:dyDescent="0.25">
      <c r="V508" t="str">
        <f>IFERROR(EmpData[[#This Row],[Name]]&amp;EmpData[[#This Row],[Month]],"")</f>
        <v/>
      </c>
      <c r="W508" t="str">
        <f>IFERROR(YEAR(EmpData[[#This Row],[Month]]),"")</f>
        <v/>
      </c>
    </row>
    <row r="509" spans="22:23" x14ac:dyDescent="0.25">
      <c r="V509" t="str">
        <f>IFERROR(EmpData[[#This Row],[Name]]&amp;EmpData[[#This Row],[Month]],"")</f>
        <v/>
      </c>
      <c r="W509" t="str">
        <f>IFERROR(YEAR(EmpData[[#This Row],[Month]]),"")</f>
        <v/>
      </c>
    </row>
    <row r="510" spans="22:23" x14ac:dyDescent="0.25">
      <c r="V510" t="str">
        <f>IFERROR(EmpData[[#This Row],[Name]]&amp;EmpData[[#This Row],[Month]],"")</f>
        <v/>
      </c>
      <c r="W510" t="str">
        <f>IFERROR(YEAR(EmpData[[#This Row],[Month]]),"")</f>
        <v/>
      </c>
    </row>
    <row r="511" spans="22:23" x14ac:dyDescent="0.25">
      <c r="V511" t="str">
        <f>IFERROR(EmpData[[#This Row],[Name]]&amp;EmpData[[#This Row],[Month]],"")</f>
        <v/>
      </c>
      <c r="W511" t="str">
        <f>IFERROR(YEAR(EmpData[[#This Row],[Month]]),"")</f>
        <v/>
      </c>
    </row>
    <row r="512" spans="22:23" x14ac:dyDescent="0.25">
      <c r="V512" t="str">
        <f>IFERROR(EmpData[[#This Row],[Name]]&amp;EmpData[[#This Row],[Month]],"")</f>
        <v/>
      </c>
      <c r="W512" t="str">
        <f>IFERROR(YEAR(EmpData[[#This Row],[Month]]),"")</f>
        <v/>
      </c>
    </row>
    <row r="513" spans="22:23" x14ac:dyDescent="0.25">
      <c r="V513" t="str">
        <f>IFERROR(EmpData[[#This Row],[Name]]&amp;EmpData[[#This Row],[Month]],"")</f>
        <v/>
      </c>
      <c r="W513" t="str">
        <f>IFERROR(YEAR(EmpData[[#This Row],[Month]]),"")</f>
        <v/>
      </c>
    </row>
    <row r="514" spans="22:23" x14ac:dyDescent="0.25">
      <c r="V514" t="str">
        <f>IFERROR(EmpData[[#This Row],[Name]]&amp;EmpData[[#This Row],[Month]],"")</f>
        <v/>
      </c>
      <c r="W514" t="str">
        <f>IFERROR(YEAR(EmpData[[#This Row],[Month]]),"")</f>
        <v/>
      </c>
    </row>
    <row r="515" spans="22:23" x14ac:dyDescent="0.25">
      <c r="V515" t="str">
        <f>IFERROR(EmpData[[#This Row],[Name]]&amp;EmpData[[#This Row],[Month]],"")</f>
        <v/>
      </c>
      <c r="W515" t="str">
        <f>IFERROR(YEAR(EmpData[[#This Row],[Month]]),"")</f>
        <v/>
      </c>
    </row>
    <row r="516" spans="22:23" x14ac:dyDescent="0.25">
      <c r="V516" t="str">
        <f>IFERROR(EmpData[[#This Row],[Name]]&amp;EmpData[[#This Row],[Month]],"")</f>
        <v/>
      </c>
      <c r="W516" t="str">
        <f>IFERROR(YEAR(EmpData[[#This Row],[Month]]),"")</f>
        <v/>
      </c>
    </row>
    <row r="517" spans="22:23" x14ac:dyDescent="0.25">
      <c r="V517" t="str">
        <f>IFERROR(EmpData[[#This Row],[Name]]&amp;EmpData[[#This Row],[Month]],"")</f>
        <v/>
      </c>
      <c r="W517" t="str">
        <f>IFERROR(YEAR(EmpData[[#This Row],[Month]]),"")</f>
        <v/>
      </c>
    </row>
    <row r="518" spans="22:23" x14ac:dyDescent="0.25">
      <c r="V518" t="str">
        <f>IFERROR(EmpData[[#This Row],[Name]]&amp;EmpData[[#This Row],[Month]],"")</f>
        <v/>
      </c>
      <c r="W518" t="str">
        <f>IFERROR(YEAR(EmpData[[#This Row],[Month]]),"")</f>
        <v/>
      </c>
    </row>
    <row r="519" spans="22:23" x14ac:dyDescent="0.25">
      <c r="V519" t="str">
        <f>IFERROR(EmpData[[#This Row],[Name]]&amp;EmpData[[#This Row],[Month]],"")</f>
        <v/>
      </c>
      <c r="W519" t="str">
        <f>IFERROR(YEAR(EmpData[[#This Row],[Month]]),"")</f>
        <v/>
      </c>
    </row>
    <row r="520" spans="22:23" x14ac:dyDescent="0.25">
      <c r="V520" t="str">
        <f>IFERROR(EmpData[[#This Row],[Name]]&amp;EmpData[[#This Row],[Month]],"")</f>
        <v/>
      </c>
      <c r="W520" t="str">
        <f>IFERROR(YEAR(EmpData[[#This Row],[Month]]),"")</f>
        <v/>
      </c>
    </row>
    <row r="521" spans="22:23" x14ac:dyDescent="0.25">
      <c r="V521" t="str">
        <f>IFERROR(EmpData[[#This Row],[Name]]&amp;EmpData[[#This Row],[Month]],"")</f>
        <v/>
      </c>
      <c r="W521" t="str">
        <f>IFERROR(YEAR(EmpData[[#This Row],[Month]]),"")</f>
        <v/>
      </c>
    </row>
    <row r="522" spans="22:23" x14ac:dyDescent="0.25">
      <c r="V522" t="str">
        <f>IFERROR(EmpData[[#This Row],[Name]]&amp;EmpData[[#This Row],[Month]],"")</f>
        <v/>
      </c>
      <c r="W522" t="str">
        <f>IFERROR(YEAR(EmpData[[#This Row],[Month]]),"")</f>
        <v/>
      </c>
    </row>
    <row r="523" spans="22:23" x14ac:dyDescent="0.25">
      <c r="V523" t="str">
        <f>IFERROR(EmpData[[#This Row],[Name]]&amp;EmpData[[#This Row],[Month]],"")</f>
        <v/>
      </c>
      <c r="W523" t="str">
        <f>IFERROR(YEAR(EmpData[[#This Row],[Month]]),"")</f>
        <v/>
      </c>
    </row>
    <row r="524" spans="22:23" x14ac:dyDescent="0.25">
      <c r="V524" t="str">
        <f>IFERROR(EmpData[[#This Row],[Name]]&amp;EmpData[[#This Row],[Month]],"")</f>
        <v/>
      </c>
      <c r="W524" t="str">
        <f>IFERROR(YEAR(EmpData[[#This Row],[Month]]),"")</f>
        <v/>
      </c>
    </row>
    <row r="525" spans="22:23" x14ac:dyDescent="0.25">
      <c r="V525" t="str">
        <f>IFERROR(EmpData[[#This Row],[Name]]&amp;EmpData[[#This Row],[Month]],"")</f>
        <v/>
      </c>
      <c r="W525" t="str">
        <f>IFERROR(YEAR(EmpData[[#This Row],[Month]]),"")</f>
        <v/>
      </c>
    </row>
    <row r="526" spans="22:23" x14ac:dyDescent="0.25">
      <c r="V526" t="str">
        <f>IFERROR(EmpData[[#This Row],[Name]]&amp;EmpData[[#This Row],[Month]],"")</f>
        <v/>
      </c>
      <c r="W526" t="str">
        <f>IFERROR(YEAR(EmpData[[#This Row],[Month]]),"")</f>
        <v/>
      </c>
    </row>
    <row r="527" spans="22:23" x14ac:dyDescent="0.25">
      <c r="V527" t="str">
        <f>IFERROR(EmpData[[#This Row],[Name]]&amp;EmpData[[#This Row],[Month]],"")</f>
        <v/>
      </c>
      <c r="W527" t="str">
        <f>IFERROR(YEAR(EmpData[[#This Row],[Month]]),"")</f>
        <v/>
      </c>
    </row>
    <row r="528" spans="22:23" x14ac:dyDescent="0.25">
      <c r="V528" t="str">
        <f>IFERROR(EmpData[[#This Row],[Name]]&amp;EmpData[[#This Row],[Month]],"")</f>
        <v/>
      </c>
      <c r="W528" t="str">
        <f>IFERROR(YEAR(EmpData[[#This Row],[Month]]),"")</f>
        <v/>
      </c>
    </row>
    <row r="529" spans="22:23" x14ac:dyDescent="0.25">
      <c r="V529" t="str">
        <f>IFERROR(EmpData[[#This Row],[Name]]&amp;EmpData[[#This Row],[Month]],"")</f>
        <v/>
      </c>
      <c r="W529" t="str">
        <f>IFERROR(YEAR(EmpData[[#This Row],[Month]]),"")</f>
        <v/>
      </c>
    </row>
    <row r="530" spans="22:23" x14ac:dyDescent="0.25">
      <c r="V530" t="str">
        <f>IFERROR(EmpData[[#This Row],[Name]]&amp;EmpData[[#This Row],[Month]],"")</f>
        <v/>
      </c>
      <c r="W530" t="str">
        <f>IFERROR(YEAR(EmpData[[#This Row],[Month]]),"")</f>
        <v/>
      </c>
    </row>
    <row r="531" spans="22:23" x14ac:dyDescent="0.25">
      <c r="V531" t="str">
        <f>IFERROR(EmpData[[#This Row],[Name]]&amp;EmpData[[#This Row],[Month]],"")</f>
        <v/>
      </c>
      <c r="W531" t="str">
        <f>IFERROR(YEAR(EmpData[[#This Row],[Month]]),"")</f>
        <v/>
      </c>
    </row>
    <row r="532" spans="22:23" x14ac:dyDescent="0.25">
      <c r="V532" t="str">
        <f>IFERROR(EmpData[[#This Row],[Name]]&amp;EmpData[[#This Row],[Month]],"")</f>
        <v/>
      </c>
      <c r="W532" t="str">
        <f>IFERROR(YEAR(EmpData[[#This Row],[Month]]),"")</f>
        <v/>
      </c>
    </row>
    <row r="533" spans="22:23" x14ac:dyDescent="0.25">
      <c r="V533" t="str">
        <f>IFERROR(EmpData[[#This Row],[Name]]&amp;EmpData[[#This Row],[Month]],"")</f>
        <v/>
      </c>
      <c r="W533" t="str">
        <f>IFERROR(YEAR(EmpData[[#This Row],[Month]]),"")</f>
        <v/>
      </c>
    </row>
    <row r="534" spans="22:23" x14ac:dyDescent="0.25">
      <c r="V534" t="str">
        <f>IFERROR(EmpData[[#This Row],[Name]]&amp;EmpData[[#This Row],[Month]],"")</f>
        <v/>
      </c>
      <c r="W534" t="str">
        <f>IFERROR(YEAR(EmpData[[#This Row],[Month]]),"")</f>
        <v/>
      </c>
    </row>
    <row r="535" spans="22:23" x14ac:dyDescent="0.25">
      <c r="V535" t="str">
        <f>IFERROR(EmpData[[#This Row],[Name]]&amp;EmpData[[#This Row],[Month]],"")</f>
        <v/>
      </c>
      <c r="W535" t="str">
        <f>IFERROR(YEAR(EmpData[[#This Row],[Month]]),"")</f>
        <v/>
      </c>
    </row>
    <row r="536" spans="22:23" x14ac:dyDescent="0.25">
      <c r="V536" t="str">
        <f>IFERROR(EmpData[[#This Row],[Name]]&amp;EmpData[[#This Row],[Month]],"")</f>
        <v/>
      </c>
      <c r="W536" t="str">
        <f>IFERROR(YEAR(EmpData[[#This Row],[Month]]),"")</f>
        <v/>
      </c>
    </row>
    <row r="537" spans="22:23" x14ac:dyDescent="0.25">
      <c r="V537" t="str">
        <f>IFERROR(EmpData[[#This Row],[Name]]&amp;EmpData[[#This Row],[Month]],"")</f>
        <v/>
      </c>
      <c r="W537" t="str">
        <f>IFERROR(YEAR(EmpData[[#This Row],[Month]]),"")</f>
        <v/>
      </c>
    </row>
    <row r="538" spans="22:23" x14ac:dyDescent="0.25">
      <c r="V538" t="str">
        <f>IFERROR(EmpData[[#This Row],[Name]]&amp;EmpData[[#This Row],[Month]],"")</f>
        <v/>
      </c>
      <c r="W538" t="str">
        <f>IFERROR(YEAR(EmpData[[#This Row],[Month]]),"")</f>
        <v/>
      </c>
    </row>
    <row r="539" spans="22:23" x14ac:dyDescent="0.25">
      <c r="V539" t="str">
        <f>IFERROR(EmpData[[#This Row],[Name]]&amp;EmpData[[#This Row],[Month]],"")</f>
        <v/>
      </c>
      <c r="W539" t="str">
        <f>IFERROR(YEAR(EmpData[[#This Row],[Month]]),"")</f>
        <v/>
      </c>
    </row>
    <row r="540" spans="22:23" x14ac:dyDescent="0.25">
      <c r="V540" t="str">
        <f>IFERROR(EmpData[[#This Row],[Name]]&amp;EmpData[[#This Row],[Month]],"")</f>
        <v/>
      </c>
      <c r="W540" t="str">
        <f>IFERROR(YEAR(EmpData[[#This Row],[Month]]),"")</f>
        <v/>
      </c>
    </row>
    <row r="541" spans="22:23" x14ac:dyDescent="0.25">
      <c r="V541" t="str">
        <f>IFERROR(EmpData[[#This Row],[Name]]&amp;EmpData[[#This Row],[Month]],"")</f>
        <v/>
      </c>
      <c r="W541" t="str">
        <f>IFERROR(YEAR(EmpData[[#This Row],[Month]]),"")</f>
        <v/>
      </c>
    </row>
    <row r="542" spans="22:23" x14ac:dyDescent="0.25">
      <c r="V542" t="str">
        <f>IFERROR(EmpData[[#This Row],[Name]]&amp;EmpData[[#This Row],[Month]],"")</f>
        <v/>
      </c>
      <c r="W542" t="str">
        <f>IFERROR(YEAR(EmpData[[#This Row],[Month]]),"")</f>
        <v/>
      </c>
    </row>
    <row r="543" spans="22:23" x14ac:dyDescent="0.25">
      <c r="V543" t="str">
        <f>IFERROR(EmpData[[#This Row],[Name]]&amp;EmpData[[#This Row],[Month]],"")</f>
        <v/>
      </c>
      <c r="W543" t="str">
        <f>IFERROR(YEAR(EmpData[[#This Row],[Month]]),"")</f>
        <v/>
      </c>
    </row>
    <row r="544" spans="22:23" x14ac:dyDescent="0.25">
      <c r="V544" t="str">
        <f>IFERROR(EmpData[[#This Row],[Name]]&amp;EmpData[[#This Row],[Month]],"")</f>
        <v/>
      </c>
      <c r="W544" t="str">
        <f>IFERROR(YEAR(EmpData[[#This Row],[Month]]),"")</f>
        <v/>
      </c>
    </row>
    <row r="545" spans="22:23" x14ac:dyDescent="0.25">
      <c r="V545" t="str">
        <f>IFERROR(EmpData[[#This Row],[Name]]&amp;EmpData[[#This Row],[Month]],"")</f>
        <v/>
      </c>
      <c r="W545" t="str">
        <f>IFERROR(YEAR(EmpData[[#This Row],[Month]]),"")</f>
        <v/>
      </c>
    </row>
    <row r="546" spans="22:23" x14ac:dyDescent="0.25">
      <c r="V546" t="str">
        <f>IFERROR(EmpData[[#This Row],[Name]]&amp;EmpData[[#This Row],[Month]],"")</f>
        <v/>
      </c>
      <c r="W546" t="str">
        <f>IFERROR(YEAR(EmpData[[#This Row],[Month]]),"")</f>
        <v/>
      </c>
    </row>
    <row r="547" spans="22:23" x14ac:dyDescent="0.25">
      <c r="V547" t="str">
        <f>IFERROR(EmpData[[#This Row],[Name]]&amp;EmpData[[#This Row],[Month]],"")</f>
        <v/>
      </c>
      <c r="W547" t="str">
        <f>IFERROR(YEAR(EmpData[[#This Row],[Month]]),"")</f>
        <v/>
      </c>
    </row>
    <row r="548" spans="22:23" x14ac:dyDescent="0.25">
      <c r="V548" t="str">
        <f>IFERROR(EmpData[[#This Row],[Name]]&amp;EmpData[[#This Row],[Month]],"")</f>
        <v/>
      </c>
      <c r="W548" t="str">
        <f>IFERROR(YEAR(EmpData[[#This Row],[Month]]),"")</f>
        <v/>
      </c>
    </row>
    <row r="549" spans="22:23" x14ac:dyDescent="0.25">
      <c r="V549" t="str">
        <f>IFERROR(EmpData[[#This Row],[Name]]&amp;EmpData[[#This Row],[Month]],"")</f>
        <v/>
      </c>
      <c r="W549" t="str">
        <f>IFERROR(YEAR(EmpData[[#This Row],[Month]]),"")</f>
        <v/>
      </c>
    </row>
    <row r="550" spans="22:23" x14ac:dyDescent="0.25">
      <c r="V550" t="str">
        <f>IFERROR(EmpData[[#This Row],[Name]]&amp;EmpData[[#This Row],[Month]],"")</f>
        <v/>
      </c>
      <c r="W550" t="str">
        <f>IFERROR(YEAR(EmpData[[#This Row],[Month]]),"")</f>
        <v/>
      </c>
    </row>
    <row r="551" spans="22:23" x14ac:dyDescent="0.25">
      <c r="V551" t="str">
        <f>IFERROR(EmpData[[#This Row],[Name]]&amp;EmpData[[#This Row],[Month]],"")</f>
        <v/>
      </c>
      <c r="W551" t="str">
        <f>IFERROR(YEAR(EmpData[[#This Row],[Month]]),"")</f>
        <v/>
      </c>
    </row>
    <row r="552" spans="22:23" x14ac:dyDescent="0.25">
      <c r="V552" t="str">
        <f>IFERROR(EmpData[[#This Row],[Name]]&amp;EmpData[[#This Row],[Month]],"")</f>
        <v/>
      </c>
      <c r="W552" t="str">
        <f>IFERROR(YEAR(EmpData[[#This Row],[Month]]),"")</f>
        <v/>
      </c>
    </row>
    <row r="553" spans="22:23" x14ac:dyDescent="0.25">
      <c r="V553" t="str">
        <f>IFERROR(EmpData[[#This Row],[Name]]&amp;EmpData[[#This Row],[Month]],"")</f>
        <v/>
      </c>
      <c r="W553" t="str">
        <f>IFERROR(YEAR(EmpData[[#This Row],[Month]]),"")</f>
        <v/>
      </c>
    </row>
    <row r="554" spans="22:23" x14ac:dyDescent="0.25">
      <c r="V554" t="str">
        <f>IFERROR(EmpData[[#This Row],[Name]]&amp;EmpData[[#This Row],[Month]],"")</f>
        <v/>
      </c>
      <c r="W554" t="str">
        <f>IFERROR(YEAR(EmpData[[#This Row],[Month]]),"")</f>
        <v/>
      </c>
    </row>
    <row r="555" spans="22:23" x14ac:dyDescent="0.25">
      <c r="V555" t="str">
        <f>IFERROR(EmpData[[#This Row],[Name]]&amp;EmpData[[#This Row],[Month]],"")</f>
        <v/>
      </c>
      <c r="W555" t="str">
        <f>IFERROR(YEAR(EmpData[[#This Row],[Month]]),"")</f>
        <v/>
      </c>
    </row>
    <row r="556" spans="22:23" x14ac:dyDescent="0.25">
      <c r="V556" t="str">
        <f>IFERROR(EmpData[[#This Row],[Name]]&amp;EmpData[[#This Row],[Month]],"")</f>
        <v/>
      </c>
      <c r="W556" t="str">
        <f>IFERROR(YEAR(EmpData[[#This Row],[Month]]),"")</f>
        <v/>
      </c>
    </row>
    <row r="557" spans="22:23" x14ac:dyDescent="0.25">
      <c r="V557" t="str">
        <f>IFERROR(EmpData[[#This Row],[Name]]&amp;EmpData[[#This Row],[Month]],"")</f>
        <v/>
      </c>
      <c r="W557" t="str">
        <f>IFERROR(YEAR(EmpData[[#This Row],[Month]]),"")</f>
        <v/>
      </c>
    </row>
    <row r="558" spans="22:23" x14ac:dyDescent="0.25">
      <c r="V558" t="str">
        <f>IFERROR(EmpData[[#This Row],[Name]]&amp;EmpData[[#This Row],[Month]],"")</f>
        <v/>
      </c>
      <c r="W558" t="str">
        <f>IFERROR(YEAR(EmpData[[#This Row],[Month]]),"")</f>
        <v/>
      </c>
    </row>
    <row r="559" spans="22:23" x14ac:dyDescent="0.25">
      <c r="V559" t="str">
        <f>IFERROR(EmpData[[#This Row],[Name]]&amp;EmpData[[#This Row],[Month]],"")</f>
        <v/>
      </c>
      <c r="W559" t="str">
        <f>IFERROR(YEAR(EmpData[[#This Row],[Month]]),"")</f>
        <v/>
      </c>
    </row>
    <row r="560" spans="22:23" x14ac:dyDescent="0.25">
      <c r="V560" t="str">
        <f>IFERROR(EmpData[[#This Row],[Name]]&amp;EmpData[[#This Row],[Month]],"")</f>
        <v/>
      </c>
      <c r="W560" t="str">
        <f>IFERROR(YEAR(EmpData[[#This Row],[Month]]),"")</f>
        <v/>
      </c>
    </row>
    <row r="561" spans="22:23" x14ac:dyDescent="0.25">
      <c r="V561" t="str">
        <f>IFERROR(EmpData[[#This Row],[Name]]&amp;EmpData[[#This Row],[Month]],"")</f>
        <v/>
      </c>
      <c r="W561" t="str">
        <f>IFERROR(YEAR(EmpData[[#This Row],[Month]]),"")</f>
        <v/>
      </c>
    </row>
    <row r="562" spans="22:23" x14ac:dyDescent="0.25">
      <c r="V562" t="str">
        <f>IFERROR(EmpData[[#This Row],[Name]]&amp;EmpData[[#This Row],[Month]],"")</f>
        <v/>
      </c>
      <c r="W562" t="str">
        <f>IFERROR(YEAR(EmpData[[#This Row],[Month]]),"")</f>
        <v/>
      </c>
    </row>
    <row r="563" spans="22:23" x14ac:dyDescent="0.25">
      <c r="V563" t="str">
        <f>IFERROR(EmpData[[#This Row],[Name]]&amp;EmpData[[#This Row],[Month]],"")</f>
        <v/>
      </c>
      <c r="W563" t="str">
        <f>IFERROR(YEAR(EmpData[[#This Row],[Month]]),"")</f>
        <v/>
      </c>
    </row>
    <row r="564" spans="22:23" x14ac:dyDescent="0.25">
      <c r="V564" t="str">
        <f>IFERROR(EmpData[[#This Row],[Name]]&amp;EmpData[[#This Row],[Month]],"")</f>
        <v/>
      </c>
      <c r="W564" t="str">
        <f>IFERROR(YEAR(EmpData[[#This Row],[Month]]),"")</f>
        <v/>
      </c>
    </row>
    <row r="565" spans="22:23" x14ac:dyDescent="0.25">
      <c r="V565" t="str">
        <f>IFERROR(EmpData[[#This Row],[Name]]&amp;EmpData[[#This Row],[Month]],"")</f>
        <v/>
      </c>
      <c r="W565" t="str">
        <f>IFERROR(YEAR(EmpData[[#This Row],[Month]]),"")</f>
        <v/>
      </c>
    </row>
    <row r="566" spans="22:23" x14ac:dyDescent="0.25">
      <c r="V566" t="str">
        <f>IFERROR(EmpData[[#This Row],[Name]]&amp;EmpData[[#This Row],[Month]],"")</f>
        <v/>
      </c>
      <c r="W566" t="str">
        <f>IFERROR(YEAR(EmpData[[#This Row],[Month]]),"")</f>
        <v/>
      </c>
    </row>
    <row r="567" spans="22:23" x14ac:dyDescent="0.25">
      <c r="V567" t="str">
        <f>IFERROR(EmpData[[#This Row],[Name]]&amp;EmpData[[#This Row],[Month]],"")</f>
        <v/>
      </c>
      <c r="W567" t="str">
        <f>IFERROR(YEAR(EmpData[[#This Row],[Month]]),"")</f>
        <v/>
      </c>
    </row>
    <row r="568" spans="22:23" x14ac:dyDescent="0.25">
      <c r="V568" t="str">
        <f>IFERROR(EmpData[[#This Row],[Name]]&amp;EmpData[[#This Row],[Month]],"")</f>
        <v/>
      </c>
      <c r="W568" t="str">
        <f>IFERROR(YEAR(EmpData[[#This Row],[Month]]),"")</f>
        <v/>
      </c>
    </row>
    <row r="569" spans="22:23" x14ac:dyDescent="0.25">
      <c r="V569" t="str">
        <f>IFERROR(EmpData[[#This Row],[Name]]&amp;EmpData[[#This Row],[Month]],"")</f>
        <v/>
      </c>
      <c r="W569" t="str">
        <f>IFERROR(YEAR(EmpData[[#This Row],[Month]]),"")</f>
        <v/>
      </c>
    </row>
    <row r="570" spans="22:23" x14ac:dyDescent="0.25">
      <c r="V570" t="str">
        <f>IFERROR(EmpData[[#This Row],[Name]]&amp;EmpData[[#This Row],[Month]],"")</f>
        <v/>
      </c>
      <c r="W570" t="str">
        <f>IFERROR(YEAR(EmpData[[#This Row],[Month]]),"")</f>
        <v/>
      </c>
    </row>
    <row r="571" spans="22:23" x14ac:dyDescent="0.25">
      <c r="V571" t="str">
        <f>IFERROR(EmpData[[#This Row],[Name]]&amp;EmpData[[#This Row],[Month]],"")</f>
        <v/>
      </c>
      <c r="W571" t="str">
        <f>IFERROR(YEAR(EmpData[[#This Row],[Month]]),"")</f>
        <v/>
      </c>
    </row>
    <row r="572" spans="22:23" x14ac:dyDescent="0.25">
      <c r="V572" t="str">
        <f>IFERROR(EmpData[[#This Row],[Name]]&amp;EmpData[[#This Row],[Month]],"")</f>
        <v/>
      </c>
      <c r="W572" t="str">
        <f>IFERROR(YEAR(EmpData[[#This Row],[Month]]),"")</f>
        <v/>
      </c>
    </row>
    <row r="573" spans="22:23" x14ac:dyDescent="0.25">
      <c r="V573" t="str">
        <f>IFERROR(EmpData[[#This Row],[Name]]&amp;EmpData[[#This Row],[Month]],"")</f>
        <v/>
      </c>
      <c r="W573" t="str">
        <f>IFERROR(YEAR(EmpData[[#This Row],[Month]]),"")</f>
        <v/>
      </c>
    </row>
    <row r="574" spans="22:23" x14ac:dyDescent="0.25">
      <c r="V574" t="str">
        <f>IFERROR(EmpData[[#This Row],[Name]]&amp;EmpData[[#This Row],[Month]],"")</f>
        <v/>
      </c>
      <c r="W574" t="str">
        <f>IFERROR(YEAR(EmpData[[#This Row],[Month]]),"")</f>
        <v/>
      </c>
    </row>
    <row r="575" spans="22:23" x14ac:dyDescent="0.25">
      <c r="V575" t="str">
        <f>IFERROR(EmpData[[#This Row],[Name]]&amp;EmpData[[#This Row],[Month]],"")</f>
        <v/>
      </c>
      <c r="W575" t="str">
        <f>IFERROR(YEAR(EmpData[[#This Row],[Month]]),"")</f>
        <v/>
      </c>
    </row>
    <row r="576" spans="22:23" x14ac:dyDescent="0.25">
      <c r="V576" t="str">
        <f>IFERROR(EmpData[[#This Row],[Name]]&amp;EmpData[[#This Row],[Month]],"")</f>
        <v/>
      </c>
      <c r="W576" t="str">
        <f>IFERROR(YEAR(EmpData[[#This Row],[Month]]),"")</f>
        <v/>
      </c>
    </row>
    <row r="577" spans="22:23" x14ac:dyDescent="0.25">
      <c r="V577" t="str">
        <f>IFERROR(EmpData[[#This Row],[Name]]&amp;EmpData[[#This Row],[Month]],"")</f>
        <v/>
      </c>
      <c r="W577" t="str">
        <f>IFERROR(YEAR(EmpData[[#This Row],[Month]]),"")</f>
        <v/>
      </c>
    </row>
    <row r="578" spans="22:23" x14ac:dyDescent="0.25">
      <c r="V578" t="str">
        <f>IFERROR(EmpData[[#This Row],[Name]]&amp;EmpData[[#This Row],[Month]],"")</f>
        <v/>
      </c>
      <c r="W578" t="str">
        <f>IFERROR(YEAR(EmpData[[#This Row],[Month]]),"")</f>
        <v/>
      </c>
    </row>
    <row r="579" spans="22:23" x14ac:dyDescent="0.25">
      <c r="V579" t="str">
        <f>IFERROR(EmpData[[#This Row],[Name]]&amp;EmpData[[#This Row],[Month]],"")</f>
        <v/>
      </c>
      <c r="W579" t="str">
        <f>IFERROR(YEAR(EmpData[[#This Row],[Month]]),"")</f>
        <v/>
      </c>
    </row>
    <row r="580" spans="22:23" x14ac:dyDescent="0.25">
      <c r="V580" t="str">
        <f>IFERROR(EmpData[[#This Row],[Name]]&amp;EmpData[[#This Row],[Month]],"")</f>
        <v/>
      </c>
      <c r="W580" t="str">
        <f>IFERROR(YEAR(EmpData[[#This Row],[Month]]),"")</f>
        <v/>
      </c>
    </row>
    <row r="581" spans="22:23" x14ac:dyDescent="0.25">
      <c r="V581" t="str">
        <f>IFERROR(EmpData[[#This Row],[Name]]&amp;EmpData[[#This Row],[Month]],"")</f>
        <v/>
      </c>
      <c r="W581" t="str">
        <f>IFERROR(YEAR(EmpData[[#This Row],[Month]]),"")</f>
        <v/>
      </c>
    </row>
    <row r="582" spans="22:23" x14ac:dyDescent="0.25">
      <c r="V582" t="str">
        <f>IFERROR(EmpData[[#This Row],[Name]]&amp;EmpData[[#This Row],[Month]],"")</f>
        <v/>
      </c>
      <c r="W582" t="str">
        <f>IFERROR(YEAR(EmpData[[#This Row],[Month]]),"")</f>
        <v/>
      </c>
    </row>
    <row r="583" spans="22:23" x14ac:dyDescent="0.25">
      <c r="V583" t="str">
        <f>IFERROR(EmpData[[#This Row],[Name]]&amp;EmpData[[#This Row],[Month]],"")</f>
        <v/>
      </c>
      <c r="W583" t="str">
        <f>IFERROR(YEAR(EmpData[[#This Row],[Month]]),"")</f>
        <v/>
      </c>
    </row>
    <row r="584" spans="22:23" x14ac:dyDescent="0.25">
      <c r="V584" t="str">
        <f>IFERROR(EmpData[[#This Row],[Name]]&amp;EmpData[[#This Row],[Month]],"")</f>
        <v/>
      </c>
      <c r="W584" t="str">
        <f>IFERROR(YEAR(EmpData[[#This Row],[Month]]),"")</f>
        <v/>
      </c>
    </row>
    <row r="585" spans="22:23" x14ac:dyDescent="0.25">
      <c r="V585" t="str">
        <f>IFERROR(EmpData[[#This Row],[Name]]&amp;EmpData[[#This Row],[Month]],"")</f>
        <v/>
      </c>
      <c r="W585" t="str">
        <f>IFERROR(YEAR(EmpData[[#This Row],[Month]]),"")</f>
        <v/>
      </c>
    </row>
    <row r="586" spans="22:23" x14ac:dyDescent="0.25">
      <c r="V586" t="str">
        <f>IFERROR(EmpData[[#This Row],[Name]]&amp;EmpData[[#This Row],[Month]],"")</f>
        <v/>
      </c>
      <c r="W586" t="str">
        <f>IFERROR(YEAR(EmpData[[#This Row],[Month]]),"")</f>
        <v/>
      </c>
    </row>
    <row r="587" spans="22:23" x14ac:dyDescent="0.25">
      <c r="V587" t="str">
        <f>IFERROR(EmpData[[#This Row],[Name]]&amp;EmpData[[#This Row],[Month]],"")</f>
        <v/>
      </c>
      <c r="W587" t="str">
        <f>IFERROR(YEAR(EmpData[[#This Row],[Month]]),"")</f>
        <v/>
      </c>
    </row>
    <row r="588" spans="22:23" x14ac:dyDescent="0.25">
      <c r="V588" t="str">
        <f>IFERROR(EmpData[[#This Row],[Name]]&amp;EmpData[[#This Row],[Month]],"")</f>
        <v/>
      </c>
      <c r="W588" t="str">
        <f>IFERROR(YEAR(EmpData[[#This Row],[Month]]),"")</f>
        <v/>
      </c>
    </row>
    <row r="589" spans="22:23" x14ac:dyDescent="0.25">
      <c r="V589" t="str">
        <f>IFERROR(EmpData[[#This Row],[Name]]&amp;EmpData[[#This Row],[Month]],"")</f>
        <v/>
      </c>
      <c r="W589" t="str">
        <f>IFERROR(YEAR(EmpData[[#This Row],[Month]]),"")</f>
        <v/>
      </c>
    </row>
    <row r="590" spans="22:23" x14ac:dyDescent="0.25">
      <c r="V590" t="str">
        <f>IFERROR(EmpData[[#This Row],[Name]]&amp;EmpData[[#This Row],[Month]],"")</f>
        <v/>
      </c>
      <c r="W590" t="str">
        <f>IFERROR(YEAR(EmpData[[#This Row],[Month]]),"")</f>
        <v/>
      </c>
    </row>
    <row r="591" spans="22:23" x14ac:dyDescent="0.25">
      <c r="V591" t="str">
        <f>IFERROR(EmpData[[#This Row],[Name]]&amp;EmpData[[#This Row],[Month]],"")</f>
        <v/>
      </c>
      <c r="W591" t="str">
        <f>IFERROR(YEAR(EmpData[[#This Row],[Month]]),"")</f>
        <v/>
      </c>
    </row>
    <row r="592" spans="22:23" x14ac:dyDescent="0.25">
      <c r="V592" t="str">
        <f>IFERROR(EmpData[[#This Row],[Name]]&amp;EmpData[[#This Row],[Month]],"")</f>
        <v/>
      </c>
      <c r="W592" t="str">
        <f>IFERROR(YEAR(EmpData[[#This Row],[Month]]),"")</f>
        <v/>
      </c>
    </row>
    <row r="593" spans="22:23" x14ac:dyDescent="0.25">
      <c r="V593" t="str">
        <f>IFERROR(EmpData[[#This Row],[Name]]&amp;EmpData[[#This Row],[Month]],"")</f>
        <v/>
      </c>
      <c r="W593" t="str">
        <f>IFERROR(YEAR(EmpData[[#This Row],[Month]]),"")</f>
        <v/>
      </c>
    </row>
    <row r="594" spans="22:23" x14ac:dyDescent="0.25">
      <c r="V594" t="str">
        <f>IFERROR(EmpData[[#This Row],[Name]]&amp;EmpData[[#This Row],[Month]],"")</f>
        <v/>
      </c>
      <c r="W594" t="str">
        <f>IFERROR(YEAR(EmpData[[#This Row],[Month]]),"")</f>
        <v/>
      </c>
    </row>
    <row r="595" spans="22:23" x14ac:dyDescent="0.25">
      <c r="V595" t="str">
        <f>IFERROR(EmpData[[#This Row],[Name]]&amp;EmpData[[#This Row],[Month]],"")</f>
        <v/>
      </c>
      <c r="W595" t="str">
        <f>IFERROR(YEAR(EmpData[[#This Row],[Month]]),"")</f>
        <v/>
      </c>
    </row>
    <row r="596" spans="22:23" x14ac:dyDescent="0.25">
      <c r="V596" t="str">
        <f>IFERROR(EmpData[[#This Row],[Name]]&amp;EmpData[[#This Row],[Month]],"")</f>
        <v/>
      </c>
      <c r="W596" t="str">
        <f>IFERROR(YEAR(EmpData[[#This Row],[Month]]),"")</f>
        <v/>
      </c>
    </row>
    <row r="597" spans="22:23" x14ac:dyDescent="0.25">
      <c r="V597" t="str">
        <f>IFERROR(EmpData[[#This Row],[Name]]&amp;EmpData[[#This Row],[Month]],"")</f>
        <v/>
      </c>
      <c r="W597" t="str">
        <f>IFERROR(YEAR(EmpData[[#This Row],[Month]]),"")</f>
        <v/>
      </c>
    </row>
    <row r="598" spans="22:23" x14ac:dyDescent="0.25">
      <c r="V598" t="str">
        <f>IFERROR(EmpData[[#This Row],[Name]]&amp;EmpData[[#This Row],[Month]],"")</f>
        <v/>
      </c>
      <c r="W598" t="str">
        <f>IFERROR(YEAR(EmpData[[#This Row],[Month]]),"")</f>
        <v/>
      </c>
    </row>
    <row r="599" spans="22:23" x14ac:dyDescent="0.25">
      <c r="V599" t="str">
        <f>IFERROR(EmpData[[#This Row],[Name]]&amp;EmpData[[#This Row],[Month]],"")</f>
        <v/>
      </c>
      <c r="W599" t="str">
        <f>IFERROR(YEAR(EmpData[[#This Row],[Month]]),"")</f>
        <v/>
      </c>
    </row>
    <row r="600" spans="22:23" x14ac:dyDescent="0.25">
      <c r="V600" t="str">
        <f>IFERROR(EmpData[[#This Row],[Name]]&amp;EmpData[[#This Row],[Month]],"")</f>
        <v/>
      </c>
      <c r="W600" t="str">
        <f>IFERROR(YEAR(EmpData[[#This Row],[Month]]),"")</f>
        <v/>
      </c>
    </row>
    <row r="601" spans="22:23" x14ac:dyDescent="0.25">
      <c r="V601" t="str">
        <f>IFERROR(EmpData[[#This Row],[Name]]&amp;EmpData[[#This Row],[Month]],"")</f>
        <v/>
      </c>
      <c r="W601" t="str">
        <f>IFERROR(YEAR(EmpData[[#This Row],[Month]]),"")</f>
        <v/>
      </c>
    </row>
    <row r="602" spans="22:23" x14ac:dyDescent="0.25">
      <c r="V602" t="str">
        <f>IFERROR(EmpData[[#This Row],[Name]]&amp;EmpData[[#This Row],[Month]],"")</f>
        <v/>
      </c>
      <c r="W602" t="str">
        <f>IFERROR(YEAR(EmpData[[#This Row],[Month]]),"")</f>
        <v/>
      </c>
    </row>
    <row r="603" spans="22:23" x14ac:dyDescent="0.25">
      <c r="V603" t="str">
        <f>IFERROR(EmpData[[#This Row],[Name]]&amp;EmpData[[#This Row],[Month]],"")</f>
        <v/>
      </c>
      <c r="W603" t="str">
        <f>IFERROR(YEAR(EmpData[[#This Row],[Month]]),"")</f>
        <v/>
      </c>
    </row>
    <row r="604" spans="22:23" x14ac:dyDescent="0.25">
      <c r="V604" t="str">
        <f>IFERROR(EmpData[[#This Row],[Name]]&amp;EmpData[[#This Row],[Month]],"")</f>
        <v/>
      </c>
      <c r="W604" t="str">
        <f>IFERROR(YEAR(EmpData[[#This Row],[Month]]),"")</f>
        <v/>
      </c>
    </row>
    <row r="605" spans="22:23" x14ac:dyDescent="0.25">
      <c r="V605" t="str">
        <f>IFERROR(EmpData[[#This Row],[Name]]&amp;EmpData[[#This Row],[Month]],"")</f>
        <v/>
      </c>
      <c r="W605" t="str">
        <f>IFERROR(YEAR(EmpData[[#This Row],[Month]]),"")</f>
        <v/>
      </c>
    </row>
    <row r="606" spans="22:23" x14ac:dyDescent="0.25">
      <c r="V606" t="str">
        <f>IFERROR(EmpData[[#This Row],[Name]]&amp;EmpData[[#This Row],[Month]],"")</f>
        <v/>
      </c>
      <c r="W606" t="str">
        <f>IFERROR(YEAR(EmpData[[#This Row],[Month]]),"")</f>
        <v/>
      </c>
    </row>
    <row r="607" spans="22:23" x14ac:dyDescent="0.25">
      <c r="V607" t="str">
        <f>IFERROR(EmpData[[#This Row],[Name]]&amp;EmpData[[#This Row],[Month]],"")</f>
        <v/>
      </c>
      <c r="W607" t="str">
        <f>IFERROR(YEAR(EmpData[[#This Row],[Month]]),"")</f>
        <v/>
      </c>
    </row>
    <row r="608" spans="22:23" x14ac:dyDescent="0.25">
      <c r="V608" t="str">
        <f>IFERROR(EmpData[[#This Row],[Name]]&amp;EmpData[[#This Row],[Month]],"")</f>
        <v/>
      </c>
      <c r="W608" t="str">
        <f>IFERROR(YEAR(EmpData[[#This Row],[Month]]),"")</f>
        <v/>
      </c>
    </row>
    <row r="609" spans="22:23" x14ac:dyDescent="0.25">
      <c r="V609" t="str">
        <f>IFERROR(EmpData[[#This Row],[Name]]&amp;EmpData[[#This Row],[Month]],"")</f>
        <v/>
      </c>
      <c r="W609" t="str">
        <f>IFERROR(YEAR(EmpData[[#This Row],[Month]]),"")</f>
        <v/>
      </c>
    </row>
    <row r="610" spans="22:23" x14ac:dyDescent="0.25">
      <c r="V610" t="str">
        <f>IFERROR(EmpData[[#This Row],[Name]]&amp;EmpData[[#This Row],[Month]],"")</f>
        <v/>
      </c>
      <c r="W610" t="str">
        <f>IFERROR(YEAR(EmpData[[#This Row],[Month]]),"")</f>
        <v/>
      </c>
    </row>
    <row r="611" spans="22:23" x14ac:dyDescent="0.25">
      <c r="V611" t="str">
        <f>IFERROR(EmpData[[#This Row],[Name]]&amp;EmpData[[#This Row],[Month]],"")</f>
        <v/>
      </c>
      <c r="W611" t="str">
        <f>IFERROR(YEAR(EmpData[[#This Row],[Month]]),"")</f>
        <v/>
      </c>
    </row>
    <row r="612" spans="22:23" x14ac:dyDescent="0.25">
      <c r="V612" t="str">
        <f>IFERROR(EmpData[[#This Row],[Name]]&amp;EmpData[[#This Row],[Month]],"")</f>
        <v/>
      </c>
      <c r="W612" t="str">
        <f>IFERROR(YEAR(EmpData[[#This Row],[Month]]),"")</f>
        <v/>
      </c>
    </row>
    <row r="613" spans="22:23" x14ac:dyDescent="0.25">
      <c r="V613" t="str">
        <f>IFERROR(EmpData[[#This Row],[Name]]&amp;EmpData[[#This Row],[Month]],"")</f>
        <v/>
      </c>
      <c r="W613" t="str">
        <f>IFERROR(YEAR(EmpData[[#This Row],[Month]]),"")</f>
        <v/>
      </c>
    </row>
    <row r="614" spans="22:23" x14ac:dyDescent="0.25">
      <c r="V614" t="str">
        <f>IFERROR(EmpData[[#This Row],[Name]]&amp;EmpData[[#This Row],[Month]],"")</f>
        <v/>
      </c>
      <c r="W614" t="str">
        <f>IFERROR(YEAR(EmpData[[#This Row],[Month]]),"")</f>
        <v/>
      </c>
    </row>
    <row r="615" spans="22:23" x14ac:dyDescent="0.25">
      <c r="V615" t="str">
        <f>IFERROR(EmpData[[#This Row],[Name]]&amp;EmpData[[#This Row],[Month]],"")</f>
        <v/>
      </c>
      <c r="W615" t="str">
        <f>IFERROR(YEAR(EmpData[[#This Row],[Month]]),"")</f>
        <v/>
      </c>
    </row>
    <row r="616" spans="22:23" x14ac:dyDescent="0.25">
      <c r="V616" t="str">
        <f>IFERROR(EmpData[[#This Row],[Name]]&amp;EmpData[[#This Row],[Month]],"")</f>
        <v/>
      </c>
      <c r="W616" t="str">
        <f>IFERROR(YEAR(EmpData[[#This Row],[Month]]),"")</f>
        <v/>
      </c>
    </row>
    <row r="617" spans="22:23" x14ac:dyDescent="0.25">
      <c r="V617" t="str">
        <f>IFERROR(EmpData[[#This Row],[Name]]&amp;EmpData[[#This Row],[Month]],"")</f>
        <v/>
      </c>
      <c r="W617" t="str">
        <f>IFERROR(YEAR(EmpData[[#This Row],[Month]]),"")</f>
        <v/>
      </c>
    </row>
    <row r="618" spans="22:23" x14ac:dyDescent="0.25">
      <c r="V618" t="str">
        <f>IFERROR(EmpData[[#This Row],[Name]]&amp;EmpData[[#This Row],[Month]],"")</f>
        <v/>
      </c>
      <c r="W618" t="str">
        <f>IFERROR(YEAR(EmpData[[#This Row],[Month]]),"")</f>
        <v/>
      </c>
    </row>
    <row r="619" spans="22:23" x14ac:dyDescent="0.25">
      <c r="V619" t="str">
        <f>IFERROR(EmpData[[#This Row],[Name]]&amp;EmpData[[#This Row],[Month]],"")</f>
        <v/>
      </c>
      <c r="W619" t="str">
        <f>IFERROR(YEAR(EmpData[[#This Row],[Month]]),"")</f>
        <v/>
      </c>
    </row>
    <row r="620" spans="22:23" x14ac:dyDescent="0.25">
      <c r="V620" t="str">
        <f>IFERROR(EmpData[[#This Row],[Name]]&amp;EmpData[[#This Row],[Month]],"")</f>
        <v/>
      </c>
      <c r="W620" t="str">
        <f>IFERROR(YEAR(EmpData[[#This Row],[Month]]),"")</f>
        <v/>
      </c>
    </row>
    <row r="621" spans="22:23" x14ac:dyDescent="0.25">
      <c r="V621" t="str">
        <f>IFERROR(EmpData[[#This Row],[Name]]&amp;EmpData[[#This Row],[Month]],"")</f>
        <v/>
      </c>
      <c r="W621" t="str">
        <f>IFERROR(YEAR(EmpData[[#This Row],[Month]]),"")</f>
        <v/>
      </c>
    </row>
    <row r="622" spans="22:23" x14ac:dyDescent="0.25">
      <c r="V622" t="str">
        <f>IFERROR(EmpData[[#This Row],[Name]]&amp;EmpData[[#This Row],[Month]],"")</f>
        <v/>
      </c>
      <c r="W622" t="str">
        <f>IFERROR(YEAR(EmpData[[#This Row],[Month]]),"")</f>
        <v/>
      </c>
    </row>
    <row r="623" spans="22:23" x14ac:dyDescent="0.25">
      <c r="V623" t="str">
        <f>IFERROR(EmpData[[#This Row],[Name]]&amp;EmpData[[#This Row],[Month]],"")</f>
        <v/>
      </c>
      <c r="W623" t="str">
        <f>IFERROR(YEAR(EmpData[[#This Row],[Month]]),"")</f>
        <v/>
      </c>
    </row>
    <row r="624" spans="22:23" x14ac:dyDescent="0.25">
      <c r="V624" t="str">
        <f>IFERROR(EmpData[[#This Row],[Name]]&amp;EmpData[[#This Row],[Month]],"")</f>
        <v/>
      </c>
      <c r="W624" t="str">
        <f>IFERROR(YEAR(EmpData[[#This Row],[Month]]),"")</f>
        <v/>
      </c>
    </row>
    <row r="625" spans="22:23" x14ac:dyDescent="0.25">
      <c r="V625" t="str">
        <f>IFERROR(EmpData[[#This Row],[Name]]&amp;EmpData[[#This Row],[Month]],"")</f>
        <v/>
      </c>
      <c r="W625" t="str">
        <f>IFERROR(YEAR(EmpData[[#This Row],[Month]]),"")</f>
        <v/>
      </c>
    </row>
    <row r="626" spans="22:23" x14ac:dyDescent="0.25">
      <c r="V626" t="str">
        <f>IFERROR(EmpData[[#This Row],[Name]]&amp;EmpData[[#This Row],[Month]],"")</f>
        <v/>
      </c>
      <c r="W626" t="str">
        <f>IFERROR(YEAR(EmpData[[#This Row],[Month]]),"")</f>
        <v/>
      </c>
    </row>
    <row r="627" spans="22:23" x14ac:dyDescent="0.25">
      <c r="V627" t="str">
        <f>IFERROR(EmpData[[#This Row],[Name]]&amp;EmpData[[#This Row],[Month]],"")</f>
        <v/>
      </c>
      <c r="W627" t="str">
        <f>IFERROR(YEAR(EmpData[[#This Row],[Month]]),"")</f>
        <v/>
      </c>
    </row>
    <row r="628" spans="22:23" x14ac:dyDescent="0.25">
      <c r="V628" t="str">
        <f>IFERROR(EmpData[[#This Row],[Name]]&amp;EmpData[[#This Row],[Month]],"")</f>
        <v/>
      </c>
      <c r="W628" t="str">
        <f>IFERROR(YEAR(EmpData[[#This Row],[Month]]),"")</f>
        <v/>
      </c>
    </row>
    <row r="629" spans="22:23" x14ac:dyDescent="0.25">
      <c r="V629" t="str">
        <f>IFERROR(EmpData[[#This Row],[Name]]&amp;EmpData[[#This Row],[Month]],"")</f>
        <v/>
      </c>
      <c r="W629" t="str">
        <f>IFERROR(YEAR(EmpData[[#This Row],[Month]]),"")</f>
        <v/>
      </c>
    </row>
    <row r="630" spans="22:23" x14ac:dyDescent="0.25">
      <c r="V630" t="str">
        <f>IFERROR(EmpData[[#This Row],[Name]]&amp;EmpData[[#This Row],[Month]],"")</f>
        <v/>
      </c>
      <c r="W630" t="str">
        <f>IFERROR(YEAR(EmpData[[#This Row],[Month]]),"")</f>
        <v/>
      </c>
    </row>
    <row r="631" spans="22:23" x14ac:dyDescent="0.25">
      <c r="V631" t="str">
        <f>IFERROR(EmpData[[#This Row],[Name]]&amp;EmpData[[#This Row],[Month]],"")</f>
        <v/>
      </c>
      <c r="W631" t="str">
        <f>IFERROR(YEAR(EmpData[[#This Row],[Month]]),"")</f>
        <v/>
      </c>
    </row>
    <row r="632" spans="22:23" x14ac:dyDescent="0.25">
      <c r="V632" t="str">
        <f>IFERROR(EmpData[[#This Row],[Name]]&amp;EmpData[[#This Row],[Month]],"")</f>
        <v/>
      </c>
      <c r="W632" t="str">
        <f>IFERROR(YEAR(EmpData[[#This Row],[Month]]),"")</f>
        <v/>
      </c>
    </row>
    <row r="633" spans="22:23" x14ac:dyDescent="0.25">
      <c r="V633" t="str">
        <f>IFERROR(EmpData[[#This Row],[Name]]&amp;EmpData[[#This Row],[Month]],"")</f>
        <v/>
      </c>
      <c r="W633" t="str">
        <f>IFERROR(YEAR(EmpData[[#This Row],[Month]]),"")</f>
        <v/>
      </c>
    </row>
    <row r="634" spans="22:23" x14ac:dyDescent="0.25">
      <c r="V634" t="str">
        <f>IFERROR(EmpData[[#This Row],[Name]]&amp;EmpData[[#This Row],[Month]],"")</f>
        <v/>
      </c>
      <c r="W634" t="str">
        <f>IFERROR(YEAR(EmpData[[#This Row],[Month]]),"")</f>
        <v/>
      </c>
    </row>
    <row r="635" spans="22:23" x14ac:dyDescent="0.25">
      <c r="V635" t="str">
        <f>IFERROR(EmpData[[#This Row],[Name]]&amp;EmpData[[#This Row],[Month]],"")</f>
        <v/>
      </c>
      <c r="W635" t="str">
        <f>IFERROR(YEAR(EmpData[[#This Row],[Month]]),"")</f>
        <v/>
      </c>
    </row>
    <row r="636" spans="22:23" x14ac:dyDescent="0.25">
      <c r="V636" t="str">
        <f>IFERROR(EmpData[[#This Row],[Name]]&amp;EmpData[[#This Row],[Month]],"")</f>
        <v/>
      </c>
      <c r="W636" t="str">
        <f>IFERROR(YEAR(EmpData[[#This Row],[Month]]),"")</f>
        <v/>
      </c>
    </row>
    <row r="637" spans="22:23" x14ac:dyDescent="0.25">
      <c r="V637" t="str">
        <f>IFERROR(EmpData[[#This Row],[Name]]&amp;EmpData[[#This Row],[Month]],"")</f>
        <v/>
      </c>
      <c r="W637" t="str">
        <f>IFERROR(YEAR(EmpData[[#This Row],[Month]]),"")</f>
        <v/>
      </c>
    </row>
    <row r="638" spans="22:23" x14ac:dyDescent="0.25">
      <c r="V638" t="str">
        <f>IFERROR(EmpData[[#This Row],[Name]]&amp;EmpData[[#This Row],[Month]],"")</f>
        <v/>
      </c>
      <c r="W638" t="str">
        <f>IFERROR(YEAR(EmpData[[#This Row],[Month]]),"")</f>
        <v/>
      </c>
    </row>
    <row r="639" spans="22:23" x14ac:dyDescent="0.25">
      <c r="V639" t="str">
        <f>IFERROR(EmpData[[#This Row],[Name]]&amp;EmpData[[#This Row],[Month]],"")</f>
        <v/>
      </c>
      <c r="W639" t="str">
        <f>IFERROR(YEAR(EmpData[[#This Row],[Month]]),"")</f>
        <v/>
      </c>
    </row>
    <row r="640" spans="22:23" x14ac:dyDescent="0.25">
      <c r="V640" t="str">
        <f>IFERROR(EmpData[[#This Row],[Name]]&amp;EmpData[[#This Row],[Month]],"")</f>
        <v/>
      </c>
      <c r="W640" t="str">
        <f>IFERROR(YEAR(EmpData[[#This Row],[Month]]),"")</f>
        <v/>
      </c>
    </row>
    <row r="641" spans="22:23" x14ac:dyDescent="0.25">
      <c r="V641" t="str">
        <f>IFERROR(EmpData[[#This Row],[Name]]&amp;EmpData[[#This Row],[Month]],"")</f>
        <v/>
      </c>
      <c r="W641" t="str">
        <f>IFERROR(YEAR(EmpData[[#This Row],[Month]]),"")</f>
        <v/>
      </c>
    </row>
    <row r="642" spans="22:23" x14ac:dyDescent="0.25">
      <c r="V642" t="str">
        <f>IFERROR(EmpData[[#This Row],[Name]]&amp;EmpData[[#This Row],[Month]],"")</f>
        <v/>
      </c>
      <c r="W642" t="str">
        <f>IFERROR(YEAR(EmpData[[#This Row],[Month]]),"")</f>
        <v/>
      </c>
    </row>
    <row r="643" spans="22:23" x14ac:dyDescent="0.25">
      <c r="V643" t="str">
        <f>IFERROR(EmpData[[#This Row],[Name]]&amp;EmpData[[#This Row],[Month]],"")</f>
        <v/>
      </c>
      <c r="W643" t="str">
        <f>IFERROR(YEAR(EmpData[[#This Row],[Month]]),"")</f>
        <v/>
      </c>
    </row>
    <row r="644" spans="22:23" x14ac:dyDescent="0.25">
      <c r="V644" t="str">
        <f>IFERROR(EmpData[[#This Row],[Name]]&amp;EmpData[[#This Row],[Month]],"")</f>
        <v/>
      </c>
      <c r="W644" t="str">
        <f>IFERROR(YEAR(EmpData[[#This Row],[Month]]),"")</f>
        <v/>
      </c>
    </row>
    <row r="645" spans="22:23" x14ac:dyDescent="0.25">
      <c r="V645" t="str">
        <f>IFERROR(EmpData[[#This Row],[Name]]&amp;EmpData[[#This Row],[Month]],"")</f>
        <v/>
      </c>
      <c r="W645" t="str">
        <f>IFERROR(YEAR(EmpData[[#This Row],[Month]]),"")</f>
        <v/>
      </c>
    </row>
    <row r="646" spans="22:23" x14ac:dyDescent="0.25">
      <c r="V646" t="str">
        <f>IFERROR(EmpData[[#This Row],[Name]]&amp;EmpData[[#This Row],[Month]],"")</f>
        <v/>
      </c>
      <c r="W646" t="str">
        <f>IFERROR(YEAR(EmpData[[#This Row],[Month]]),"")</f>
        <v/>
      </c>
    </row>
    <row r="647" spans="22:23" x14ac:dyDescent="0.25">
      <c r="V647" t="str">
        <f>IFERROR(EmpData[[#This Row],[Name]]&amp;EmpData[[#This Row],[Month]],"")</f>
        <v/>
      </c>
      <c r="W647" t="str">
        <f>IFERROR(YEAR(EmpData[[#This Row],[Month]]),"")</f>
        <v/>
      </c>
    </row>
    <row r="648" spans="22:23" x14ac:dyDescent="0.25">
      <c r="V648" t="str">
        <f>IFERROR(EmpData[[#This Row],[Name]]&amp;EmpData[[#This Row],[Month]],"")</f>
        <v/>
      </c>
      <c r="W648" t="str">
        <f>IFERROR(YEAR(EmpData[[#This Row],[Month]]),"")</f>
        <v/>
      </c>
    </row>
    <row r="649" spans="22:23" x14ac:dyDescent="0.25">
      <c r="V649" t="str">
        <f>IFERROR(EmpData[[#This Row],[Name]]&amp;EmpData[[#This Row],[Month]],"")</f>
        <v/>
      </c>
      <c r="W649" t="str">
        <f>IFERROR(YEAR(EmpData[[#This Row],[Month]]),"")</f>
        <v/>
      </c>
    </row>
    <row r="650" spans="22:23" x14ac:dyDescent="0.25">
      <c r="V650" t="str">
        <f>IFERROR(EmpData[[#This Row],[Name]]&amp;EmpData[[#This Row],[Month]],"")</f>
        <v/>
      </c>
      <c r="W650" t="str">
        <f>IFERROR(YEAR(EmpData[[#This Row],[Month]]),"")</f>
        <v/>
      </c>
    </row>
    <row r="651" spans="22:23" x14ac:dyDescent="0.25">
      <c r="V651" t="str">
        <f>IFERROR(EmpData[[#This Row],[Name]]&amp;EmpData[[#This Row],[Month]],"")</f>
        <v/>
      </c>
      <c r="W651" t="str">
        <f>IFERROR(YEAR(EmpData[[#This Row],[Month]]),"")</f>
        <v/>
      </c>
    </row>
    <row r="652" spans="22:23" x14ac:dyDescent="0.25">
      <c r="V652" t="str">
        <f>IFERROR(EmpData[[#This Row],[Name]]&amp;EmpData[[#This Row],[Month]],"")</f>
        <v/>
      </c>
      <c r="W652" t="str">
        <f>IFERROR(YEAR(EmpData[[#This Row],[Month]]),"")</f>
        <v/>
      </c>
    </row>
    <row r="653" spans="22:23" x14ac:dyDescent="0.25">
      <c r="V653" t="str">
        <f>IFERROR(EmpData[[#This Row],[Name]]&amp;EmpData[[#This Row],[Month]],"")</f>
        <v/>
      </c>
      <c r="W653" t="str">
        <f>IFERROR(YEAR(EmpData[[#This Row],[Month]]),"")</f>
        <v/>
      </c>
    </row>
    <row r="654" spans="22:23" x14ac:dyDescent="0.25">
      <c r="V654" t="str">
        <f>IFERROR(EmpData[[#This Row],[Name]]&amp;EmpData[[#This Row],[Month]],"")</f>
        <v/>
      </c>
      <c r="W654" t="str">
        <f>IFERROR(YEAR(EmpData[[#This Row],[Month]]),"")</f>
        <v/>
      </c>
    </row>
    <row r="655" spans="22:23" x14ac:dyDescent="0.25">
      <c r="V655" t="str">
        <f>IFERROR(EmpData[[#This Row],[Name]]&amp;EmpData[[#This Row],[Month]],"")</f>
        <v/>
      </c>
      <c r="W655" t="str">
        <f>IFERROR(YEAR(EmpData[[#This Row],[Month]]),"")</f>
        <v/>
      </c>
    </row>
    <row r="656" spans="22:23" x14ac:dyDescent="0.25">
      <c r="V656" t="str">
        <f>IFERROR(EmpData[[#This Row],[Name]]&amp;EmpData[[#This Row],[Month]],"")</f>
        <v/>
      </c>
      <c r="W656" t="str">
        <f>IFERROR(YEAR(EmpData[[#This Row],[Month]]),"")</f>
        <v/>
      </c>
    </row>
    <row r="657" spans="22:23" x14ac:dyDescent="0.25">
      <c r="V657" t="str">
        <f>IFERROR(EmpData[[#This Row],[Name]]&amp;EmpData[[#This Row],[Month]],"")</f>
        <v/>
      </c>
      <c r="W657" t="str">
        <f>IFERROR(YEAR(EmpData[[#This Row],[Month]]),"")</f>
        <v/>
      </c>
    </row>
    <row r="658" spans="22:23" x14ac:dyDescent="0.25">
      <c r="V658" t="str">
        <f>IFERROR(EmpData[[#This Row],[Name]]&amp;EmpData[[#This Row],[Month]],"")</f>
        <v/>
      </c>
      <c r="W658" t="str">
        <f>IFERROR(YEAR(EmpData[[#This Row],[Month]]),"")</f>
        <v/>
      </c>
    </row>
    <row r="659" spans="22:23" x14ac:dyDescent="0.25">
      <c r="V659" t="str">
        <f>IFERROR(EmpData[[#This Row],[Name]]&amp;EmpData[[#This Row],[Month]],"")</f>
        <v/>
      </c>
      <c r="W659" t="str">
        <f>IFERROR(YEAR(EmpData[[#This Row],[Month]]),"")</f>
        <v/>
      </c>
    </row>
    <row r="660" spans="22:23" x14ac:dyDescent="0.25">
      <c r="V660" t="str">
        <f>IFERROR(EmpData[[#This Row],[Name]]&amp;EmpData[[#This Row],[Month]],"")</f>
        <v/>
      </c>
      <c r="W660" t="str">
        <f>IFERROR(YEAR(EmpData[[#This Row],[Month]]),"")</f>
        <v/>
      </c>
    </row>
    <row r="661" spans="22:23" x14ac:dyDescent="0.25">
      <c r="V661" t="str">
        <f>IFERROR(EmpData[[#This Row],[Name]]&amp;EmpData[[#This Row],[Month]],"")</f>
        <v/>
      </c>
      <c r="W661" t="str">
        <f>IFERROR(YEAR(EmpData[[#This Row],[Month]]),"")</f>
        <v/>
      </c>
    </row>
    <row r="662" spans="22:23" x14ac:dyDescent="0.25">
      <c r="V662" t="str">
        <f>IFERROR(EmpData[[#This Row],[Name]]&amp;EmpData[[#This Row],[Month]],"")</f>
        <v/>
      </c>
      <c r="W662" t="str">
        <f>IFERROR(YEAR(EmpData[[#This Row],[Month]]),"")</f>
        <v/>
      </c>
    </row>
    <row r="663" spans="22:23" x14ac:dyDescent="0.25">
      <c r="V663" t="str">
        <f>IFERROR(EmpData[[#This Row],[Name]]&amp;EmpData[[#This Row],[Month]],"")</f>
        <v/>
      </c>
      <c r="W663" t="str">
        <f>IFERROR(YEAR(EmpData[[#This Row],[Month]]),"")</f>
        <v/>
      </c>
    </row>
    <row r="664" spans="22:23" x14ac:dyDescent="0.25">
      <c r="V664" t="str">
        <f>IFERROR(EmpData[[#This Row],[Name]]&amp;EmpData[[#This Row],[Month]],"")</f>
        <v/>
      </c>
      <c r="W664" t="str">
        <f>IFERROR(YEAR(EmpData[[#This Row],[Month]]),"")</f>
        <v/>
      </c>
    </row>
    <row r="665" spans="22:23" x14ac:dyDescent="0.25">
      <c r="V665" t="str">
        <f>IFERROR(EmpData[[#This Row],[Name]]&amp;EmpData[[#This Row],[Month]],"")</f>
        <v/>
      </c>
      <c r="W665" t="str">
        <f>IFERROR(YEAR(EmpData[[#This Row],[Month]]),"")</f>
        <v/>
      </c>
    </row>
    <row r="666" spans="22:23" x14ac:dyDescent="0.25">
      <c r="V666" t="str">
        <f>IFERROR(EmpData[[#This Row],[Name]]&amp;EmpData[[#This Row],[Month]],"")</f>
        <v/>
      </c>
      <c r="W666" t="str">
        <f>IFERROR(YEAR(EmpData[[#This Row],[Month]]),"")</f>
        <v/>
      </c>
    </row>
    <row r="667" spans="22:23" x14ac:dyDescent="0.25">
      <c r="V667" t="str">
        <f>IFERROR(EmpData[[#This Row],[Name]]&amp;EmpData[[#This Row],[Month]],"")</f>
        <v/>
      </c>
      <c r="W667" t="str">
        <f>IFERROR(YEAR(EmpData[[#This Row],[Month]]),"")</f>
        <v/>
      </c>
    </row>
    <row r="668" spans="22:23" x14ac:dyDescent="0.25">
      <c r="V668" t="str">
        <f>IFERROR(EmpData[[#This Row],[Name]]&amp;EmpData[[#This Row],[Month]],"")</f>
        <v/>
      </c>
      <c r="W668" t="str">
        <f>IFERROR(YEAR(EmpData[[#This Row],[Month]]),"")</f>
        <v/>
      </c>
    </row>
    <row r="669" spans="22:23" x14ac:dyDescent="0.25">
      <c r="V669" t="str">
        <f>IFERROR(EmpData[[#This Row],[Name]]&amp;EmpData[[#This Row],[Month]],"")</f>
        <v/>
      </c>
      <c r="W669" t="str">
        <f>IFERROR(YEAR(EmpData[[#This Row],[Month]]),"")</f>
        <v/>
      </c>
    </row>
    <row r="670" spans="22:23" x14ac:dyDescent="0.25">
      <c r="V670" t="str">
        <f>IFERROR(EmpData[[#This Row],[Name]]&amp;EmpData[[#This Row],[Month]],"")</f>
        <v/>
      </c>
      <c r="W670" t="str">
        <f>IFERROR(YEAR(EmpData[[#This Row],[Month]]),"")</f>
        <v/>
      </c>
    </row>
    <row r="671" spans="22:23" x14ac:dyDescent="0.25">
      <c r="V671" t="str">
        <f>IFERROR(EmpData[[#This Row],[Name]]&amp;EmpData[[#This Row],[Month]],"")</f>
        <v/>
      </c>
      <c r="W671" t="str">
        <f>IFERROR(YEAR(EmpData[[#This Row],[Month]]),"")</f>
        <v/>
      </c>
    </row>
    <row r="672" spans="22:23" x14ac:dyDescent="0.25">
      <c r="V672" t="str">
        <f>IFERROR(EmpData[[#This Row],[Name]]&amp;EmpData[[#This Row],[Month]],"")</f>
        <v/>
      </c>
      <c r="W672" t="str">
        <f>IFERROR(YEAR(EmpData[[#This Row],[Month]]),"")</f>
        <v/>
      </c>
    </row>
    <row r="673" spans="22:23" x14ac:dyDescent="0.25">
      <c r="V673" t="str">
        <f>IFERROR(EmpData[[#This Row],[Name]]&amp;EmpData[[#This Row],[Month]],"")</f>
        <v/>
      </c>
      <c r="W673" t="str">
        <f>IFERROR(YEAR(EmpData[[#This Row],[Month]]),"")</f>
        <v/>
      </c>
    </row>
    <row r="674" spans="22:23" x14ac:dyDescent="0.25">
      <c r="V674" t="str">
        <f>IFERROR(EmpData[[#This Row],[Name]]&amp;EmpData[[#This Row],[Month]],"")</f>
        <v/>
      </c>
      <c r="W674" t="str">
        <f>IFERROR(YEAR(EmpData[[#This Row],[Month]]),"")</f>
        <v/>
      </c>
    </row>
    <row r="675" spans="22:23" x14ac:dyDescent="0.25">
      <c r="V675" t="str">
        <f>IFERROR(EmpData[[#This Row],[Name]]&amp;EmpData[[#This Row],[Month]],"")</f>
        <v/>
      </c>
      <c r="W675" t="str">
        <f>IFERROR(YEAR(EmpData[[#This Row],[Month]]),"")</f>
        <v/>
      </c>
    </row>
    <row r="676" spans="22:23" x14ac:dyDescent="0.25">
      <c r="V676" t="str">
        <f>IFERROR(EmpData[[#This Row],[Name]]&amp;EmpData[[#This Row],[Month]],"")</f>
        <v/>
      </c>
      <c r="W676" t="str">
        <f>IFERROR(YEAR(EmpData[[#This Row],[Month]]),"")</f>
        <v/>
      </c>
    </row>
    <row r="677" spans="22:23" x14ac:dyDescent="0.25">
      <c r="V677" t="str">
        <f>IFERROR(EmpData[[#This Row],[Name]]&amp;EmpData[[#This Row],[Month]],"")</f>
        <v/>
      </c>
      <c r="W677" t="str">
        <f>IFERROR(YEAR(EmpData[[#This Row],[Month]]),"")</f>
        <v/>
      </c>
    </row>
    <row r="678" spans="22:23" x14ac:dyDescent="0.25">
      <c r="V678" t="str">
        <f>IFERROR(EmpData[[#This Row],[Name]]&amp;EmpData[[#This Row],[Month]],"")</f>
        <v/>
      </c>
      <c r="W678" t="str">
        <f>IFERROR(YEAR(EmpData[[#This Row],[Month]]),"")</f>
        <v/>
      </c>
    </row>
    <row r="679" spans="22:23" x14ac:dyDescent="0.25">
      <c r="V679" t="str">
        <f>IFERROR(EmpData[[#This Row],[Name]]&amp;EmpData[[#This Row],[Month]],"")</f>
        <v/>
      </c>
      <c r="W679" t="str">
        <f>IFERROR(YEAR(EmpData[[#This Row],[Month]]),"")</f>
        <v/>
      </c>
    </row>
    <row r="680" spans="22:23" x14ac:dyDescent="0.25">
      <c r="V680" t="str">
        <f>IFERROR(EmpData[[#This Row],[Name]]&amp;EmpData[[#This Row],[Month]],"")</f>
        <v/>
      </c>
      <c r="W680" t="str">
        <f>IFERROR(YEAR(EmpData[[#This Row],[Month]]),"")</f>
        <v/>
      </c>
    </row>
    <row r="681" spans="22:23" x14ac:dyDescent="0.25">
      <c r="V681" t="str">
        <f>IFERROR(EmpData[[#This Row],[Name]]&amp;EmpData[[#This Row],[Month]],"")</f>
        <v/>
      </c>
      <c r="W681" t="str">
        <f>IFERROR(YEAR(EmpData[[#This Row],[Month]]),"")</f>
        <v/>
      </c>
    </row>
    <row r="682" spans="22:23" x14ac:dyDescent="0.25">
      <c r="V682" t="str">
        <f>IFERROR(EmpData[[#This Row],[Name]]&amp;EmpData[[#This Row],[Month]],"")</f>
        <v/>
      </c>
      <c r="W682" t="str">
        <f>IFERROR(YEAR(EmpData[[#This Row],[Month]]),"")</f>
        <v/>
      </c>
    </row>
    <row r="683" spans="22:23" x14ac:dyDescent="0.25">
      <c r="V683" t="str">
        <f>IFERROR(EmpData[[#This Row],[Name]]&amp;EmpData[[#This Row],[Month]],"")</f>
        <v/>
      </c>
      <c r="W683" t="str">
        <f>IFERROR(YEAR(EmpData[[#This Row],[Month]]),"")</f>
        <v/>
      </c>
    </row>
    <row r="684" spans="22:23" x14ac:dyDescent="0.25">
      <c r="V684" t="str">
        <f>IFERROR(EmpData[[#This Row],[Name]]&amp;EmpData[[#This Row],[Month]],"")</f>
        <v/>
      </c>
      <c r="W684" t="str">
        <f>IFERROR(YEAR(EmpData[[#This Row],[Month]]),"")</f>
        <v/>
      </c>
    </row>
    <row r="685" spans="22:23" x14ac:dyDescent="0.25">
      <c r="V685" t="str">
        <f>IFERROR(EmpData[[#This Row],[Name]]&amp;EmpData[[#This Row],[Month]],"")</f>
        <v/>
      </c>
      <c r="W685" t="str">
        <f>IFERROR(YEAR(EmpData[[#This Row],[Month]]),"")</f>
        <v/>
      </c>
    </row>
    <row r="686" spans="22:23" x14ac:dyDescent="0.25">
      <c r="V686" t="str">
        <f>IFERROR(EmpData[[#This Row],[Name]]&amp;EmpData[[#This Row],[Month]],"")</f>
        <v/>
      </c>
      <c r="W686" t="str">
        <f>IFERROR(YEAR(EmpData[[#This Row],[Month]]),"")</f>
        <v/>
      </c>
    </row>
    <row r="687" spans="22:23" x14ac:dyDescent="0.25">
      <c r="V687" t="str">
        <f>IFERROR(EmpData[[#This Row],[Name]]&amp;EmpData[[#This Row],[Month]],"")</f>
        <v/>
      </c>
      <c r="W687" t="str">
        <f>IFERROR(YEAR(EmpData[[#This Row],[Month]]),"")</f>
        <v/>
      </c>
    </row>
    <row r="688" spans="22:23" x14ac:dyDescent="0.25">
      <c r="V688" t="str">
        <f>IFERROR(EmpData[[#This Row],[Name]]&amp;EmpData[[#This Row],[Month]],"")</f>
        <v/>
      </c>
      <c r="W688" t="str">
        <f>IFERROR(YEAR(EmpData[[#This Row],[Month]]),"")</f>
        <v/>
      </c>
    </row>
    <row r="689" spans="22:23" x14ac:dyDescent="0.25">
      <c r="V689" t="str">
        <f>IFERROR(EmpData[[#This Row],[Name]]&amp;EmpData[[#This Row],[Month]],"")</f>
        <v/>
      </c>
      <c r="W689" t="str">
        <f>IFERROR(YEAR(EmpData[[#This Row],[Month]]),"")</f>
        <v/>
      </c>
    </row>
    <row r="690" spans="22:23" x14ac:dyDescent="0.25">
      <c r="V690" t="str">
        <f>IFERROR(EmpData[[#This Row],[Name]]&amp;EmpData[[#This Row],[Month]],"")</f>
        <v/>
      </c>
      <c r="W690" t="str">
        <f>IFERROR(YEAR(EmpData[[#This Row],[Month]]),"")</f>
        <v/>
      </c>
    </row>
    <row r="691" spans="22:23" x14ac:dyDescent="0.25">
      <c r="V691" t="str">
        <f>IFERROR(EmpData[[#This Row],[Name]]&amp;EmpData[[#This Row],[Month]],"")</f>
        <v/>
      </c>
      <c r="W691" t="str">
        <f>IFERROR(YEAR(EmpData[[#This Row],[Month]]),"")</f>
        <v/>
      </c>
    </row>
    <row r="692" spans="22:23" x14ac:dyDescent="0.25">
      <c r="V692" t="str">
        <f>IFERROR(EmpData[[#This Row],[Name]]&amp;EmpData[[#This Row],[Month]],"")</f>
        <v/>
      </c>
      <c r="W692" t="str">
        <f>IFERROR(YEAR(EmpData[[#This Row],[Month]]),"")</f>
        <v/>
      </c>
    </row>
    <row r="693" spans="22:23" x14ac:dyDescent="0.25">
      <c r="V693" t="str">
        <f>IFERROR(EmpData[[#This Row],[Name]]&amp;EmpData[[#This Row],[Month]],"")</f>
        <v/>
      </c>
      <c r="W693" t="str">
        <f>IFERROR(YEAR(EmpData[[#This Row],[Month]]),"")</f>
        <v/>
      </c>
    </row>
    <row r="694" spans="22:23" x14ac:dyDescent="0.25">
      <c r="V694" t="str">
        <f>IFERROR(EmpData[[#This Row],[Name]]&amp;EmpData[[#This Row],[Month]],"")</f>
        <v/>
      </c>
      <c r="W694" t="str">
        <f>IFERROR(YEAR(EmpData[[#This Row],[Month]]),"")</f>
        <v/>
      </c>
    </row>
    <row r="695" spans="22:23" x14ac:dyDescent="0.25">
      <c r="V695" t="str">
        <f>IFERROR(EmpData[[#This Row],[Name]]&amp;EmpData[[#This Row],[Month]],"")</f>
        <v/>
      </c>
      <c r="W695" t="str">
        <f>IFERROR(YEAR(EmpData[[#This Row],[Month]]),"")</f>
        <v/>
      </c>
    </row>
    <row r="696" spans="22:23" x14ac:dyDescent="0.25">
      <c r="V696" t="str">
        <f>IFERROR(EmpData[[#This Row],[Name]]&amp;EmpData[[#This Row],[Month]],"")</f>
        <v/>
      </c>
      <c r="W696" t="str">
        <f>IFERROR(YEAR(EmpData[[#This Row],[Month]]),"")</f>
        <v/>
      </c>
    </row>
    <row r="697" spans="22:23" x14ac:dyDescent="0.25">
      <c r="V697" t="str">
        <f>IFERROR(EmpData[[#This Row],[Name]]&amp;EmpData[[#This Row],[Month]],"")</f>
        <v/>
      </c>
      <c r="W697" t="str">
        <f>IFERROR(YEAR(EmpData[[#This Row],[Month]]),"")</f>
        <v/>
      </c>
    </row>
    <row r="698" spans="22:23" x14ac:dyDescent="0.25">
      <c r="V698" t="str">
        <f>IFERROR(EmpData[[#This Row],[Name]]&amp;EmpData[[#This Row],[Month]],"")</f>
        <v/>
      </c>
      <c r="W698" t="str">
        <f>IFERROR(YEAR(EmpData[[#This Row],[Month]]),"")</f>
        <v/>
      </c>
    </row>
    <row r="699" spans="22:23" x14ac:dyDescent="0.25">
      <c r="V699" t="str">
        <f>IFERROR(EmpData[[#This Row],[Name]]&amp;EmpData[[#This Row],[Month]],"")</f>
        <v/>
      </c>
      <c r="W699" t="str">
        <f>IFERROR(YEAR(EmpData[[#This Row],[Month]]),"")</f>
        <v/>
      </c>
    </row>
    <row r="700" spans="22:23" x14ac:dyDescent="0.25">
      <c r="V700" t="str">
        <f>IFERROR(EmpData[[#This Row],[Name]]&amp;EmpData[[#This Row],[Month]],"")</f>
        <v/>
      </c>
      <c r="W700" t="str">
        <f>IFERROR(YEAR(EmpData[[#This Row],[Month]]),"")</f>
        <v/>
      </c>
    </row>
    <row r="701" spans="22:23" x14ac:dyDescent="0.25">
      <c r="V701" t="str">
        <f>IFERROR(EmpData[[#This Row],[Name]]&amp;EmpData[[#This Row],[Month]],"")</f>
        <v/>
      </c>
      <c r="W701" t="str">
        <f>IFERROR(YEAR(EmpData[[#This Row],[Month]]),"")</f>
        <v/>
      </c>
    </row>
    <row r="702" spans="22:23" x14ac:dyDescent="0.25">
      <c r="V702" t="str">
        <f>IFERROR(EmpData[[#This Row],[Name]]&amp;EmpData[[#This Row],[Month]],"")</f>
        <v/>
      </c>
      <c r="W702" t="str">
        <f>IFERROR(YEAR(EmpData[[#This Row],[Month]]),"")</f>
        <v/>
      </c>
    </row>
    <row r="703" spans="22:23" x14ac:dyDescent="0.25">
      <c r="V703" t="str">
        <f>IFERROR(EmpData[[#This Row],[Name]]&amp;EmpData[[#This Row],[Month]],"")</f>
        <v/>
      </c>
      <c r="W703" t="str">
        <f>IFERROR(YEAR(EmpData[[#This Row],[Month]]),"")</f>
        <v/>
      </c>
    </row>
    <row r="704" spans="22:23" x14ac:dyDescent="0.25">
      <c r="V704" t="str">
        <f>IFERROR(EmpData[[#This Row],[Name]]&amp;EmpData[[#This Row],[Month]],"")</f>
        <v/>
      </c>
      <c r="W704" t="str">
        <f>IFERROR(YEAR(EmpData[[#This Row],[Month]]),"")</f>
        <v/>
      </c>
    </row>
    <row r="705" spans="22:23" x14ac:dyDescent="0.25">
      <c r="V705" t="str">
        <f>IFERROR(EmpData[[#This Row],[Name]]&amp;EmpData[[#This Row],[Month]],"")</f>
        <v/>
      </c>
      <c r="W705" t="str">
        <f>IFERROR(YEAR(EmpData[[#This Row],[Month]]),"")</f>
        <v/>
      </c>
    </row>
    <row r="706" spans="22:23" x14ac:dyDescent="0.25">
      <c r="V706" t="str">
        <f>IFERROR(EmpData[[#This Row],[Name]]&amp;EmpData[[#This Row],[Month]],"")</f>
        <v/>
      </c>
      <c r="W706" t="str">
        <f>IFERROR(YEAR(EmpData[[#This Row],[Month]]),"")</f>
        <v/>
      </c>
    </row>
    <row r="707" spans="22:23" x14ac:dyDescent="0.25">
      <c r="V707" t="str">
        <f>IFERROR(EmpData[[#This Row],[Name]]&amp;EmpData[[#This Row],[Month]],"")</f>
        <v/>
      </c>
      <c r="W707" t="str">
        <f>IFERROR(YEAR(EmpData[[#This Row],[Month]]),"")</f>
        <v/>
      </c>
    </row>
    <row r="708" spans="22:23" x14ac:dyDescent="0.25">
      <c r="V708" t="str">
        <f>IFERROR(EmpData[[#This Row],[Name]]&amp;EmpData[[#This Row],[Month]],"")</f>
        <v/>
      </c>
      <c r="W708" t="str">
        <f>IFERROR(YEAR(EmpData[[#This Row],[Month]]),"")</f>
        <v/>
      </c>
    </row>
    <row r="709" spans="22:23" x14ac:dyDescent="0.25">
      <c r="V709" t="str">
        <f>IFERROR(EmpData[[#This Row],[Name]]&amp;EmpData[[#This Row],[Month]],"")</f>
        <v/>
      </c>
      <c r="W709" t="str">
        <f>IFERROR(YEAR(EmpData[[#This Row],[Month]]),"")</f>
        <v/>
      </c>
    </row>
    <row r="710" spans="22:23" x14ac:dyDescent="0.25">
      <c r="V710" t="str">
        <f>IFERROR(EmpData[[#This Row],[Name]]&amp;EmpData[[#This Row],[Month]],"")</f>
        <v/>
      </c>
      <c r="W710" t="str">
        <f>IFERROR(YEAR(EmpData[[#This Row],[Month]]),"")</f>
        <v/>
      </c>
    </row>
    <row r="711" spans="22:23" x14ac:dyDescent="0.25">
      <c r="V711" t="str">
        <f>IFERROR(EmpData[[#This Row],[Name]]&amp;EmpData[[#This Row],[Month]],"")</f>
        <v/>
      </c>
      <c r="W711" t="str">
        <f>IFERROR(YEAR(EmpData[[#This Row],[Month]]),"")</f>
        <v/>
      </c>
    </row>
    <row r="712" spans="22:23" x14ac:dyDescent="0.25">
      <c r="V712" t="str">
        <f>IFERROR(EmpData[[#This Row],[Name]]&amp;EmpData[[#This Row],[Month]],"")</f>
        <v/>
      </c>
      <c r="W712" t="str">
        <f>IFERROR(YEAR(EmpData[[#This Row],[Month]]),"")</f>
        <v/>
      </c>
    </row>
    <row r="713" spans="22:23" x14ac:dyDescent="0.25">
      <c r="V713" t="str">
        <f>IFERROR(EmpData[[#This Row],[Name]]&amp;EmpData[[#This Row],[Month]],"")</f>
        <v/>
      </c>
      <c r="W713" t="str">
        <f>IFERROR(YEAR(EmpData[[#This Row],[Month]]),"")</f>
        <v/>
      </c>
    </row>
    <row r="714" spans="22:23" x14ac:dyDescent="0.25">
      <c r="V714" t="str">
        <f>IFERROR(EmpData[[#This Row],[Name]]&amp;EmpData[[#This Row],[Month]],"")</f>
        <v/>
      </c>
      <c r="W714" t="str">
        <f>IFERROR(YEAR(EmpData[[#This Row],[Month]]),"")</f>
        <v/>
      </c>
    </row>
    <row r="715" spans="22:23" x14ac:dyDescent="0.25">
      <c r="V715" t="str">
        <f>IFERROR(EmpData[[#This Row],[Name]]&amp;EmpData[[#This Row],[Month]],"")</f>
        <v/>
      </c>
      <c r="W715" t="str">
        <f>IFERROR(YEAR(EmpData[[#This Row],[Month]]),"")</f>
        <v/>
      </c>
    </row>
    <row r="716" spans="22:23" x14ac:dyDescent="0.25">
      <c r="V716" t="str">
        <f>IFERROR(EmpData[[#This Row],[Name]]&amp;EmpData[[#This Row],[Month]],"")</f>
        <v/>
      </c>
      <c r="W716" t="str">
        <f>IFERROR(YEAR(EmpData[[#This Row],[Month]]),"")</f>
        <v/>
      </c>
    </row>
    <row r="717" spans="22:23" x14ac:dyDescent="0.25">
      <c r="V717" t="str">
        <f>IFERROR(EmpData[[#This Row],[Name]]&amp;EmpData[[#This Row],[Month]],"")</f>
        <v/>
      </c>
      <c r="W717" t="str">
        <f>IFERROR(YEAR(EmpData[[#This Row],[Month]]),"")</f>
        <v/>
      </c>
    </row>
    <row r="718" spans="22:23" x14ac:dyDescent="0.25">
      <c r="V718" t="str">
        <f>IFERROR(EmpData[[#This Row],[Name]]&amp;EmpData[[#This Row],[Month]],"")</f>
        <v/>
      </c>
      <c r="W718" t="str">
        <f>IFERROR(YEAR(EmpData[[#This Row],[Month]]),"")</f>
        <v/>
      </c>
    </row>
    <row r="719" spans="22:23" x14ac:dyDescent="0.25">
      <c r="V719" t="str">
        <f>IFERROR(EmpData[[#This Row],[Name]]&amp;EmpData[[#This Row],[Month]],"")</f>
        <v/>
      </c>
      <c r="W719" t="str">
        <f>IFERROR(YEAR(EmpData[[#This Row],[Month]]),"")</f>
        <v/>
      </c>
    </row>
    <row r="720" spans="22:23" x14ac:dyDescent="0.25">
      <c r="V720" t="str">
        <f>IFERROR(EmpData[[#This Row],[Name]]&amp;EmpData[[#This Row],[Month]],"")</f>
        <v/>
      </c>
      <c r="W720" t="str">
        <f>IFERROR(YEAR(EmpData[[#This Row],[Month]]),"")</f>
        <v/>
      </c>
    </row>
    <row r="721" spans="22:23" x14ac:dyDescent="0.25">
      <c r="V721" t="str">
        <f>IFERROR(EmpData[[#This Row],[Name]]&amp;EmpData[[#This Row],[Month]],"")</f>
        <v/>
      </c>
      <c r="W721" t="str">
        <f>IFERROR(YEAR(EmpData[[#This Row],[Month]]),"")</f>
        <v/>
      </c>
    </row>
    <row r="722" spans="22:23" x14ac:dyDescent="0.25">
      <c r="V722" t="str">
        <f>IFERROR(EmpData[[#This Row],[Name]]&amp;EmpData[[#This Row],[Month]],"")</f>
        <v/>
      </c>
      <c r="W722" t="str">
        <f>IFERROR(YEAR(EmpData[[#This Row],[Month]]),"")</f>
        <v/>
      </c>
    </row>
    <row r="723" spans="22:23" x14ac:dyDescent="0.25">
      <c r="V723" t="str">
        <f>IFERROR(EmpData[[#This Row],[Name]]&amp;EmpData[[#This Row],[Month]],"")</f>
        <v/>
      </c>
      <c r="W723" t="str">
        <f>IFERROR(YEAR(EmpData[[#This Row],[Month]]),"")</f>
        <v/>
      </c>
    </row>
    <row r="724" spans="22:23" x14ac:dyDescent="0.25">
      <c r="V724" t="str">
        <f>IFERROR(EmpData[[#This Row],[Name]]&amp;EmpData[[#This Row],[Month]],"")</f>
        <v/>
      </c>
      <c r="W724" t="str">
        <f>IFERROR(YEAR(EmpData[[#This Row],[Month]]),"")</f>
        <v/>
      </c>
    </row>
    <row r="725" spans="22:23" x14ac:dyDescent="0.25">
      <c r="V725" t="str">
        <f>IFERROR(EmpData[[#This Row],[Name]]&amp;EmpData[[#This Row],[Month]],"")</f>
        <v/>
      </c>
      <c r="W725" t="str">
        <f>IFERROR(YEAR(EmpData[[#This Row],[Month]]),"")</f>
        <v/>
      </c>
    </row>
    <row r="726" spans="22:23" x14ac:dyDescent="0.25">
      <c r="V726" t="str">
        <f>IFERROR(EmpData[[#This Row],[Name]]&amp;EmpData[[#This Row],[Month]],"")</f>
        <v/>
      </c>
      <c r="W726" t="str">
        <f>IFERROR(YEAR(EmpData[[#This Row],[Month]]),"")</f>
        <v/>
      </c>
    </row>
    <row r="727" spans="22:23" x14ac:dyDescent="0.25">
      <c r="V727" t="str">
        <f>IFERROR(EmpData[[#This Row],[Name]]&amp;EmpData[[#This Row],[Month]],"")</f>
        <v/>
      </c>
      <c r="W727" t="str">
        <f>IFERROR(YEAR(EmpData[[#This Row],[Month]]),"")</f>
        <v/>
      </c>
    </row>
    <row r="728" spans="22:23" x14ac:dyDescent="0.25">
      <c r="V728" t="str">
        <f>IFERROR(EmpData[[#This Row],[Name]]&amp;EmpData[[#This Row],[Month]],"")</f>
        <v/>
      </c>
      <c r="W728" t="str">
        <f>IFERROR(YEAR(EmpData[[#This Row],[Month]]),"")</f>
        <v/>
      </c>
    </row>
    <row r="729" spans="22:23" x14ac:dyDescent="0.25">
      <c r="V729" t="str">
        <f>IFERROR(EmpData[[#This Row],[Name]]&amp;EmpData[[#This Row],[Month]],"")</f>
        <v/>
      </c>
      <c r="W729" t="str">
        <f>IFERROR(YEAR(EmpData[[#This Row],[Month]]),"")</f>
        <v/>
      </c>
    </row>
    <row r="730" spans="22:23" x14ac:dyDescent="0.25">
      <c r="V730" t="str">
        <f>IFERROR(EmpData[[#This Row],[Name]]&amp;EmpData[[#This Row],[Month]],"")</f>
        <v/>
      </c>
      <c r="W730" t="str">
        <f>IFERROR(YEAR(EmpData[[#This Row],[Month]]),"")</f>
        <v/>
      </c>
    </row>
    <row r="731" spans="22:23" x14ac:dyDescent="0.25">
      <c r="V731" t="str">
        <f>IFERROR(EmpData[[#This Row],[Name]]&amp;EmpData[[#This Row],[Month]],"")</f>
        <v/>
      </c>
      <c r="W731" t="str">
        <f>IFERROR(YEAR(EmpData[[#This Row],[Month]]),"")</f>
        <v/>
      </c>
    </row>
    <row r="732" spans="22:23" x14ac:dyDescent="0.25">
      <c r="V732" t="str">
        <f>IFERROR(EmpData[[#This Row],[Name]]&amp;EmpData[[#This Row],[Month]],"")</f>
        <v/>
      </c>
      <c r="W732" t="str">
        <f>IFERROR(YEAR(EmpData[[#This Row],[Month]]),"")</f>
        <v/>
      </c>
    </row>
    <row r="733" spans="22:23" x14ac:dyDescent="0.25">
      <c r="V733" t="str">
        <f>IFERROR(EmpData[[#This Row],[Name]]&amp;EmpData[[#This Row],[Month]],"")</f>
        <v/>
      </c>
      <c r="W733" t="str">
        <f>IFERROR(YEAR(EmpData[[#This Row],[Month]]),"")</f>
        <v/>
      </c>
    </row>
    <row r="734" spans="22:23" x14ac:dyDescent="0.25">
      <c r="V734" t="str">
        <f>IFERROR(EmpData[[#This Row],[Name]]&amp;EmpData[[#This Row],[Month]],"")</f>
        <v/>
      </c>
      <c r="W734" t="str">
        <f>IFERROR(YEAR(EmpData[[#This Row],[Month]]),"")</f>
        <v/>
      </c>
    </row>
    <row r="735" spans="22:23" x14ac:dyDescent="0.25">
      <c r="V735" t="str">
        <f>IFERROR(EmpData[[#This Row],[Name]]&amp;EmpData[[#This Row],[Month]],"")</f>
        <v/>
      </c>
      <c r="W735" t="str">
        <f>IFERROR(YEAR(EmpData[[#This Row],[Month]]),"")</f>
        <v/>
      </c>
    </row>
    <row r="736" spans="22:23" x14ac:dyDescent="0.25">
      <c r="V736" t="str">
        <f>IFERROR(EmpData[[#This Row],[Name]]&amp;EmpData[[#This Row],[Month]],"")</f>
        <v/>
      </c>
      <c r="W736" t="str">
        <f>IFERROR(YEAR(EmpData[[#This Row],[Month]]),"")</f>
        <v/>
      </c>
    </row>
    <row r="737" spans="22:23" x14ac:dyDescent="0.25">
      <c r="V737" t="str">
        <f>IFERROR(EmpData[[#This Row],[Name]]&amp;EmpData[[#This Row],[Month]],"")</f>
        <v/>
      </c>
      <c r="W737" t="str">
        <f>IFERROR(YEAR(EmpData[[#This Row],[Month]]),"")</f>
        <v/>
      </c>
    </row>
    <row r="738" spans="22:23" x14ac:dyDescent="0.25">
      <c r="V738" t="str">
        <f>IFERROR(EmpData[[#This Row],[Name]]&amp;EmpData[[#This Row],[Month]],"")</f>
        <v/>
      </c>
      <c r="W738" t="str">
        <f>IFERROR(YEAR(EmpData[[#This Row],[Month]]),"")</f>
        <v/>
      </c>
    </row>
    <row r="739" spans="22:23" x14ac:dyDescent="0.25">
      <c r="V739" t="str">
        <f>IFERROR(EmpData[[#This Row],[Name]]&amp;EmpData[[#This Row],[Month]],"")</f>
        <v/>
      </c>
      <c r="W739" t="str">
        <f>IFERROR(YEAR(EmpData[[#This Row],[Month]]),"")</f>
        <v/>
      </c>
    </row>
    <row r="740" spans="22:23" x14ac:dyDescent="0.25">
      <c r="V740" t="str">
        <f>IFERROR(EmpData[[#This Row],[Name]]&amp;EmpData[[#This Row],[Month]],"")</f>
        <v/>
      </c>
      <c r="W740" t="str">
        <f>IFERROR(YEAR(EmpData[[#This Row],[Month]]),"")</f>
        <v/>
      </c>
    </row>
    <row r="741" spans="22:23" x14ac:dyDescent="0.25">
      <c r="V741" t="str">
        <f>IFERROR(EmpData[[#This Row],[Name]]&amp;EmpData[[#This Row],[Month]],"")</f>
        <v/>
      </c>
      <c r="W741" t="str">
        <f>IFERROR(YEAR(EmpData[[#This Row],[Month]]),"")</f>
        <v/>
      </c>
    </row>
    <row r="742" spans="22:23" x14ac:dyDescent="0.25">
      <c r="V742" t="str">
        <f>IFERROR(EmpData[[#This Row],[Name]]&amp;EmpData[[#This Row],[Month]],"")</f>
        <v/>
      </c>
      <c r="W742" t="str">
        <f>IFERROR(YEAR(EmpData[[#This Row],[Month]]),"")</f>
        <v/>
      </c>
    </row>
    <row r="743" spans="22:23" x14ac:dyDescent="0.25">
      <c r="V743" t="str">
        <f>IFERROR(EmpData[[#This Row],[Name]]&amp;EmpData[[#This Row],[Month]],"")</f>
        <v/>
      </c>
      <c r="W743" t="str">
        <f>IFERROR(YEAR(EmpData[[#This Row],[Month]]),"")</f>
        <v/>
      </c>
    </row>
    <row r="744" spans="22:23" x14ac:dyDescent="0.25">
      <c r="V744" t="str">
        <f>IFERROR(EmpData[[#This Row],[Name]]&amp;EmpData[[#This Row],[Month]],"")</f>
        <v/>
      </c>
      <c r="W744" t="str">
        <f>IFERROR(YEAR(EmpData[[#This Row],[Month]]),"")</f>
        <v/>
      </c>
    </row>
    <row r="745" spans="22:23" x14ac:dyDescent="0.25">
      <c r="V745" t="str">
        <f>IFERROR(EmpData[[#This Row],[Name]]&amp;EmpData[[#This Row],[Month]],"")</f>
        <v/>
      </c>
      <c r="W745" t="str">
        <f>IFERROR(YEAR(EmpData[[#This Row],[Month]]),"")</f>
        <v/>
      </c>
    </row>
    <row r="746" spans="22:23" x14ac:dyDescent="0.25">
      <c r="V746" t="str">
        <f>IFERROR(EmpData[[#This Row],[Name]]&amp;EmpData[[#This Row],[Month]],"")</f>
        <v/>
      </c>
      <c r="W746" t="str">
        <f>IFERROR(YEAR(EmpData[[#This Row],[Month]]),"")</f>
        <v/>
      </c>
    </row>
    <row r="747" spans="22:23" x14ac:dyDescent="0.25">
      <c r="V747" t="str">
        <f>IFERROR(EmpData[[#This Row],[Name]]&amp;EmpData[[#This Row],[Month]],"")</f>
        <v/>
      </c>
      <c r="W747" t="str">
        <f>IFERROR(YEAR(EmpData[[#This Row],[Month]]),"")</f>
        <v/>
      </c>
    </row>
    <row r="748" spans="22:23" x14ac:dyDescent="0.25">
      <c r="V748" t="str">
        <f>IFERROR(EmpData[[#This Row],[Name]]&amp;EmpData[[#This Row],[Month]],"")</f>
        <v/>
      </c>
      <c r="W748" t="str">
        <f>IFERROR(YEAR(EmpData[[#This Row],[Month]]),"")</f>
        <v/>
      </c>
    </row>
    <row r="749" spans="22:23" x14ac:dyDescent="0.25">
      <c r="V749" t="str">
        <f>IFERROR(EmpData[[#This Row],[Name]]&amp;EmpData[[#This Row],[Month]],"")</f>
        <v/>
      </c>
      <c r="W749" t="str">
        <f>IFERROR(YEAR(EmpData[[#This Row],[Month]]),"")</f>
        <v/>
      </c>
    </row>
    <row r="750" spans="22:23" x14ac:dyDescent="0.25">
      <c r="V750" t="str">
        <f>IFERROR(EmpData[[#This Row],[Name]]&amp;EmpData[[#This Row],[Month]],"")</f>
        <v/>
      </c>
      <c r="W750" t="str">
        <f>IFERROR(YEAR(EmpData[[#This Row],[Month]]),"")</f>
        <v/>
      </c>
    </row>
    <row r="751" spans="22:23" x14ac:dyDescent="0.25">
      <c r="V751" t="str">
        <f>IFERROR(EmpData[[#This Row],[Name]]&amp;EmpData[[#This Row],[Month]],"")</f>
        <v/>
      </c>
      <c r="W751" t="str">
        <f>IFERROR(YEAR(EmpData[[#This Row],[Month]]),"")</f>
        <v/>
      </c>
    </row>
    <row r="752" spans="22:23" x14ac:dyDescent="0.25">
      <c r="V752" t="str">
        <f>IFERROR(EmpData[[#This Row],[Name]]&amp;EmpData[[#This Row],[Month]],"")</f>
        <v/>
      </c>
      <c r="W752" t="str">
        <f>IFERROR(YEAR(EmpData[[#This Row],[Month]]),"")</f>
        <v/>
      </c>
    </row>
    <row r="753" spans="22:23" x14ac:dyDescent="0.25">
      <c r="V753" t="str">
        <f>IFERROR(EmpData[[#This Row],[Name]]&amp;EmpData[[#This Row],[Month]],"")</f>
        <v/>
      </c>
      <c r="W753" t="str">
        <f>IFERROR(YEAR(EmpData[[#This Row],[Month]]),"")</f>
        <v/>
      </c>
    </row>
    <row r="754" spans="22:23" x14ac:dyDescent="0.25">
      <c r="V754" t="str">
        <f>IFERROR(EmpData[[#This Row],[Name]]&amp;EmpData[[#This Row],[Month]],"")</f>
        <v/>
      </c>
      <c r="W754" t="str">
        <f>IFERROR(YEAR(EmpData[[#This Row],[Month]]),"")</f>
        <v/>
      </c>
    </row>
    <row r="755" spans="22:23" x14ac:dyDescent="0.25">
      <c r="V755" t="str">
        <f>IFERROR(EmpData[[#This Row],[Name]]&amp;EmpData[[#This Row],[Month]],"")</f>
        <v/>
      </c>
      <c r="W755" t="str">
        <f>IFERROR(YEAR(EmpData[[#This Row],[Month]]),"")</f>
        <v/>
      </c>
    </row>
    <row r="756" spans="22:23" x14ac:dyDescent="0.25">
      <c r="V756" t="str">
        <f>IFERROR(EmpData[[#This Row],[Name]]&amp;EmpData[[#This Row],[Month]],"")</f>
        <v/>
      </c>
      <c r="W756" t="str">
        <f>IFERROR(YEAR(EmpData[[#This Row],[Month]]),"")</f>
        <v/>
      </c>
    </row>
    <row r="757" spans="22:23" x14ac:dyDescent="0.25">
      <c r="V757" t="str">
        <f>IFERROR(EmpData[[#This Row],[Name]]&amp;EmpData[[#This Row],[Month]],"")</f>
        <v/>
      </c>
      <c r="W757" t="str">
        <f>IFERROR(YEAR(EmpData[[#This Row],[Month]]),"")</f>
        <v/>
      </c>
    </row>
    <row r="758" spans="22:23" x14ac:dyDescent="0.25">
      <c r="V758" t="str">
        <f>IFERROR(EmpData[[#This Row],[Name]]&amp;EmpData[[#This Row],[Month]],"")</f>
        <v/>
      </c>
      <c r="W758" t="str">
        <f>IFERROR(YEAR(EmpData[[#This Row],[Month]]),"")</f>
        <v/>
      </c>
    </row>
    <row r="759" spans="22:23" x14ac:dyDescent="0.25">
      <c r="V759" t="str">
        <f>IFERROR(EmpData[[#This Row],[Name]]&amp;EmpData[[#This Row],[Month]],"")</f>
        <v/>
      </c>
      <c r="W759" t="str">
        <f>IFERROR(YEAR(EmpData[[#This Row],[Month]]),"")</f>
        <v/>
      </c>
    </row>
    <row r="760" spans="22:23" x14ac:dyDescent="0.25">
      <c r="V760" t="str">
        <f>IFERROR(EmpData[[#This Row],[Name]]&amp;EmpData[[#This Row],[Month]],"")</f>
        <v/>
      </c>
      <c r="W760" t="str">
        <f>IFERROR(YEAR(EmpData[[#This Row],[Month]]),"")</f>
        <v/>
      </c>
    </row>
    <row r="761" spans="22:23" x14ac:dyDescent="0.25">
      <c r="V761" t="str">
        <f>IFERROR(EmpData[[#This Row],[Name]]&amp;EmpData[[#This Row],[Month]],"")</f>
        <v/>
      </c>
      <c r="W761" t="str">
        <f>IFERROR(YEAR(EmpData[[#This Row],[Month]]),"")</f>
        <v/>
      </c>
    </row>
    <row r="762" spans="22:23" x14ac:dyDescent="0.25">
      <c r="V762" t="str">
        <f>IFERROR(EmpData[[#This Row],[Name]]&amp;EmpData[[#This Row],[Month]],"")</f>
        <v/>
      </c>
      <c r="W762" t="str">
        <f>IFERROR(YEAR(EmpData[[#This Row],[Month]]),"")</f>
        <v/>
      </c>
    </row>
    <row r="763" spans="22:23" x14ac:dyDescent="0.25">
      <c r="V763" t="str">
        <f>IFERROR(EmpData[[#This Row],[Name]]&amp;EmpData[[#This Row],[Month]],"")</f>
        <v/>
      </c>
      <c r="W763" t="str">
        <f>IFERROR(YEAR(EmpData[[#This Row],[Month]]),"")</f>
        <v/>
      </c>
    </row>
    <row r="764" spans="22:23" x14ac:dyDescent="0.25">
      <c r="V764" t="str">
        <f>IFERROR(EmpData[[#This Row],[Name]]&amp;EmpData[[#This Row],[Month]],"")</f>
        <v/>
      </c>
      <c r="W764" t="str">
        <f>IFERROR(YEAR(EmpData[[#This Row],[Month]]),"")</f>
        <v/>
      </c>
    </row>
    <row r="765" spans="22:23" x14ac:dyDescent="0.25">
      <c r="V765" t="str">
        <f>IFERROR(EmpData[[#This Row],[Name]]&amp;EmpData[[#This Row],[Month]],"")</f>
        <v/>
      </c>
      <c r="W765" t="str">
        <f>IFERROR(YEAR(EmpData[[#This Row],[Month]]),"")</f>
        <v/>
      </c>
    </row>
    <row r="766" spans="22:23" x14ac:dyDescent="0.25">
      <c r="V766" t="str">
        <f>IFERROR(EmpData[[#This Row],[Name]]&amp;EmpData[[#This Row],[Month]],"")</f>
        <v/>
      </c>
      <c r="W766" t="str">
        <f>IFERROR(YEAR(EmpData[[#This Row],[Month]]),"")</f>
        <v/>
      </c>
    </row>
    <row r="767" spans="22:23" x14ac:dyDescent="0.25">
      <c r="V767" t="str">
        <f>IFERROR(EmpData[[#This Row],[Name]]&amp;EmpData[[#This Row],[Month]],"")</f>
        <v/>
      </c>
      <c r="W767" t="str">
        <f>IFERROR(YEAR(EmpData[[#This Row],[Month]]),"")</f>
        <v/>
      </c>
    </row>
    <row r="768" spans="22:23" x14ac:dyDescent="0.25">
      <c r="V768" t="str">
        <f>IFERROR(EmpData[[#This Row],[Name]]&amp;EmpData[[#This Row],[Month]],"")</f>
        <v/>
      </c>
      <c r="W768" t="str">
        <f>IFERROR(YEAR(EmpData[[#This Row],[Month]]),"")</f>
        <v/>
      </c>
    </row>
    <row r="769" spans="22:23" x14ac:dyDescent="0.25">
      <c r="V769" t="str">
        <f>IFERROR(EmpData[[#This Row],[Name]]&amp;EmpData[[#This Row],[Month]],"")</f>
        <v/>
      </c>
      <c r="W769" t="str">
        <f>IFERROR(YEAR(EmpData[[#This Row],[Month]]),"")</f>
        <v/>
      </c>
    </row>
    <row r="770" spans="22:23" x14ac:dyDescent="0.25">
      <c r="V770" t="str">
        <f>IFERROR(EmpData[[#This Row],[Name]]&amp;EmpData[[#This Row],[Month]],"")</f>
        <v/>
      </c>
      <c r="W770" t="str">
        <f>IFERROR(YEAR(EmpData[[#This Row],[Month]]),"")</f>
        <v/>
      </c>
    </row>
    <row r="771" spans="22:23" x14ac:dyDescent="0.25">
      <c r="V771" t="str">
        <f>IFERROR(EmpData[[#This Row],[Name]]&amp;EmpData[[#This Row],[Month]],"")</f>
        <v/>
      </c>
      <c r="W771" t="str">
        <f>IFERROR(YEAR(EmpData[[#This Row],[Month]]),"")</f>
        <v/>
      </c>
    </row>
    <row r="772" spans="22:23" x14ac:dyDescent="0.25">
      <c r="V772" t="str">
        <f>IFERROR(EmpData[[#This Row],[Name]]&amp;EmpData[[#This Row],[Month]],"")</f>
        <v/>
      </c>
      <c r="W772" t="str">
        <f>IFERROR(YEAR(EmpData[[#This Row],[Month]]),"")</f>
        <v/>
      </c>
    </row>
    <row r="773" spans="22:23" x14ac:dyDescent="0.25">
      <c r="V773" t="str">
        <f>IFERROR(EmpData[[#This Row],[Name]]&amp;EmpData[[#This Row],[Month]],"")</f>
        <v/>
      </c>
      <c r="W773" t="str">
        <f>IFERROR(YEAR(EmpData[[#This Row],[Month]]),"")</f>
        <v/>
      </c>
    </row>
    <row r="774" spans="22:23" x14ac:dyDescent="0.25">
      <c r="V774" t="str">
        <f>IFERROR(EmpData[[#This Row],[Name]]&amp;EmpData[[#This Row],[Month]],"")</f>
        <v/>
      </c>
      <c r="W774" t="str">
        <f>IFERROR(YEAR(EmpData[[#This Row],[Month]]),"")</f>
        <v/>
      </c>
    </row>
    <row r="775" spans="22:23" x14ac:dyDescent="0.25">
      <c r="V775" t="str">
        <f>IFERROR(EmpData[[#This Row],[Name]]&amp;EmpData[[#This Row],[Month]],"")</f>
        <v/>
      </c>
      <c r="W775" t="str">
        <f>IFERROR(YEAR(EmpData[[#This Row],[Month]]),"")</f>
        <v/>
      </c>
    </row>
    <row r="776" spans="22:23" x14ac:dyDescent="0.25">
      <c r="V776" t="str">
        <f>IFERROR(EmpData[[#This Row],[Name]]&amp;EmpData[[#This Row],[Month]],"")</f>
        <v/>
      </c>
      <c r="W776" t="str">
        <f>IFERROR(YEAR(EmpData[[#This Row],[Month]]),"")</f>
        <v/>
      </c>
    </row>
    <row r="777" spans="22:23" x14ac:dyDescent="0.25">
      <c r="V777" t="str">
        <f>IFERROR(EmpData[[#This Row],[Name]]&amp;EmpData[[#This Row],[Month]],"")</f>
        <v/>
      </c>
      <c r="W777" t="str">
        <f>IFERROR(YEAR(EmpData[[#This Row],[Month]]),"")</f>
        <v/>
      </c>
    </row>
    <row r="778" spans="22:23" x14ac:dyDescent="0.25">
      <c r="V778" t="str">
        <f>IFERROR(EmpData[[#This Row],[Name]]&amp;EmpData[[#This Row],[Month]],"")</f>
        <v/>
      </c>
      <c r="W778" t="str">
        <f>IFERROR(YEAR(EmpData[[#This Row],[Month]]),"")</f>
        <v/>
      </c>
    </row>
    <row r="779" spans="22:23" x14ac:dyDescent="0.25">
      <c r="V779" t="str">
        <f>IFERROR(EmpData[[#This Row],[Name]]&amp;EmpData[[#This Row],[Month]],"")</f>
        <v/>
      </c>
      <c r="W779" t="str">
        <f>IFERROR(YEAR(EmpData[[#This Row],[Month]]),"")</f>
        <v/>
      </c>
    </row>
    <row r="780" spans="22:23" x14ac:dyDescent="0.25">
      <c r="V780" t="str">
        <f>IFERROR(EmpData[[#This Row],[Name]]&amp;EmpData[[#This Row],[Month]],"")</f>
        <v/>
      </c>
      <c r="W780" t="str">
        <f>IFERROR(YEAR(EmpData[[#This Row],[Month]]),"")</f>
        <v/>
      </c>
    </row>
    <row r="781" spans="22:23" x14ac:dyDescent="0.25">
      <c r="V781" t="str">
        <f>IFERROR(EmpData[[#This Row],[Name]]&amp;EmpData[[#This Row],[Month]],"")</f>
        <v/>
      </c>
      <c r="W781" t="str">
        <f>IFERROR(YEAR(EmpData[[#This Row],[Month]]),"")</f>
        <v/>
      </c>
    </row>
    <row r="782" spans="22:23" x14ac:dyDescent="0.25">
      <c r="V782" t="str">
        <f>IFERROR(EmpData[[#This Row],[Name]]&amp;EmpData[[#This Row],[Month]],"")</f>
        <v/>
      </c>
      <c r="W782" t="str">
        <f>IFERROR(YEAR(EmpData[[#This Row],[Month]]),"")</f>
        <v/>
      </c>
    </row>
    <row r="783" spans="22:23" x14ac:dyDescent="0.25">
      <c r="V783" t="str">
        <f>IFERROR(EmpData[[#This Row],[Name]]&amp;EmpData[[#This Row],[Month]],"")</f>
        <v/>
      </c>
      <c r="W783" t="str">
        <f>IFERROR(YEAR(EmpData[[#This Row],[Month]]),"")</f>
        <v/>
      </c>
    </row>
    <row r="784" spans="22:23" x14ac:dyDescent="0.25">
      <c r="V784" t="str">
        <f>IFERROR(EmpData[[#This Row],[Name]]&amp;EmpData[[#This Row],[Month]],"")</f>
        <v/>
      </c>
      <c r="W784" t="str">
        <f>IFERROR(YEAR(EmpData[[#This Row],[Month]]),"")</f>
        <v/>
      </c>
    </row>
    <row r="785" spans="22:23" x14ac:dyDescent="0.25">
      <c r="V785" t="str">
        <f>IFERROR(EmpData[[#This Row],[Name]]&amp;EmpData[[#This Row],[Month]],"")</f>
        <v/>
      </c>
      <c r="W785" t="str">
        <f>IFERROR(YEAR(EmpData[[#This Row],[Month]]),"")</f>
        <v/>
      </c>
    </row>
    <row r="786" spans="22:23" x14ac:dyDescent="0.25">
      <c r="V786" t="str">
        <f>IFERROR(EmpData[[#This Row],[Name]]&amp;EmpData[[#This Row],[Month]],"")</f>
        <v/>
      </c>
      <c r="W786" t="str">
        <f>IFERROR(YEAR(EmpData[[#This Row],[Month]]),"")</f>
        <v/>
      </c>
    </row>
    <row r="787" spans="22:23" x14ac:dyDescent="0.25">
      <c r="V787" t="str">
        <f>IFERROR(EmpData[[#This Row],[Name]]&amp;EmpData[[#This Row],[Month]],"")</f>
        <v/>
      </c>
      <c r="W787" t="str">
        <f>IFERROR(YEAR(EmpData[[#This Row],[Month]]),"")</f>
        <v/>
      </c>
    </row>
    <row r="788" spans="22:23" x14ac:dyDescent="0.25">
      <c r="V788" t="str">
        <f>IFERROR(EmpData[[#This Row],[Name]]&amp;EmpData[[#This Row],[Month]],"")</f>
        <v/>
      </c>
      <c r="W788" t="str">
        <f>IFERROR(YEAR(EmpData[[#This Row],[Month]]),"")</f>
        <v/>
      </c>
    </row>
    <row r="789" spans="22:23" x14ac:dyDescent="0.25">
      <c r="V789" t="str">
        <f>IFERROR(EmpData[[#This Row],[Name]]&amp;EmpData[[#This Row],[Month]],"")</f>
        <v/>
      </c>
      <c r="W789" t="str">
        <f>IFERROR(YEAR(EmpData[[#This Row],[Month]]),"")</f>
        <v/>
      </c>
    </row>
    <row r="790" spans="22:23" x14ac:dyDescent="0.25">
      <c r="V790" t="str">
        <f>IFERROR(EmpData[[#This Row],[Name]]&amp;EmpData[[#This Row],[Month]],"")</f>
        <v/>
      </c>
      <c r="W790" t="str">
        <f>IFERROR(YEAR(EmpData[[#This Row],[Month]]),"")</f>
        <v/>
      </c>
    </row>
    <row r="791" spans="22:23" x14ac:dyDescent="0.25">
      <c r="V791" t="str">
        <f>IFERROR(EmpData[[#This Row],[Name]]&amp;EmpData[[#This Row],[Month]],"")</f>
        <v/>
      </c>
      <c r="W791" t="str">
        <f>IFERROR(YEAR(EmpData[[#This Row],[Month]]),"")</f>
        <v/>
      </c>
    </row>
    <row r="792" spans="22:23" x14ac:dyDescent="0.25">
      <c r="V792" t="str">
        <f>IFERROR(EmpData[[#This Row],[Name]]&amp;EmpData[[#This Row],[Month]],"")</f>
        <v/>
      </c>
      <c r="W792" t="str">
        <f>IFERROR(YEAR(EmpData[[#This Row],[Month]]),"")</f>
        <v/>
      </c>
    </row>
    <row r="793" spans="22:23" x14ac:dyDescent="0.25">
      <c r="V793" t="str">
        <f>IFERROR(EmpData[[#This Row],[Name]]&amp;EmpData[[#This Row],[Month]],"")</f>
        <v/>
      </c>
      <c r="W793" t="str">
        <f>IFERROR(YEAR(EmpData[[#This Row],[Month]]),"")</f>
        <v/>
      </c>
    </row>
    <row r="794" spans="22:23" x14ac:dyDescent="0.25">
      <c r="V794" t="str">
        <f>IFERROR(EmpData[[#This Row],[Name]]&amp;EmpData[[#This Row],[Month]],"")</f>
        <v/>
      </c>
      <c r="W794" t="str">
        <f>IFERROR(YEAR(EmpData[[#This Row],[Month]]),"")</f>
        <v/>
      </c>
    </row>
    <row r="795" spans="22:23" x14ac:dyDescent="0.25">
      <c r="V795" t="str">
        <f>IFERROR(EmpData[[#This Row],[Name]]&amp;EmpData[[#This Row],[Month]],"")</f>
        <v/>
      </c>
      <c r="W795" t="str">
        <f>IFERROR(YEAR(EmpData[[#This Row],[Month]]),"")</f>
        <v/>
      </c>
    </row>
    <row r="796" spans="22:23" x14ac:dyDescent="0.25">
      <c r="V796" t="str">
        <f>IFERROR(EmpData[[#This Row],[Name]]&amp;EmpData[[#This Row],[Month]],"")</f>
        <v/>
      </c>
      <c r="W796" t="str">
        <f>IFERROR(YEAR(EmpData[[#This Row],[Month]]),"")</f>
        <v/>
      </c>
    </row>
    <row r="797" spans="22:23" x14ac:dyDescent="0.25">
      <c r="V797" t="str">
        <f>IFERROR(EmpData[[#This Row],[Name]]&amp;EmpData[[#This Row],[Month]],"")</f>
        <v/>
      </c>
      <c r="W797" t="str">
        <f>IFERROR(YEAR(EmpData[[#This Row],[Month]]),"")</f>
        <v/>
      </c>
    </row>
    <row r="798" spans="22:23" x14ac:dyDescent="0.25">
      <c r="V798" t="str">
        <f>IFERROR(EmpData[[#This Row],[Name]]&amp;EmpData[[#This Row],[Month]],"")</f>
        <v/>
      </c>
      <c r="W798" t="str">
        <f>IFERROR(YEAR(EmpData[[#This Row],[Month]]),"")</f>
        <v/>
      </c>
    </row>
    <row r="799" spans="22:23" x14ac:dyDescent="0.25">
      <c r="V799" t="str">
        <f>IFERROR(EmpData[[#This Row],[Name]]&amp;EmpData[[#This Row],[Month]],"")</f>
        <v/>
      </c>
      <c r="W799" t="str">
        <f>IFERROR(YEAR(EmpData[[#This Row],[Month]]),"")</f>
        <v/>
      </c>
    </row>
    <row r="800" spans="22:23" x14ac:dyDescent="0.25">
      <c r="V800" t="str">
        <f>IFERROR(EmpData[[#This Row],[Name]]&amp;EmpData[[#This Row],[Month]],"")</f>
        <v/>
      </c>
      <c r="W800" t="str">
        <f>IFERROR(YEAR(EmpData[[#This Row],[Month]]),"")</f>
        <v/>
      </c>
    </row>
    <row r="801" spans="22:23" x14ac:dyDescent="0.25">
      <c r="V801" t="str">
        <f>IFERROR(EmpData[[#This Row],[Name]]&amp;EmpData[[#This Row],[Month]],"")</f>
        <v/>
      </c>
      <c r="W801" t="str">
        <f>IFERROR(YEAR(EmpData[[#This Row],[Month]]),"")</f>
        <v/>
      </c>
    </row>
    <row r="802" spans="22:23" x14ac:dyDescent="0.25">
      <c r="V802" t="str">
        <f>IFERROR(EmpData[[#This Row],[Name]]&amp;EmpData[[#This Row],[Month]],"")</f>
        <v/>
      </c>
      <c r="W802" t="str">
        <f>IFERROR(YEAR(EmpData[[#This Row],[Month]]),"")</f>
        <v/>
      </c>
    </row>
    <row r="803" spans="22:23" x14ac:dyDescent="0.25">
      <c r="V803" t="str">
        <f>IFERROR(EmpData[[#This Row],[Name]]&amp;EmpData[[#This Row],[Month]],"")</f>
        <v/>
      </c>
      <c r="W803" t="str">
        <f>IFERROR(YEAR(EmpData[[#This Row],[Month]]),"")</f>
        <v/>
      </c>
    </row>
    <row r="804" spans="22:23" x14ac:dyDescent="0.25">
      <c r="V804" t="str">
        <f>IFERROR(EmpData[[#This Row],[Name]]&amp;EmpData[[#This Row],[Month]],"")</f>
        <v/>
      </c>
      <c r="W804" t="str">
        <f>IFERROR(YEAR(EmpData[[#This Row],[Month]]),"")</f>
        <v/>
      </c>
    </row>
    <row r="805" spans="22:23" x14ac:dyDescent="0.25">
      <c r="V805" t="str">
        <f>IFERROR(EmpData[[#This Row],[Name]]&amp;EmpData[[#This Row],[Month]],"")</f>
        <v/>
      </c>
      <c r="W805" t="str">
        <f>IFERROR(YEAR(EmpData[[#This Row],[Month]]),"")</f>
        <v/>
      </c>
    </row>
    <row r="806" spans="22:23" x14ac:dyDescent="0.25">
      <c r="V806" t="str">
        <f>IFERROR(EmpData[[#This Row],[Name]]&amp;EmpData[[#This Row],[Month]],"")</f>
        <v/>
      </c>
      <c r="W806" t="str">
        <f>IFERROR(YEAR(EmpData[[#This Row],[Month]]),"")</f>
        <v/>
      </c>
    </row>
    <row r="807" spans="22:23" x14ac:dyDescent="0.25">
      <c r="V807" t="str">
        <f>IFERROR(EmpData[[#This Row],[Name]]&amp;EmpData[[#This Row],[Month]],"")</f>
        <v/>
      </c>
      <c r="W807" t="str">
        <f>IFERROR(YEAR(EmpData[[#This Row],[Month]]),"")</f>
        <v/>
      </c>
    </row>
    <row r="808" spans="22:23" x14ac:dyDescent="0.25">
      <c r="V808" t="str">
        <f>IFERROR(EmpData[[#This Row],[Name]]&amp;EmpData[[#This Row],[Month]],"")</f>
        <v/>
      </c>
      <c r="W808" t="str">
        <f>IFERROR(YEAR(EmpData[[#This Row],[Month]]),"")</f>
        <v/>
      </c>
    </row>
    <row r="809" spans="22:23" x14ac:dyDescent="0.25">
      <c r="V809" t="str">
        <f>IFERROR(EmpData[[#This Row],[Name]]&amp;EmpData[[#This Row],[Month]],"")</f>
        <v/>
      </c>
      <c r="W809" t="str">
        <f>IFERROR(YEAR(EmpData[[#This Row],[Month]]),"")</f>
        <v/>
      </c>
    </row>
    <row r="810" spans="22:23" x14ac:dyDescent="0.25">
      <c r="V810" t="str">
        <f>IFERROR(EmpData[[#This Row],[Name]]&amp;EmpData[[#This Row],[Month]],"")</f>
        <v/>
      </c>
      <c r="W810" t="str">
        <f>IFERROR(YEAR(EmpData[[#This Row],[Month]]),"")</f>
        <v/>
      </c>
    </row>
    <row r="811" spans="22:23" x14ac:dyDescent="0.25">
      <c r="V811" t="str">
        <f>IFERROR(EmpData[[#This Row],[Name]]&amp;EmpData[[#This Row],[Month]],"")</f>
        <v/>
      </c>
      <c r="W811" t="str">
        <f>IFERROR(YEAR(EmpData[[#This Row],[Month]]),"")</f>
        <v/>
      </c>
    </row>
    <row r="812" spans="22:23" x14ac:dyDescent="0.25">
      <c r="V812" t="str">
        <f>IFERROR(EmpData[[#This Row],[Name]]&amp;EmpData[[#This Row],[Month]],"")</f>
        <v/>
      </c>
      <c r="W812" t="str">
        <f>IFERROR(YEAR(EmpData[[#This Row],[Month]]),"")</f>
        <v/>
      </c>
    </row>
    <row r="813" spans="22:23" x14ac:dyDescent="0.25">
      <c r="V813" t="str">
        <f>IFERROR(EmpData[[#This Row],[Name]]&amp;EmpData[[#This Row],[Month]],"")</f>
        <v/>
      </c>
      <c r="W813" t="str">
        <f>IFERROR(YEAR(EmpData[[#This Row],[Month]]),"")</f>
        <v/>
      </c>
    </row>
    <row r="814" spans="22:23" x14ac:dyDescent="0.25">
      <c r="V814" t="str">
        <f>IFERROR(EmpData[[#This Row],[Name]]&amp;EmpData[[#This Row],[Month]],"")</f>
        <v/>
      </c>
      <c r="W814" t="str">
        <f>IFERROR(YEAR(EmpData[[#This Row],[Month]]),"")</f>
        <v/>
      </c>
    </row>
    <row r="815" spans="22:23" x14ac:dyDescent="0.25">
      <c r="V815" t="str">
        <f>IFERROR(EmpData[[#This Row],[Name]]&amp;EmpData[[#This Row],[Month]],"")</f>
        <v/>
      </c>
      <c r="W815" t="str">
        <f>IFERROR(YEAR(EmpData[[#This Row],[Month]]),"")</f>
        <v/>
      </c>
    </row>
    <row r="816" spans="22:23" x14ac:dyDescent="0.25">
      <c r="V816" t="str">
        <f>IFERROR(EmpData[[#This Row],[Name]]&amp;EmpData[[#This Row],[Month]],"")</f>
        <v/>
      </c>
      <c r="W816" t="str">
        <f>IFERROR(YEAR(EmpData[[#This Row],[Month]]),"")</f>
        <v/>
      </c>
    </row>
    <row r="817" spans="22:23" x14ac:dyDescent="0.25">
      <c r="V817" t="str">
        <f>IFERROR(EmpData[[#This Row],[Name]]&amp;EmpData[[#This Row],[Month]],"")</f>
        <v/>
      </c>
      <c r="W817" t="str">
        <f>IFERROR(YEAR(EmpData[[#This Row],[Month]]),"")</f>
        <v/>
      </c>
    </row>
    <row r="818" spans="22:23" x14ac:dyDescent="0.25">
      <c r="V818" t="str">
        <f>IFERROR(EmpData[[#This Row],[Name]]&amp;EmpData[[#This Row],[Month]],"")</f>
        <v/>
      </c>
      <c r="W818" t="str">
        <f>IFERROR(YEAR(EmpData[[#This Row],[Month]]),"")</f>
        <v/>
      </c>
    </row>
    <row r="819" spans="22:23" x14ac:dyDescent="0.25">
      <c r="V819" t="str">
        <f>IFERROR(EmpData[[#This Row],[Name]]&amp;EmpData[[#This Row],[Month]],"")</f>
        <v/>
      </c>
      <c r="W819" t="str">
        <f>IFERROR(YEAR(EmpData[[#This Row],[Month]]),"")</f>
        <v/>
      </c>
    </row>
    <row r="820" spans="22:23" x14ac:dyDescent="0.25">
      <c r="V820" t="str">
        <f>IFERROR(EmpData[[#This Row],[Name]]&amp;EmpData[[#This Row],[Month]],"")</f>
        <v/>
      </c>
      <c r="W820" t="str">
        <f>IFERROR(YEAR(EmpData[[#This Row],[Month]]),"")</f>
        <v/>
      </c>
    </row>
    <row r="821" spans="22:23" x14ac:dyDescent="0.25">
      <c r="V821" t="str">
        <f>IFERROR(EmpData[[#This Row],[Name]]&amp;EmpData[[#This Row],[Month]],"")</f>
        <v/>
      </c>
      <c r="W821" t="str">
        <f>IFERROR(YEAR(EmpData[[#This Row],[Month]]),"")</f>
        <v/>
      </c>
    </row>
    <row r="822" spans="22:23" x14ac:dyDescent="0.25">
      <c r="V822" t="str">
        <f>IFERROR(EmpData[[#This Row],[Name]]&amp;EmpData[[#This Row],[Month]],"")</f>
        <v/>
      </c>
      <c r="W822" t="str">
        <f>IFERROR(YEAR(EmpData[[#This Row],[Month]]),"")</f>
        <v/>
      </c>
    </row>
    <row r="823" spans="22:23" x14ac:dyDescent="0.25">
      <c r="V823" t="str">
        <f>IFERROR(EmpData[[#This Row],[Name]]&amp;EmpData[[#This Row],[Month]],"")</f>
        <v/>
      </c>
      <c r="W823" t="str">
        <f>IFERROR(YEAR(EmpData[[#This Row],[Month]]),"")</f>
        <v/>
      </c>
    </row>
    <row r="824" spans="22:23" x14ac:dyDescent="0.25">
      <c r="V824" t="str">
        <f>IFERROR(EmpData[[#This Row],[Name]]&amp;EmpData[[#This Row],[Month]],"")</f>
        <v/>
      </c>
      <c r="W824" t="str">
        <f>IFERROR(YEAR(EmpData[[#This Row],[Month]]),"")</f>
        <v/>
      </c>
    </row>
    <row r="825" spans="22:23" x14ac:dyDescent="0.25">
      <c r="V825" t="str">
        <f>IFERROR(EmpData[[#This Row],[Name]]&amp;EmpData[[#This Row],[Month]],"")</f>
        <v/>
      </c>
      <c r="W825" t="str">
        <f>IFERROR(YEAR(EmpData[[#This Row],[Month]]),"")</f>
        <v/>
      </c>
    </row>
    <row r="826" spans="22:23" x14ac:dyDescent="0.25">
      <c r="V826" t="str">
        <f>IFERROR(EmpData[[#This Row],[Name]]&amp;EmpData[[#This Row],[Month]],"")</f>
        <v/>
      </c>
      <c r="W826" t="str">
        <f>IFERROR(YEAR(EmpData[[#This Row],[Month]]),"")</f>
        <v/>
      </c>
    </row>
    <row r="827" spans="22:23" x14ac:dyDescent="0.25">
      <c r="V827" t="str">
        <f>IFERROR(EmpData[[#This Row],[Name]]&amp;EmpData[[#This Row],[Month]],"")</f>
        <v/>
      </c>
      <c r="W827" t="str">
        <f>IFERROR(YEAR(EmpData[[#This Row],[Month]]),"")</f>
        <v/>
      </c>
    </row>
    <row r="828" spans="22:23" x14ac:dyDescent="0.25">
      <c r="V828" t="str">
        <f>IFERROR(EmpData[[#This Row],[Name]]&amp;EmpData[[#This Row],[Month]],"")</f>
        <v/>
      </c>
      <c r="W828" t="str">
        <f>IFERROR(YEAR(EmpData[[#This Row],[Month]]),"")</f>
        <v/>
      </c>
    </row>
    <row r="829" spans="22:23" x14ac:dyDescent="0.25">
      <c r="V829" t="str">
        <f>IFERROR(EmpData[[#This Row],[Name]]&amp;EmpData[[#This Row],[Month]],"")</f>
        <v/>
      </c>
      <c r="W829" t="str">
        <f>IFERROR(YEAR(EmpData[[#This Row],[Month]]),"")</f>
        <v/>
      </c>
    </row>
    <row r="830" spans="22:23" x14ac:dyDescent="0.25">
      <c r="V830" t="str">
        <f>IFERROR(EmpData[[#This Row],[Name]]&amp;EmpData[[#This Row],[Month]],"")</f>
        <v/>
      </c>
      <c r="W830" t="str">
        <f>IFERROR(YEAR(EmpData[[#This Row],[Month]]),"")</f>
        <v/>
      </c>
    </row>
    <row r="831" spans="22:23" x14ac:dyDescent="0.25">
      <c r="V831" t="str">
        <f>IFERROR(EmpData[[#This Row],[Name]]&amp;EmpData[[#This Row],[Month]],"")</f>
        <v/>
      </c>
      <c r="W831" t="str">
        <f>IFERROR(YEAR(EmpData[[#This Row],[Month]]),"")</f>
        <v/>
      </c>
    </row>
    <row r="832" spans="22:23" x14ac:dyDescent="0.25">
      <c r="V832" t="str">
        <f>IFERROR(EmpData[[#This Row],[Name]]&amp;EmpData[[#This Row],[Month]],"")</f>
        <v/>
      </c>
      <c r="W832" t="str">
        <f>IFERROR(YEAR(EmpData[[#This Row],[Month]]),"")</f>
        <v/>
      </c>
    </row>
    <row r="833" spans="22:23" x14ac:dyDescent="0.25">
      <c r="V833" t="str">
        <f>IFERROR(EmpData[[#This Row],[Name]]&amp;EmpData[[#This Row],[Month]],"")</f>
        <v/>
      </c>
      <c r="W833" t="str">
        <f>IFERROR(YEAR(EmpData[[#This Row],[Month]]),"")</f>
        <v/>
      </c>
    </row>
    <row r="834" spans="22:23" x14ac:dyDescent="0.25">
      <c r="V834" t="str">
        <f>IFERROR(EmpData[[#This Row],[Name]]&amp;EmpData[[#This Row],[Month]],"")</f>
        <v/>
      </c>
      <c r="W834" t="str">
        <f>IFERROR(YEAR(EmpData[[#This Row],[Month]]),"")</f>
        <v/>
      </c>
    </row>
    <row r="835" spans="22:23" x14ac:dyDescent="0.25">
      <c r="V835" t="str">
        <f>IFERROR(EmpData[[#This Row],[Name]]&amp;EmpData[[#This Row],[Month]],"")</f>
        <v/>
      </c>
      <c r="W835" t="str">
        <f>IFERROR(YEAR(EmpData[[#This Row],[Month]]),"")</f>
        <v/>
      </c>
    </row>
    <row r="836" spans="22:23" x14ac:dyDescent="0.25">
      <c r="V836" t="str">
        <f>IFERROR(EmpData[[#This Row],[Name]]&amp;EmpData[[#This Row],[Month]],"")</f>
        <v/>
      </c>
      <c r="W836" t="str">
        <f>IFERROR(YEAR(EmpData[[#This Row],[Month]]),"")</f>
        <v/>
      </c>
    </row>
    <row r="837" spans="22:23" x14ac:dyDescent="0.25">
      <c r="V837" t="str">
        <f>IFERROR(EmpData[[#This Row],[Name]]&amp;EmpData[[#This Row],[Month]],"")</f>
        <v/>
      </c>
      <c r="W837" t="str">
        <f>IFERROR(YEAR(EmpData[[#This Row],[Month]]),"")</f>
        <v/>
      </c>
    </row>
    <row r="838" spans="22:23" x14ac:dyDescent="0.25">
      <c r="V838" t="str">
        <f>IFERROR(EmpData[[#This Row],[Name]]&amp;EmpData[[#This Row],[Month]],"")</f>
        <v/>
      </c>
      <c r="W838" t="str">
        <f>IFERROR(YEAR(EmpData[[#This Row],[Month]]),"")</f>
        <v/>
      </c>
    </row>
    <row r="839" spans="22:23" x14ac:dyDescent="0.25">
      <c r="V839" t="str">
        <f>IFERROR(EmpData[[#This Row],[Name]]&amp;EmpData[[#This Row],[Month]],"")</f>
        <v/>
      </c>
      <c r="W839" t="str">
        <f>IFERROR(YEAR(EmpData[[#This Row],[Month]]),"")</f>
        <v/>
      </c>
    </row>
    <row r="840" spans="22:23" x14ac:dyDescent="0.25">
      <c r="V840" t="str">
        <f>IFERROR(EmpData[[#This Row],[Name]]&amp;EmpData[[#This Row],[Month]],"")</f>
        <v/>
      </c>
      <c r="W840" t="str">
        <f>IFERROR(YEAR(EmpData[[#This Row],[Month]]),"")</f>
        <v/>
      </c>
    </row>
    <row r="841" spans="22:23" x14ac:dyDescent="0.25">
      <c r="V841" t="str">
        <f>IFERROR(EmpData[[#This Row],[Name]]&amp;EmpData[[#This Row],[Month]],"")</f>
        <v/>
      </c>
      <c r="W841" t="str">
        <f>IFERROR(YEAR(EmpData[[#This Row],[Month]]),"")</f>
        <v/>
      </c>
    </row>
    <row r="842" spans="22:23" x14ac:dyDescent="0.25">
      <c r="V842" t="str">
        <f>IFERROR(EmpData[[#This Row],[Name]]&amp;EmpData[[#This Row],[Month]],"")</f>
        <v/>
      </c>
      <c r="W842" t="str">
        <f>IFERROR(YEAR(EmpData[[#This Row],[Month]]),"")</f>
        <v/>
      </c>
    </row>
    <row r="843" spans="22:23" x14ac:dyDescent="0.25">
      <c r="V843" t="str">
        <f>IFERROR(EmpData[[#This Row],[Name]]&amp;EmpData[[#This Row],[Month]],"")</f>
        <v/>
      </c>
      <c r="W843" t="str">
        <f>IFERROR(YEAR(EmpData[[#This Row],[Month]]),"")</f>
        <v/>
      </c>
    </row>
    <row r="844" spans="22:23" x14ac:dyDescent="0.25">
      <c r="V844" t="str">
        <f>IFERROR(EmpData[[#This Row],[Name]]&amp;EmpData[[#This Row],[Month]],"")</f>
        <v/>
      </c>
      <c r="W844" t="str">
        <f>IFERROR(YEAR(EmpData[[#This Row],[Month]]),"")</f>
        <v/>
      </c>
    </row>
    <row r="845" spans="22:23" x14ac:dyDescent="0.25">
      <c r="V845" t="str">
        <f>IFERROR(EmpData[[#This Row],[Name]]&amp;EmpData[[#This Row],[Month]],"")</f>
        <v/>
      </c>
      <c r="W845" t="str">
        <f>IFERROR(YEAR(EmpData[[#This Row],[Month]]),"")</f>
        <v/>
      </c>
    </row>
    <row r="846" spans="22:23" x14ac:dyDescent="0.25">
      <c r="V846" t="str">
        <f>IFERROR(EmpData[[#This Row],[Name]]&amp;EmpData[[#This Row],[Month]],"")</f>
        <v/>
      </c>
      <c r="W846" t="str">
        <f>IFERROR(YEAR(EmpData[[#This Row],[Month]]),"")</f>
        <v/>
      </c>
    </row>
    <row r="847" spans="22:23" x14ac:dyDescent="0.25">
      <c r="V847" t="str">
        <f>IFERROR(EmpData[[#This Row],[Name]]&amp;EmpData[[#This Row],[Month]],"")</f>
        <v/>
      </c>
      <c r="W847" t="str">
        <f>IFERROR(YEAR(EmpData[[#This Row],[Month]]),"")</f>
        <v/>
      </c>
    </row>
    <row r="848" spans="22:23" x14ac:dyDescent="0.25">
      <c r="V848" t="str">
        <f>IFERROR(EmpData[[#This Row],[Name]]&amp;EmpData[[#This Row],[Month]],"")</f>
        <v/>
      </c>
      <c r="W848" t="str">
        <f>IFERROR(YEAR(EmpData[[#This Row],[Month]]),"")</f>
        <v/>
      </c>
    </row>
    <row r="849" spans="22:23" x14ac:dyDescent="0.25">
      <c r="V849" t="str">
        <f>IFERROR(EmpData[[#This Row],[Name]]&amp;EmpData[[#This Row],[Month]],"")</f>
        <v/>
      </c>
      <c r="W849" t="str">
        <f>IFERROR(YEAR(EmpData[[#This Row],[Month]]),"")</f>
        <v/>
      </c>
    </row>
    <row r="850" spans="22:23" x14ac:dyDescent="0.25">
      <c r="V850" t="str">
        <f>IFERROR(EmpData[[#This Row],[Name]]&amp;EmpData[[#This Row],[Month]],"")</f>
        <v/>
      </c>
      <c r="W850" t="str">
        <f>IFERROR(YEAR(EmpData[[#This Row],[Month]]),"")</f>
        <v/>
      </c>
    </row>
    <row r="851" spans="22:23" x14ac:dyDescent="0.25">
      <c r="V851" t="str">
        <f>IFERROR(EmpData[[#This Row],[Name]]&amp;EmpData[[#This Row],[Month]],"")</f>
        <v/>
      </c>
      <c r="W851" t="str">
        <f>IFERROR(YEAR(EmpData[[#This Row],[Month]]),"")</f>
        <v/>
      </c>
    </row>
    <row r="852" spans="22:23" x14ac:dyDescent="0.25">
      <c r="V852" t="str">
        <f>IFERROR(EmpData[[#This Row],[Name]]&amp;EmpData[[#This Row],[Month]],"")</f>
        <v/>
      </c>
      <c r="W852" t="str">
        <f>IFERROR(YEAR(EmpData[[#This Row],[Month]]),"")</f>
        <v/>
      </c>
    </row>
    <row r="853" spans="22:23" x14ac:dyDescent="0.25">
      <c r="V853" t="str">
        <f>IFERROR(EmpData[[#This Row],[Name]]&amp;EmpData[[#This Row],[Month]],"")</f>
        <v/>
      </c>
      <c r="W853" t="str">
        <f>IFERROR(YEAR(EmpData[[#This Row],[Month]]),"")</f>
        <v/>
      </c>
    </row>
    <row r="854" spans="22:23" x14ac:dyDescent="0.25">
      <c r="V854" t="str">
        <f>IFERROR(EmpData[[#This Row],[Name]]&amp;EmpData[[#This Row],[Month]],"")</f>
        <v/>
      </c>
      <c r="W854" t="str">
        <f>IFERROR(YEAR(EmpData[[#This Row],[Month]]),"")</f>
        <v/>
      </c>
    </row>
    <row r="855" spans="22:23" x14ac:dyDescent="0.25">
      <c r="V855" t="str">
        <f>IFERROR(EmpData[[#This Row],[Name]]&amp;EmpData[[#This Row],[Month]],"")</f>
        <v/>
      </c>
      <c r="W855" t="str">
        <f>IFERROR(YEAR(EmpData[[#This Row],[Month]]),"")</f>
        <v/>
      </c>
    </row>
    <row r="856" spans="22:23" x14ac:dyDescent="0.25">
      <c r="V856" t="str">
        <f>IFERROR(EmpData[[#This Row],[Name]]&amp;EmpData[[#This Row],[Month]],"")</f>
        <v/>
      </c>
      <c r="W856" t="str">
        <f>IFERROR(YEAR(EmpData[[#This Row],[Month]]),"")</f>
        <v/>
      </c>
    </row>
    <row r="857" spans="22:23" x14ac:dyDescent="0.25">
      <c r="V857" t="str">
        <f>IFERROR(EmpData[[#This Row],[Name]]&amp;EmpData[[#This Row],[Month]],"")</f>
        <v/>
      </c>
      <c r="W857" t="str">
        <f>IFERROR(YEAR(EmpData[[#This Row],[Month]]),"")</f>
        <v/>
      </c>
    </row>
    <row r="858" spans="22:23" x14ac:dyDescent="0.25">
      <c r="V858" t="str">
        <f>IFERROR(EmpData[[#This Row],[Name]]&amp;EmpData[[#This Row],[Month]],"")</f>
        <v/>
      </c>
      <c r="W858" t="str">
        <f>IFERROR(YEAR(EmpData[[#This Row],[Month]]),"")</f>
        <v/>
      </c>
    </row>
    <row r="859" spans="22:23" x14ac:dyDescent="0.25">
      <c r="V859" t="str">
        <f>IFERROR(EmpData[[#This Row],[Name]]&amp;EmpData[[#This Row],[Month]],"")</f>
        <v/>
      </c>
      <c r="W859" t="str">
        <f>IFERROR(YEAR(EmpData[[#This Row],[Month]]),"")</f>
        <v/>
      </c>
    </row>
    <row r="860" spans="22:23" x14ac:dyDescent="0.25">
      <c r="V860" t="str">
        <f>IFERROR(EmpData[[#This Row],[Name]]&amp;EmpData[[#This Row],[Month]],"")</f>
        <v/>
      </c>
      <c r="W860" t="str">
        <f>IFERROR(YEAR(EmpData[[#This Row],[Month]]),"")</f>
        <v/>
      </c>
    </row>
    <row r="861" spans="22:23" x14ac:dyDescent="0.25">
      <c r="V861" t="str">
        <f>IFERROR(EmpData[[#This Row],[Name]]&amp;EmpData[[#This Row],[Month]],"")</f>
        <v/>
      </c>
      <c r="W861" t="str">
        <f>IFERROR(YEAR(EmpData[[#This Row],[Month]]),"")</f>
        <v/>
      </c>
    </row>
    <row r="862" spans="22:23" x14ac:dyDescent="0.25">
      <c r="V862" t="str">
        <f>IFERROR(EmpData[[#This Row],[Name]]&amp;EmpData[[#This Row],[Month]],"")</f>
        <v/>
      </c>
      <c r="W862" t="str">
        <f>IFERROR(YEAR(EmpData[[#This Row],[Month]]),"")</f>
        <v/>
      </c>
    </row>
    <row r="863" spans="22:23" x14ac:dyDescent="0.25">
      <c r="V863" t="str">
        <f>IFERROR(EmpData[[#This Row],[Name]]&amp;EmpData[[#This Row],[Month]],"")</f>
        <v/>
      </c>
      <c r="W863" t="str">
        <f>IFERROR(YEAR(EmpData[[#This Row],[Month]]),"")</f>
        <v/>
      </c>
    </row>
    <row r="864" spans="22:23" x14ac:dyDescent="0.25">
      <c r="V864" t="str">
        <f>IFERROR(EmpData[[#This Row],[Name]]&amp;EmpData[[#This Row],[Month]],"")</f>
        <v/>
      </c>
      <c r="W864" t="str">
        <f>IFERROR(YEAR(EmpData[[#This Row],[Month]]),"")</f>
        <v/>
      </c>
    </row>
    <row r="865" spans="22:23" x14ac:dyDescent="0.25">
      <c r="V865" t="str">
        <f>IFERROR(EmpData[[#This Row],[Name]]&amp;EmpData[[#This Row],[Month]],"")</f>
        <v/>
      </c>
      <c r="W865" t="str">
        <f>IFERROR(YEAR(EmpData[[#This Row],[Month]]),"")</f>
        <v/>
      </c>
    </row>
    <row r="866" spans="22:23" x14ac:dyDescent="0.25">
      <c r="V866" t="str">
        <f>IFERROR(EmpData[[#This Row],[Name]]&amp;EmpData[[#This Row],[Month]],"")</f>
        <v/>
      </c>
      <c r="W866" t="str">
        <f>IFERROR(YEAR(EmpData[[#This Row],[Month]]),"")</f>
        <v/>
      </c>
    </row>
    <row r="867" spans="22:23" x14ac:dyDescent="0.25">
      <c r="V867" t="str">
        <f>IFERROR(EmpData[[#This Row],[Name]]&amp;EmpData[[#This Row],[Month]],"")</f>
        <v/>
      </c>
      <c r="W867" t="str">
        <f>IFERROR(YEAR(EmpData[[#This Row],[Month]]),"")</f>
        <v/>
      </c>
    </row>
    <row r="868" spans="22:23" x14ac:dyDescent="0.25">
      <c r="V868" t="str">
        <f>IFERROR(EmpData[[#This Row],[Name]]&amp;EmpData[[#This Row],[Month]],"")</f>
        <v/>
      </c>
      <c r="W868" t="str">
        <f>IFERROR(YEAR(EmpData[[#This Row],[Month]]),"")</f>
        <v/>
      </c>
    </row>
    <row r="869" spans="22:23" x14ac:dyDescent="0.25">
      <c r="V869" t="str">
        <f>IFERROR(EmpData[[#This Row],[Name]]&amp;EmpData[[#This Row],[Month]],"")</f>
        <v/>
      </c>
      <c r="W869" t="str">
        <f>IFERROR(YEAR(EmpData[[#This Row],[Month]]),"")</f>
        <v/>
      </c>
    </row>
    <row r="870" spans="22:23" x14ac:dyDescent="0.25">
      <c r="V870" t="str">
        <f>IFERROR(EmpData[[#This Row],[Name]]&amp;EmpData[[#This Row],[Month]],"")</f>
        <v/>
      </c>
      <c r="W870" t="str">
        <f>IFERROR(YEAR(EmpData[[#This Row],[Month]]),"")</f>
        <v/>
      </c>
    </row>
    <row r="871" spans="22:23" x14ac:dyDescent="0.25">
      <c r="V871" t="str">
        <f>IFERROR(EmpData[[#This Row],[Name]]&amp;EmpData[[#This Row],[Month]],"")</f>
        <v/>
      </c>
      <c r="W871" t="str">
        <f>IFERROR(YEAR(EmpData[[#This Row],[Month]]),"")</f>
        <v/>
      </c>
    </row>
    <row r="872" spans="22:23" x14ac:dyDescent="0.25">
      <c r="V872" t="str">
        <f>IFERROR(EmpData[[#This Row],[Name]]&amp;EmpData[[#This Row],[Month]],"")</f>
        <v/>
      </c>
      <c r="W872" t="str">
        <f>IFERROR(YEAR(EmpData[[#This Row],[Month]]),"")</f>
        <v/>
      </c>
    </row>
    <row r="873" spans="22:23" x14ac:dyDescent="0.25">
      <c r="V873" t="str">
        <f>IFERROR(EmpData[[#This Row],[Name]]&amp;EmpData[[#This Row],[Month]],"")</f>
        <v/>
      </c>
      <c r="W873" t="str">
        <f>IFERROR(YEAR(EmpData[[#This Row],[Month]]),"")</f>
        <v/>
      </c>
    </row>
    <row r="874" spans="22:23" x14ac:dyDescent="0.25">
      <c r="V874" t="str">
        <f>IFERROR(EmpData[[#This Row],[Name]]&amp;EmpData[[#This Row],[Month]],"")</f>
        <v/>
      </c>
      <c r="W874" t="str">
        <f>IFERROR(YEAR(EmpData[[#This Row],[Month]]),"")</f>
        <v/>
      </c>
    </row>
    <row r="875" spans="22:23" x14ac:dyDescent="0.25">
      <c r="V875" t="str">
        <f>IFERROR(EmpData[[#This Row],[Name]]&amp;EmpData[[#This Row],[Month]],"")</f>
        <v/>
      </c>
      <c r="W875" t="str">
        <f>IFERROR(YEAR(EmpData[[#This Row],[Month]]),"")</f>
        <v/>
      </c>
    </row>
    <row r="876" spans="22:23" x14ac:dyDescent="0.25">
      <c r="V876" t="str">
        <f>IFERROR(EmpData[[#This Row],[Name]]&amp;EmpData[[#This Row],[Month]],"")</f>
        <v/>
      </c>
      <c r="W876" t="str">
        <f>IFERROR(YEAR(EmpData[[#This Row],[Month]]),"")</f>
        <v/>
      </c>
    </row>
    <row r="877" spans="22:23" x14ac:dyDescent="0.25">
      <c r="V877" t="str">
        <f>IFERROR(EmpData[[#This Row],[Name]]&amp;EmpData[[#This Row],[Month]],"")</f>
        <v/>
      </c>
      <c r="W877" t="str">
        <f>IFERROR(YEAR(EmpData[[#This Row],[Month]]),"")</f>
        <v/>
      </c>
    </row>
    <row r="878" spans="22:23" x14ac:dyDescent="0.25">
      <c r="V878" t="str">
        <f>IFERROR(EmpData[[#This Row],[Name]]&amp;EmpData[[#This Row],[Month]],"")</f>
        <v/>
      </c>
      <c r="W878" t="str">
        <f>IFERROR(YEAR(EmpData[[#This Row],[Month]]),"")</f>
        <v/>
      </c>
    </row>
    <row r="879" spans="22:23" x14ac:dyDescent="0.25">
      <c r="V879" t="str">
        <f>IFERROR(EmpData[[#This Row],[Name]]&amp;EmpData[[#This Row],[Month]],"")</f>
        <v/>
      </c>
      <c r="W879" t="str">
        <f>IFERROR(YEAR(EmpData[[#This Row],[Month]]),"")</f>
        <v/>
      </c>
    </row>
    <row r="880" spans="22:23" x14ac:dyDescent="0.25">
      <c r="V880" t="str">
        <f>IFERROR(EmpData[[#This Row],[Name]]&amp;EmpData[[#This Row],[Month]],"")</f>
        <v/>
      </c>
      <c r="W880" t="str">
        <f>IFERROR(YEAR(EmpData[[#This Row],[Month]]),"")</f>
        <v/>
      </c>
    </row>
    <row r="881" spans="22:23" x14ac:dyDescent="0.25">
      <c r="V881" t="str">
        <f>IFERROR(EmpData[[#This Row],[Name]]&amp;EmpData[[#This Row],[Month]],"")</f>
        <v/>
      </c>
      <c r="W881" t="str">
        <f>IFERROR(YEAR(EmpData[[#This Row],[Month]]),"")</f>
        <v/>
      </c>
    </row>
    <row r="882" spans="22:23" x14ac:dyDescent="0.25">
      <c r="V882" t="str">
        <f>IFERROR(EmpData[[#This Row],[Name]]&amp;EmpData[[#This Row],[Month]],"")</f>
        <v/>
      </c>
      <c r="W882" t="str">
        <f>IFERROR(YEAR(EmpData[[#This Row],[Month]]),"")</f>
        <v/>
      </c>
    </row>
    <row r="883" spans="22:23" x14ac:dyDescent="0.25">
      <c r="V883" t="str">
        <f>IFERROR(EmpData[[#This Row],[Name]]&amp;EmpData[[#This Row],[Month]],"")</f>
        <v/>
      </c>
      <c r="W883" t="str">
        <f>IFERROR(YEAR(EmpData[[#This Row],[Month]]),"")</f>
        <v/>
      </c>
    </row>
    <row r="884" spans="22:23" x14ac:dyDescent="0.25">
      <c r="V884" t="str">
        <f>IFERROR(EmpData[[#This Row],[Name]]&amp;EmpData[[#This Row],[Month]],"")</f>
        <v/>
      </c>
      <c r="W884" t="str">
        <f>IFERROR(YEAR(EmpData[[#This Row],[Month]]),"")</f>
        <v/>
      </c>
    </row>
    <row r="885" spans="22:23" x14ac:dyDescent="0.25">
      <c r="V885" t="str">
        <f>IFERROR(EmpData[[#This Row],[Name]]&amp;EmpData[[#This Row],[Month]],"")</f>
        <v/>
      </c>
      <c r="W885" t="str">
        <f>IFERROR(YEAR(EmpData[[#This Row],[Month]]),"")</f>
        <v/>
      </c>
    </row>
    <row r="886" spans="22:23" x14ac:dyDescent="0.25">
      <c r="V886" t="str">
        <f>IFERROR(EmpData[[#This Row],[Name]]&amp;EmpData[[#This Row],[Month]],"")</f>
        <v/>
      </c>
      <c r="W886" t="str">
        <f>IFERROR(YEAR(EmpData[[#This Row],[Month]]),"")</f>
        <v/>
      </c>
    </row>
    <row r="887" spans="22:23" x14ac:dyDescent="0.25">
      <c r="V887" t="str">
        <f>IFERROR(EmpData[[#This Row],[Name]]&amp;EmpData[[#This Row],[Month]],"")</f>
        <v/>
      </c>
      <c r="W887" t="str">
        <f>IFERROR(YEAR(EmpData[[#This Row],[Month]]),"")</f>
        <v/>
      </c>
    </row>
    <row r="888" spans="22:23" x14ac:dyDescent="0.25">
      <c r="V888" t="str">
        <f>IFERROR(EmpData[[#This Row],[Name]]&amp;EmpData[[#This Row],[Month]],"")</f>
        <v/>
      </c>
      <c r="W888" t="str">
        <f>IFERROR(YEAR(EmpData[[#This Row],[Month]]),"")</f>
        <v/>
      </c>
    </row>
    <row r="889" spans="22:23" x14ac:dyDescent="0.25">
      <c r="V889" t="str">
        <f>IFERROR(EmpData[[#This Row],[Name]]&amp;EmpData[[#This Row],[Month]],"")</f>
        <v/>
      </c>
      <c r="W889" t="str">
        <f>IFERROR(YEAR(EmpData[[#This Row],[Month]]),"")</f>
        <v/>
      </c>
    </row>
    <row r="890" spans="22:23" x14ac:dyDescent="0.25">
      <c r="V890" t="str">
        <f>IFERROR(EmpData[[#This Row],[Name]]&amp;EmpData[[#This Row],[Month]],"")</f>
        <v/>
      </c>
      <c r="W890" t="str">
        <f>IFERROR(YEAR(EmpData[[#This Row],[Month]]),"")</f>
        <v/>
      </c>
    </row>
    <row r="891" spans="22:23" x14ac:dyDescent="0.25">
      <c r="V891" t="str">
        <f>IFERROR(EmpData[[#This Row],[Name]]&amp;EmpData[[#This Row],[Month]],"")</f>
        <v/>
      </c>
      <c r="W891" t="str">
        <f>IFERROR(YEAR(EmpData[[#This Row],[Month]]),"")</f>
        <v/>
      </c>
    </row>
    <row r="892" spans="22:23" x14ac:dyDescent="0.25">
      <c r="V892" t="str">
        <f>IFERROR(EmpData[[#This Row],[Name]]&amp;EmpData[[#This Row],[Month]],"")</f>
        <v/>
      </c>
      <c r="W892" t="str">
        <f>IFERROR(YEAR(EmpData[[#This Row],[Month]]),"")</f>
        <v/>
      </c>
    </row>
    <row r="893" spans="22:23" x14ac:dyDescent="0.25">
      <c r="V893" t="str">
        <f>IFERROR(EmpData[[#This Row],[Name]]&amp;EmpData[[#This Row],[Month]],"")</f>
        <v/>
      </c>
      <c r="W893" t="str">
        <f>IFERROR(YEAR(EmpData[[#This Row],[Month]]),"")</f>
        <v/>
      </c>
    </row>
    <row r="894" spans="22:23" x14ac:dyDescent="0.25">
      <c r="V894" t="str">
        <f>IFERROR(EmpData[[#This Row],[Name]]&amp;EmpData[[#This Row],[Month]],"")</f>
        <v/>
      </c>
      <c r="W894" t="str">
        <f>IFERROR(YEAR(EmpData[[#This Row],[Month]]),"")</f>
        <v/>
      </c>
    </row>
    <row r="895" spans="22:23" x14ac:dyDescent="0.25">
      <c r="V895" t="str">
        <f>IFERROR(EmpData[[#This Row],[Name]]&amp;EmpData[[#This Row],[Month]],"")</f>
        <v/>
      </c>
      <c r="W895" t="str">
        <f>IFERROR(YEAR(EmpData[[#This Row],[Month]]),"")</f>
        <v/>
      </c>
    </row>
    <row r="896" spans="22:23" x14ac:dyDescent="0.25">
      <c r="V896" t="str">
        <f>IFERROR(EmpData[[#This Row],[Name]]&amp;EmpData[[#This Row],[Month]],"")</f>
        <v/>
      </c>
      <c r="W896" t="str">
        <f>IFERROR(YEAR(EmpData[[#This Row],[Month]]),"")</f>
        <v/>
      </c>
    </row>
    <row r="897" spans="22:23" x14ac:dyDescent="0.25">
      <c r="V897" t="str">
        <f>IFERROR(EmpData[[#This Row],[Name]]&amp;EmpData[[#This Row],[Month]],"")</f>
        <v/>
      </c>
      <c r="W897" t="str">
        <f>IFERROR(YEAR(EmpData[[#This Row],[Month]]),"")</f>
        <v/>
      </c>
    </row>
    <row r="898" spans="22:23" x14ac:dyDescent="0.25">
      <c r="V898" t="str">
        <f>IFERROR(EmpData[[#This Row],[Name]]&amp;EmpData[[#This Row],[Month]],"")</f>
        <v/>
      </c>
      <c r="W898" t="str">
        <f>IFERROR(YEAR(EmpData[[#This Row],[Month]]),"")</f>
        <v/>
      </c>
    </row>
    <row r="899" spans="22:23" x14ac:dyDescent="0.25">
      <c r="V899" t="str">
        <f>IFERROR(EmpData[[#This Row],[Name]]&amp;EmpData[[#This Row],[Month]],"")</f>
        <v/>
      </c>
      <c r="W899" t="str">
        <f>IFERROR(YEAR(EmpData[[#This Row],[Month]]),"")</f>
        <v/>
      </c>
    </row>
    <row r="900" spans="22:23" x14ac:dyDescent="0.25">
      <c r="V900" t="str">
        <f>IFERROR(EmpData[[#This Row],[Name]]&amp;EmpData[[#This Row],[Month]],"")</f>
        <v/>
      </c>
      <c r="W900" t="str">
        <f>IFERROR(YEAR(EmpData[[#This Row],[Month]]),"")</f>
        <v/>
      </c>
    </row>
    <row r="901" spans="22:23" x14ac:dyDescent="0.25">
      <c r="V901" t="str">
        <f>IFERROR(EmpData[[#This Row],[Name]]&amp;EmpData[[#This Row],[Month]],"")</f>
        <v/>
      </c>
      <c r="W901" t="str">
        <f>IFERROR(YEAR(EmpData[[#This Row],[Month]]),"")</f>
        <v/>
      </c>
    </row>
    <row r="902" spans="22:23" x14ac:dyDescent="0.25">
      <c r="V902" t="str">
        <f>IFERROR(EmpData[[#This Row],[Name]]&amp;EmpData[[#This Row],[Month]],"")</f>
        <v/>
      </c>
      <c r="W902" t="str">
        <f>IFERROR(YEAR(EmpData[[#This Row],[Month]]),"")</f>
        <v/>
      </c>
    </row>
    <row r="903" spans="22:23" x14ac:dyDescent="0.25">
      <c r="V903" t="str">
        <f>IFERROR(EmpData[[#This Row],[Name]]&amp;EmpData[[#This Row],[Month]],"")</f>
        <v/>
      </c>
      <c r="W903" t="str">
        <f>IFERROR(YEAR(EmpData[[#This Row],[Month]]),"")</f>
        <v/>
      </c>
    </row>
    <row r="904" spans="22:23" x14ac:dyDescent="0.25">
      <c r="V904" t="str">
        <f>IFERROR(EmpData[[#This Row],[Name]]&amp;EmpData[[#This Row],[Month]],"")</f>
        <v/>
      </c>
      <c r="W904" t="str">
        <f>IFERROR(YEAR(EmpData[[#This Row],[Month]]),"")</f>
        <v/>
      </c>
    </row>
    <row r="905" spans="22:23" x14ac:dyDescent="0.25">
      <c r="V905" t="str">
        <f>IFERROR(EmpData[[#This Row],[Name]]&amp;EmpData[[#This Row],[Month]],"")</f>
        <v/>
      </c>
      <c r="W905" t="str">
        <f>IFERROR(YEAR(EmpData[[#This Row],[Month]]),"")</f>
        <v/>
      </c>
    </row>
    <row r="906" spans="22:23" x14ac:dyDescent="0.25">
      <c r="V906" t="str">
        <f>IFERROR(EmpData[[#This Row],[Name]]&amp;EmpData[[#This Row],[Month]],"")</f>
        <v/>
      </c>
      <c r="W906" t="str">
        <f>IFERROR(YEAR(EmpData[[#This Row],[Month]]),"")</f>
        <v/>
      </c>
    </row>
    <row r="907" spans="22:23" x14ac:dyDescent="0.25">
      <c r="V907" t="str">
        <f>IFERROR(EmpData[[#This Row],[Name]]&amp;EmpData[[#This Row],[Month]],"")</f>
        <v/>
      </c>
      <c r="W907" t="str">
        <f>IFERROR(YEAR(EmpData[[#This Row],[Month]]),"")</f>
        <v/>
      </c>
    </row>
    <row r="908" spans="22:23" x14ac:dyDescent="0.25">
      <c r="V908" t="str">
        <f>IFERROR(EmpData[[#This Row],[Name]]&amp;EmpData[[#This Row],[Month]],"")</f>
        <v/>
      </c>
      <c r="W908" t="str">
        <f>IFERROR(YEAR(EmpData[[#This Row],[Month]]),"")</f>
        <v/>
      </c>
    </row>
    <row r="909" spans="22:23" x14ac:dyDescent="0.25">
      <c r="V909" t="str">
        <f>IFERROR(EmpData[[#This Row],[Name]]&amp;EmpData[[#This Row],[Month]],"")</f>
        <v/>
      </c>
      <c r="W909" t="str">
        <f>IFERROR(YEAR(EmpData[[#This Row],[Month]]),"")</f>
        <v/>
      </c>
    </row>
    <row r="910" spans="22:23" x14ac:dyDescent="0.25">
      <c r="V910" t="str">
        <f>IFERROR(EmpData[[#This Row],[Name]]&amp;EmpData[[#This Row],[Month]],"")</f>
        <v/>
      </c>
      <c r="W910" t="str">
        <f>IFERROR(YEAR(EmpData[[#This Row],[Month]]),"")</f>
        <v/>
      </c>
    </row>
    <row r="911" spans="22:23" x14ac:dyDescent="0.25">
      <c r="V911" t="str">
        <f>IFERROR(EmpData[[#This Row],[Name]]&amp;EmpData[[#This Row],[Month]],"")</f>
        <v/>
      </c>
      <c r="W911" t="str">
        <f>IFERROR(YEAR(EmpData[[#This Row],[Month]]),"")</f>
        <v/>
      </c>
    </row>
    <row r="912" spans="22:23" x14ac:dyDescent="0.25">
      <c r="V912" t="str">
        <f>IFERROR(EmpData[[#This Row],[Name]]&amp;EmpData[[#This Row],[Month]],"")</f>
        <v/>
      </c>
      <c r="W912" t="str">
        <f>IFERROR(YEAR(EmpData[[#This Row],[Month]]),"")</f>
        <v/>
      </c>
    </row>
    <row r="913" spans="22:23" x14ac:dyDescent="0.25">
      <c r="V913" t="str">
        <f>IFERROR(EmpData[[#This Row],[Name]]&amp;EmpData[[#This Row],[Month]],"")</f>
        <v/>
      </c>
      <c r="W913" t="str">
        <f>IFERROR(YEAR(EmpData[[#This Row],[Month]]),"")</f>
        <v/>
      </c>
    </row>
    <row r="914" spans="22:23" x14ac:dyDescent="0.25">
      <c r="V914" t="str">
        <f>IFERROR(EmpData[[#This Row],[Name]]&amp;EmpData[[#This Row],[Month]],"")</f>
        <v/>
      </c>
      <c r="W914" t="str">
        <f>IFERROR(YEAR(EmpData[[#This Row],[Month]]),"")</f>
        <v/>
      </c>
    </row>
    <row r="915" spans="22:23" x14ac:dyDescent="0.25">
      <c r="V915" t="str">
        <f>IFERROR(EmpData[[#This Row],[Name]]&amp;EmpData[[#This Row],[Month]],"")</f>
        <v/>
      </c>
      <c r="W915" t="str">
        <f>IFERROR(YEAR(EmpData[[#This Row],[Month]]),"")</f>
        <v/>
      </c>
    </row>
    <row r="916" spans="22:23" x14ac:dyDescent="0.25">
      <c r="V916" t="str">
        <f>IFERROR(EmpData[[#This Row],[Name]]&amp;EmpData[[#This Row],[Month]],"")</f>
        <v/>
      </c>
      <c r="W916" t="str">
        <f>IFERROR(YEAR(EmpData[[#This Row],[Month]]),"")</f>
        <v/>
      </c>
    </row>
    <row r="917" spans="22:23" x14ac:dyDescent="0.25">
      <c r="V917" t="str">
        <f>IFERROR(EmpData[[#This Row],[Name]]&amp;EmpData[[#This Row],[Month]],"")</f>
        <v/>
      </c>
      <c r="W917" t="str">
        <f>IFERROR(YEAR(EmpData[[#This Row],[Month]]),"")</f>
        <v/>
      </c>
    </row>
    <row r="918" spans="22:23" x14ac:dyDescent="0.25">
      <c r="V918" t="str">
        <f>IFERROR(EmpData[[#This Row],[Name]]&amp;EmpData[[#This Row],[Month]],"")</f>
        <v/>
      </c>
      <c r="W918" t="str">
        <f>IFERROR(YEAR(EmpData[[#This Row],[Month]]),"")</f>
        <v/>
      </c>
    </row>
    <row r="919" spans="22:23" x14ac:dyDescent="0.25">
      <c r="V919" t="str">
        <f>IFERROR(EmpData[[#This Row],[Name]]&amp;EmpData[[#This Row],[Month]],"")</f>
        <v/>
      </c>
      <c r="W919" t="str">
        <f>IFERROR(YEAR(EmpData[[#This Row],[Month]]),"")</f>
        <v/>
      </c>
    </row>
    <row r="920" spans="22:23" x14ac:dyDescent="0.25">
      <c r="V920" t="str">
        <f>IFERROR(EmpData[[#This Row],[Name]]&amp;EmpData[[#This Row],[Month]],"")</f>
        <v/>
      </c>
      <c r="W920" t="str">
        <f>IFERROR(YEAR(EmpData[[#This Row],[Month]]),"")</f>
        <v/>
      </c>
    </row>
    <row r="921" spans="22:23" x14ac:dyDescent="0.25">
      <c r="V921" t="str">
        <f>IFERROR(EmpData[[#This Row],[Name]]&amp;EmpData[[#This Row],[Month]],"")</f>
        <v/>
      </c>
      <c r="W921" t="str">
        <f>IFERROR(YEAR(EmpData[[#This Row],[Month]]),"")</f>
        <v/>
      </c>
    </row>
    <row r="922" spans="22:23" x14ac:dyDescent="0.25">
      <c r="V922" t="str">
        <f>IFERROR(EmpData[[#This Row],[Name]]&amp;EmpData[[#This Row],[Month]],"")</f>
        <v/>
      </c>
      <c r="W922" t="str">
        <f>IFERROR(YEAR(EmpData[[#This Row],[Month]]),"")</f>
        <v/>
      </c>
    </row>
    <row r="923" spans="22:23" x14ac:dyDescent="0.25">
      <c r="V923" t="str">
        <f>IFERROR(EmpData[[#This Row],[Name]]&amp;EmpData[[#This Row],[Month]],"")</f>
        <v/>
      </c>
      <c r="W923" t="str">
        <f>IFERROR(YEAR(EmpData[[#This Row],[Month]]),"")</f>
        <v/>
      </c>
    </row>
    <row r="924" spans="22:23" x14ac:dyDescent="0.25">
      <c r="V924" t="str">
        <f>IFERROR(EmpData[[#This Row],[Name]]&amp;EmpData[[#This Row],[Month]],"")</f>
        <v/>
      </c>
      <c r="W924" t="str">
        <f>IFERROR(YEAR(EmpData[[#This Row],[Month]]),"")</f>
        <v/>
      </c>
    </row>
    <row r="925" spans="22:23" x14ac:dyDescent="0.25">
      <c r="V925" t="str">
        <f>IFERROR(EmpData[[#This Row],[Name]]&amp;EmpData[[#This Row],[Month]],"")</f>
        <v/>
      </c>
      <c r="W925" t="str">
        <f>IFERROR(YEAR(EmpData[[#This Row],[Month]]),"")</f>
        <v/>
      </c>
    </row>
    <row r="926" spans="22:23" x14ac:dyDescent="0.25">
      <c r="V926" t="str">
        <f>IFERROR(EmpData[[#This Row],[Name]]&amp;EmpData[[#This Row],[Month]],"")</f>
        <v/>
      </c>
      <c r="W926" t="str">
        <f>IFERROR(YEAR(EmpData[[#This Row],[Month]]),"")</f>
        <v/>
      </c>
    </row>
    <row r="927" spans="22:23" x14ac:dyDescent="0.25">
      <c r="V927" t="str">
        <f>IFERROR(EmpData[[#This Row],[Name]]&amp;EmpData[[#This Row],[Month]],"")</f>
        <v/>
      </c>
      <c r="W927" t="str">
        <f>IFERROR(YEAR(EmpData[[#This Row],[Month]]),"")</f>
        <v/>
      </c>
    </row>
    <row r="928" spans="22:23" x14ac:dyDescent="0.25">
      <c r="V928" t="str">
        <f>IFERROR(EmpData[[#This Row],[Name]]&amp;EmpData[[#This Row],[Month]],"")</f>
        <v/>
      </c>
      <c r="W928" t="str">
        <f>IFERROR(YEAR(EmpData[[#This Row],[Month]]),"")</f>
        <v/>
      </c>
    </row>
    <row r="929" spans="22:23" x14ac:dyDescent="0.25">
      <c r="V929" t="str">
        <f>IFERROR(EmpData[[#This Row],[Name]]&amp;EmpData[[#This Row],[Month]],"")</f>
        <v/>
      </c>
      <c r="W929" t="str">
        <f>IFERROR(YEAR(EmpData[[#This Row],[Month]]),"")</f>
        <v/>
      </c>
    </row>
    <row r="930" spans="22:23" x14ac:dyDescent="0.25">
      <c r="V930" t="str">
        <f>IFERROR(EmpData[[#This Row],[Name]]&amp;EmpData[[#This Row],[Month]],"")</f>
        <v/>
      </c>
      <c r="W930" t="str">
        <f>IFERROR(YEAR(EmpData[[#This Row],[Month]]),"")</f>
        <v/>
      </c>
    </row>
    <row r="931" spans="22:23" x14ac:dyDescent="0.25">
      <c r="V931" t="str">
        <f>IFERROR(EmpData[[#This Row],[Name]]&amp;EmpData[[#This Row],[Month]],"")</f>
        <v/>
      </c>
      <c r="W931" t="str">
        <f>IFERROR(YEAR(EmpData[[#This Row],[Month]]),"")</f>
        <v/>
      </c>
    </row>
    <row r="932" spans="22:23" x14ac:dyDescent="0.25">
      <c r="V932" t="str">
        <f>IFERROR(EmpData[[#This Row],[Name]]&amp;EmpData[[#This Row],[Month]],"")</f>
        <v/>
      </c>
      <c r="W932" t="str">
        <f>IFERROR(YEAR(EmpData[[#This Row],[Month]]),"")</f>
        <v/>
      </c>
    </row>
    <row r="933" spans="22:23" x14ac:dyDescent="0.25">
      <c r="V933" t="str">
        <f>IFERROR(EmpData[[#This Row],[Name]]&amp;EmpData[[#This Row],[Month]],"")</f>
        <v/>
      </c>
      <c r="W933" t="str">
        <f>IFERROR(YEAR(EmpData[[#This Row],[Month]]),"")</f>
        <v/>
      </c>
    </row>
    <row r="934" spans="22:23" x14ac:dyDescent="0.25">
      <c r="V934" t="str">
        <f>IFERROR(EmpData[[#This Row],[Name]]&amp;EmpData[[#This Row],[Month]],"")</f>
        <v/>
      </c>
      <c r="W934" t="str">
        <f>IFERROR(YEAR(EmpData[[#This Row],[Month]]),"")</f>
        <v/>
      </c>
    </row>
    <row r="935" spans="22:23" x14ac:dyDescent="0.25">
      <c r="V935" t="str">
        <f>IFERROR(EmpData[[#This Row],[Name]]&amp;EmpData[[#This Row],[Month]],"")</f>
        <v/>
      </c>
      <c r="W935" t="str">
        <f>IFERROR(YEAR(EmpData[[#This Row],[Month]]),"")</f>
        <v/>
      </c>
    </row>
    <row r="936" spans="22:23" x14ac:dyDescent="0.25">
      <c r="V936" t="str">
        <f>IFERROR(EmpData[[#This Row],[Name]]&amp;EmpData[[#This Row],[Month]],"")</f>
        <v/>
      </c>
      <c r="W936" t="str">
        <f>IFERROR(YEAR(EmpData[[#This Row],[Month]]),"")</f>
        <v/>
      </c>
    </row>
    <row r="937" spans="22:23" x14ac:dyDescent="0.25">
      <c r="V937" t="str">
        <f>IFERROR(EmpData[[#This Row],[Name]]&amp;EmpData[[#This Row],[Month]],"")</f>
        <v/>
      </c>
      <c r="W937" t="str">
        <f>IFERROR(YEAR(EmpData[[#This Row],[Month]]),"")</f>
        <v/>
      </c>
    </row>
    <row r="938" spans="22:23" x14ac:dyDescent="0.25">
      <c r="V938" t="str">
        <f>IFERROR(EmpData[[#This Row],[Name]]&amp;EmpData[[#This Row],[Month]],"")</f>
        <v/>
      </c>
      <c r="W938" t="str">
        <f>IFERROR(YEAR(EmpData[[#This Row],[Month]]),"")</f>
        <v/>
      </c>
    </row>
    <row r="939" spans="22:23" x14ac:dyDescent="0.25">
      <c r="V939" t="str">
        <f>IFERROR(EmpData[[#This Row],[Name]]&amp;EmpData[[#This Row],[Month]],"")</f>
        <v/>
      </c>
      <c r="W939" t="str">
        <f>IFERROR(YEAR(EmpData[[#This Row],[Month]]),"")</f>
        <v/>
      </c>
    </row>
    <row r="940" spans="22:23" x14ac:dyDescent="0.25">
      <c r="V940" t="str">
        <f>IFERROR(EmpData[[#This Row],[Name]]&amp;EmpData[[#This Row],[Month]],"")</f>
        <v/>
      </c>
      <c r="W940" t="str">
        <f>IFERROR(YEAR(EmpData[[#This Row],[Month]]),"")</f>
        <v/>
      </c>
    </row>
    <row r="941" spans="22:23" x14ac:dyDescent="0.25">
      <c r="V941" t="str">
        <f>IFERROR(EmpData[[#This Row],[Name]]&amp;EmpData[[#This Row],[Month]],"")</f>
        <v/>
      </c>
      <c r="W941" t="str">
        <f>IFERROR(YEAR(EmpData[[#This Row],[Month]]),"")</f>
        <v/>
      </c>
    </row>
    <row r="942" spans="22:23" x14ac:dyDescent="0.25">
      <c r="V942" t="str">
        <f>IFERROR(EmpData[[#This Row],[Name]]&amp;EmpData[[#This Row],[Month]],"")</f>
        <v/>
      </c>
      <c r="W942" t="str">
        <f>IFERROR(YEAR(EmpData[[#This Row],[Month]]),"")</f>
        <v/>
      </c>
    </row>
    <row r="943" spans="22:23" x14ac:dyDescent="0.25">
      <c r="V943" t="str">
        <f>IFERROR(EmpData[[#This Row],[Name]]&amp;EmpData[[#This Row],[Month]],"")</f>
        <v/>
      </c>
      <c r="W943" t="str">
        <f>IFERROR(YEAR(EmpData[[#This Row],[Month]]),"")</f>
        <v/>
      </c>
    </row>
    <row r="944" spans="22:23" x14ac:dyDescent="0.25">
      <c r="V944" t="str">
        <f>IFERROR(EmpData[[#This Row],[Name]]&amp;EmpData[[#This Row],[Month]],"")</f>
        <v/>
      </c>
      <c r="W944" t="str">
        <f>IFERROR(YEAR(EmpData[[#This Row],[Month]]),"")</f>
        <v/>
      </c>
    </row>
    <row r="945" spans="22:23" x14ac:dyDescent="0.25">
      <c r="V945" t="str">
        <f>IFERROR(EmpData[[#This Row],[Name]]&amp;EmpData[[#This Row],[Month]],"")</f>
        <v/>
      </c>
      <c r="W945" t="str">
        <f>IFERROR(YEAR(EmpData[[#This Row],[Month]]),"")</f>
        <v/>
      </c>
    </row>
    <row r="946" spans="22:23" x14ac:dyDescent="0.25">
      <c r="V946" t="str">
        <f>IFERROR(EmpData[[#This Row],[Name]]&amp;EmpData[[#This Row],[Month]],"")</f>
        <v/>
      </c>
      <c r="W946" t="str">
        <f>IFERROR(YEAR(EmpData[[#This Row],[Month]]),"")</f>
        <v/>
      </c>
    </row>
    <row r="947" spans="22:23" x14ac:dyDescent="0.25">
      <c r="V947" t="str">
        <f>IFERROR(EmpData[[#This Row],[Name]]&amp;EmpData[[#This Row],[Month]],"")</f>
        <v/>
      </c>
      <c r="W947" t="str">
        <f>IFERROR(YEAR(EmpData[[#This Row],[Month]]),"")</f>
        <v/>
      </c>
    </row>
    <row r="948" spans="22:23" x14ac:dyDescent="0.25">
      <c r="V948" t="str">
        <f>IFERROR(EmpData[[#This Row],[Name]]&amp;EmpData[[#This Row],[Month]],"")</f>
        <v/>
      </c>
      <c r="W948" t="str">
        <f>IFERROR(YEAR(EmpData[[#This Row],[Month]]),"")</f>
        <v/>
      </c>
    </row>
    <row r="949" spans="22:23" x14ac:dyDescent="0.25">
      <c r="V949" t="str">
        <f>IFERROR(EmpData[[#This Row],[Name]]&amp;EmpData[[#This Row],[Month]],"")</f>
        <v/>
      </c>
      <c r="W949" t="str">
        <f>IFERROR(YEAR(EmpData[[#This Row],[Month]]),"")</f>
        <v/>
      </c>
    </row>
    <row r="950" spans="22:23" x14ac:dyDescent="0.25">
      <c r="V950" t="str">
        <f>IFERROR(EmpData[[#This Row],[Name]]&amp;EmpData[[#This Row],[Month]],"")</f>
        <v/>
      </c>
      <c r="W950" t="str">
        <f>IFERROR(YEAR(EmpData[[#This Row],[Month]]),"")</f>
        <v/>
      </c>
    </row>
    <row r="951" spans="22:23" x14ac:dyDescent="0.25">
      <c r="V951" t="str">
        <f>IFERROR(EmpData[[#This Row],[Name]]&amp;EmpData[[#This Row],[Month]],"")</f>
        <v/>
      </c>
      <c r="W951" t="str">
        <f>IFERROR(YEAR(EmpData[[#This Row],[Month]]),"")</f>
        <v/>
      </c>
    </row>
    <row r="952" spans="22:23" x14ac:dyDescent="0.25">
      <c r="V952" t="str">
        <f>IFERROR(EmpData[[#This Row],[Name]]&amp;EmpData[[#This Row],[Month]],"")</f>
        <v/>
      </c>
      <c r="W952" t="str">
        <f>IFERROR(YEAR(EmpData[[#This Row],[Month]]),"")</f>
        <v/>
      </c>
    </row>
    <row r="953" spans="22:23" x14ac:dyDescent="0.25">
      <c r="V953" t="str">
        <f>IFERROR(EmpData[[#This Row],[Name]]&amp;EmpData[[#This Row],[Month]],"")</f>
        <v/>
      </c>
      <c r="W953" t="str">
        <f>IFERROR(YEAR(EmpData[[#This Row],[Month]]),"")</f>
        <v/>
      </c>
    </row>
    <row r="954" spans="22:23" x14ac:dyDescent="0.25">
      <c r="V954" t="str">
        <f>IFERROR(EmpData[[#This Row],[Name]]&amp;EmpData[[#This Row],[Month]],"")</f>
        <v/>
      </c>
      <c r="W954" t="str">
        <f>IFERROR(YEAR(EmpData[[#This Row],[Month]]),"")</f>
        <v/>
      </c>
    </row>
    <row r="955" spans="22:23" x14ac:dyDescent="0.25">
      <c r="V955" t="str">
        <f>IFERROR(EmpData[[#This Row],[Name]]&amp;EmpData[[#This Row],[Month]],"")</f>
        <v/>
      </c>
      <c r="W955" t="str">
        <f>IFERROR(YEAR(EmpData[[#This Row],[Month]]),"")</f>
        <v/>
      </c>
    </row>
    <row r="956" spans="22:23" x14ac:dyDescent="0.25">
      <c r="V956" t="str">
        <f>IFERROR(EmpData[[#This Row],[Name]]&amp;EmpData[[#This Row],[Month]],"")</f>
        <v/>
      </c>
      <c r="W956" t="str">
        <f>IFERROR(YEAR(EmpData[[#This Row],[Month]]),"")</f>
        <v/>
      </c>
    </row>
    <row r="957" spans="22:23" x14ac:dyDescent="0.25">
      <c r="V957" t="str">
        <f>IFERROR(EmpData[[#This Row],[Name]]&amp;EmpData[[#This Row],[Month]],"")</f>
        <v/>
      </c>
      <c r="W957" t="str">
        <f>IFERROR(YEAR(EmpData[[#This Row],[Month]]),"")</f>
        <v/>
      </c>
    </row>
    <row r="958" spans="22:23" x14ac:dyDescent="0.25">
      <c r="V958" t="str">
        <f>IFERROR(EmpData[[#This Row],[Name]]&amp;EmpData[[#This Row],[Month]],"")</f>
        <v/>
      </c>
      <c r="W958" t="str">
        <f>IFERROR(YEAR(EmpData[[#This Row],[Month]]),"")</f>
        <v/>
      </c>
    </row>
    <row r="959" spans="22:23" x14ac:dyDescent="0.25">
      <c r="V959" t="str">
        <f>IFERROR(EmpData[[#This Row],[Name]]&amp;EmpData[[#This Row],[Month]],"")</f>
        <v/>
      </c>
      <c r="W959" t="str">
        <f>IFERROR(YEAR(EmpData[[#This Row],[Month]]),"")</f>
        <v/>
      </c>
    </row>
    <row r="960" spans="22:23" x14ac:dyDescent="0.25">
      <c r="V960" t="str">
        <f>IFERROR(EmpData[[#This Row],[Name]]&amp;EmpData[[#This Row],[Month]],"")</f>
        <v/>
      </c>
      <c r="W960" t="str">
        <f>IFERROR(YEAR(EmpData[[#This Row],[Month]]),"")</f>
        <v/>
      </c>
    </row>
    <row r="961" spans="22:23" x14ac:dyDescent="0.25">
      <c r="V961" t="str">
        <f>IFERROR(EmpData[[#This Row],[Name]]&amp;EmpData[[#This Row],[Month]],"")</f>
        <v/>
      </c>
      <c r="W961" t="str">
        <f>IFERROR(YEAR(EmpData[[#This Row],[Month]]),"")</f>
        <v/>
      </c>
    </row>
    <row r="962" spans="22:23" x14ac:dyDescent="0.25">
      <c r="V962" t="str">
        <f>IFERROR(EmpData[[#This Row],[Name]]&amp;EmpData[[#This Row],[Month]],"")</f>
        <v/>
      </c>
      <c r="W962" t="str">
        <f>IFERROR(YEAR(EmpData[[#This Row],[Month]]),"")</f>
        <v/>
      </c>
    </row>
    <row r="963" spans="22:23" x14ac:dyDescent="0.25">
      <c r="V963" t="str">
        <f>IFERROR(EmpData[[#This Row],[Name]]&amp;EmpData[[#This Row],[Month]],"")</f>
        <v/>
      </c>
      <c r="W963" t="str">
        <f>IFERROR(YEAR(EmpData[[#This Row],[Month]]),"")</f>
        <v/>
      </c>
    </row>
    <row r="964" spans="22:23" x14ac:dyDescent="0.25">
      <c r="V964" t="str">
        <f>IFERROR(EmpData[[#This Row],[Name]]&amp;EmpData[[#This Row],[Month]],"")</f>
        <v/>
      </c>
      <c r="W964" t="str">
        <f>IFERROR(YEAR(EmpData[[#This Row],[Month]]),"")</f>
        <v/>
      </c>
    </row>
    <row r="965" spans="22:23" x14ac:dyDescent="0.25">
      <c r="V965" t="str">
        <f>IFERROR(EmpData[[#This Row],[Name]]&amp;EmpData[[#This Row],[Month]],"")</f>
        <v/>
      </c>
      <c r="W965" t="str">
        <f>IFERROR(YEAR(EmpData[[#This Row],[Month]]),"")</f>
        <v/>
      </c>
    </row>
    <row r="966" spans="22:23" x14ac:dyDescent="0.25">
      <c r="V966" t="str">
        <f>IFERROR(EmpData[[#This Row],[Name]]&amp;EmpData[[#This Row],[Month]],"")</f>
        <v/>
      </c>
      <c r="W966" t="str">
        <f>IFERROR(YEAR(EmpData[[#This Row],[Month]]),"")</f>
        <v/>
      </c>
    </row>
    <row r="967" spans="22:23" x14ac:dyDescent="0.25">
      <c r="V967" t="str">
        <f>IFERROR(EmpData[[#This Row],[Name]]&amp;EmpData[[#This Row],[Month]],"")</f>
        <v/>
      </c>
      <c r="W967" t="str">
        <f>IFERROR(YEAR(EmpData[[#This Row],[Month]]),"")</f>
        <v/>
      </c>
    </row>
    <row r="968" spans="22:23" x14ac:dyDescent="0.25">
      <c r="V968" t="str">
        <f>IFERROR(EmpData[[#This Row],[Name]]&amp;EmpData[[#This Row],[Month]],"")</f>
        <v/>
      </c>
      <c r="W968" t="str">
        <f>IFERROR(YEAR(EmpData[[#This Row],[Month]]),"")</f>
        <v/>
      </c>
    </row>
    <row r="969" spans="22:23" x14ac:dyDescent="0.25">
      <c r="V969" t="str">
        <f>IFERROR(EmpData[[#This Row],[Name]]&amp;EmpData[[#This Row],[Month]],"")</f>
        <v/>
      </c>
      <c r="W969" t="str">
        <f>IFERROR(YEAR(EmpData[[#This Row],[Month]]),"")</f>
        <v/>
      </c>
    </row>
    <row r="970" spans="22:23" x14ac:dyDescent="0.25">
      <c r="V970" t="str">
        <f>IFERROR(EmpData[[#This Row],[Name]]&amp;EmpData[[#This Row],[Month]],"")</f>
        <v/>
      </c>
      <c r="W970" t="str">
        <f>IFERROR(YEAR(EmpData[[#This Row],[Month]]),"")</f>
        <v/>
      </c>
    </row>
    <row r="971" spans="22:23" x14ac:dyDescent="0.25">
      <c r="V971" t="str">
        <f>IFERROR(EmpData[[#This Row],[Name]]&amp;EmpData[[#This Row],[Month]],"")</f>
        <v/>
      </c>
      <c r="W971" t="str">
        <f>IFERROR(YEAR(EmpData[[#This Row],[Month]]),"")</f>
        <v/>
      </c>
    </row>
    <row r="972" spans="22:23" x14ac:dyDescent="0.25">
      <c r="V972" t="str">
        <f>IFERROR(EmpData[[#This Row],[Name]]&amp;EmpData[[#This Row],[Month]],"")</f>
        <v/>
      </c>
      <c r="W972" t="str">
        <f>IFERROR(YEAR(EmpData[[#This Row],[Month]]),"")</f>
        <v/>
      </c>
    </row>
    <row r="973" spans="22:23" x14ac:dyDescent="0.25">
      <c r="V973" t="str">
        <f>IFERROR(EmpData[[#This Row],[Name]]&amp;EmpData[[#This Row],[Month]],"")</f>
        <v/>
      </c>
      <c r="W973" t="str">
        <f>IFERROR(YEAR(EmpData[[#This Row],[Month]]),"")</f>
        <v/>
      </c>
    </row>
    <row r="974" spans="22:23" x14ac:dyDescent="0.25">
      <c r="V974" t="str">
        <f>IFERROR(EmpData[[#This Row],[Name]]&amp;EmpData[[#This Row],[Month]],"")</f>
        <v/>
      </c>
      <c r="W974" t="str">
        <f>IFERROR(YEAR(EmpData[[#This Row],[Month]]),"")</f>
        <v/>
      </c>
    </row>
    <row r="975" spans="22:23" x14ac:dyDescent="0.25">
      <c r="V975" t="str">
        <f>IFERROR(EmpData[[#This Row],[Name]]&amp;EmpData[[#This Row],[Month]],"")</f>
        <v/>
      </c>
      <c r="W975" t="str">
        <f>IFERROR(YEAR(EmpData[[#This Row],[Month]]),"")</f>
        <v/>
      </c>
    </row>
    <row r="976" spans="22:23" x14ac:dyDescent="0.25">
      <c r="V976" t="str">
        <f>IFERROR(EmpData[[#This Row],[Name]]&amp;EmpData[[#This Row],[Month]],"")</f>
        <v/>
      </c>
      <c r="W976" t="str">
        <f>IFERROR(YEAR(EmpData[[#This Row],[Month]]),"")</f>
        <v/>
      </c>
    </row>
    <row r="977" spans="22:23" x14ac:dyDescent="0.25">
      <c r="V977" t="str">
        <f>IFERROR(EmpData[[#This Row],[Name]]&amp;EmpData[[#This Row],[Month]],"")</f>
        <v/>
      </c>
      <c r="W977" t="str">
        <f>IFERROR(YEAR(EmpData[[#This Row],[Month]]),"")</f>
        <v/>
      </c>
    </row>
    <row r="978" spans="22:23" x14ac:dyDescent="0.25">
      <c r="V978" t="str">
        <f>IFERROR(EmpData[[#This Row],[Name]]&amp;EmpData[[#This Row],[Month]],"")</f>
        <v/>
      </c>
      <c r="W978" t="str">
        <f>IFERROR(YEAR(EmpData[[#This Row],[Month]]),"")</f>
        <v/>
      </c>
    </row>
    <row r="979" spans="22:23" x14ac:dyDescent="0.25">
      <c r="V979" t="str">
        <f>IFERROR(EmpData[[#This Row],[Name]]&amp;EmpData[[#This Row],[Month]],"")</f>
        <v/>
      </c>
      <c r="W979" t="str">
        <f>IFERROR(YEAR(EmpData[[#This Row],[Month]]),"")</f>
        <v/>
      </c>
    </row>
    <row r="980" spans="22:23" x14ac:dyDescent="0.25">
      <c r="V980" t="str">
        <f>IFERROR(EmpData[[#This Row],[Name]]&amp;EmpData[[#This Row],[Month]],"")</f>
        <v/>
      </c>
      <c r="W980" t="str">
        <f>IFERROR(YEAR(EmpData[[#This Row],[Month]]),"")</f>
        <v/>
      </c>
    </row>
    <row r="981" spans="22:23" x14ac:dyDescent="0.25">
      <c r="V981" t="str">
        <f>IFERROR(EmpData[[#This Row],[Name]]&amp;EmpData[[#This Row],[Month]],"")</f>
        <v/>
      </c>
      <c r="W981" t="str">
        <f>IFERROR(YEAR(EmpData[[#This Row],[Month]]),"")</f>
        <v/>
      </c>
    </row>
    <row r="982" spans="22:23" x14ac:dyDescent="0.25">
      <c r="V982" t="str">
        <f>IFERROR(EmpData[[#This Row],[Name]]&amp;EmpData[[#This Row],[Month]],"")</f>
        <v/>
      </c>
      <c r="W982" t="str">
        <f>IFERROR(YEAR(EmpData[[#This Row],[Month]]),"")</f>
        <v/>
      </c>
    </row>
    <row r="983" spans="22:23" x14ac:dyDescent="0.25">
      <c r="V983" t="str">
        <f>IFERROR(EmpData[[#This Row],[Name]]&amp;EmpData[[#This Row],[Month]],"")</f>
        <v/>
      </c>
      <c r="W983" t="str">
        <f>IFERROR(YEAR(EmpData[[#This Row],[Month]]),"")</f>
        <v/>
      </c>
    </row>
    <row r="984" spans="22:23" x14ac:dyDescent="0.25">
      <c r="V984" t="str">
        <f>IFERROR(EmpData[[#This Row],[Name]]&amp;EmpData[[#This Row],[Month]],"")</f>
        <v/>
      </c>
      <c r="W984" t="str">
        <f>IFERROR(YEAR(EmpData[[#This Row],[Month]]),"")</f>
        <v/>
      </c>
    </row>
    <row r="985" spans="22:23" x14ac:dyDescent="0.25">
      <c r="V985" t="str">
        <f>IFERROR(EmpData[[#This Row],[Name]]&amp;EmpData[[#This Row],[Month]],"")</f>
        <v/>
      </c>
      <c r="W985" t="str">
        <f>IFERROR(YEAR(EmpData[[#This Row],[Month]]),"")</f>
        <v/>
      </c>
    </row>
    <row r="986" spans="22:23" x14ac:dyDescent="0.25">
      <c r="V986" t="str">
        <f>IFERROR(EmpData[[#This Row],[Name]]&amp;EmpData[[#This Row],[Month]],"")</f>
        <v/>
      </c>
      <c r="W986" t="str">
        <f>IFERROR(YEAR(EmpData[[#This Row],[Month]]),"")</f>
        <v/>
      </c>
    </row>
    <row r="987" spans="22:23" x14ac:dyDescent="0.25">
      <c r="V987" t="str">
        <f>IFERROR(EmpData[[#This Row],[Name]]&amp;EmpData[[#This Row],[Month]],"")</f>
        <v/>
      </c>
      <c r="W987" t="str">
        <f>IFERROR(YEAR(EmpData[[#This Row],[Month]]),"")</f>
        <v/>
      </c>
    </row>
    <row r="988" spans="22:23" x14ac:dyDescent="0.25">
      <c r="V988" t="str">
        <f>IFERROR(EmpData[[#This Row],[Name]]&amp;EmpData[[#This Row],[Month]],"")</f>
        <v/>
      </c>
      <c r="W988" t="str">
        <f>IFERROR(YEAR(EmpData[[#This Row],[Month]]),"")</f>
        <v/>
      </c>
    </row>
    <row r="989" spans="22:23" x14ac:dyDescent="0.25">
      <c r="V989" t="str">
        <f>IFERROR(EmpData[[#This Row],[Name]]&amp;EmpData[[#This Row],[Month]],"")</f>
        <v/>
      </c>
      <c r="W989" t="str">
        <f>IFERROR(YEAR(EmpData[[#This Row],[Month]]),"")</f>
        <v/>
      </c>
    </row>
    <row r="990" spans="22:23" x14ac:dyDescent="0.25">
      <c r="V990" t="str">
        <f>IFERROR(EmpData[[#This Row],[Name]]&amp;EmpData[[#This Row],[Month]],"")</f>
        <v/>
      </c>
      <c r="W990" t="str">
        <f>IFERROR(YEAR(EmpData[[#This Row],[Month]]),"")</f>
        <v/>
      </c>
    </row>
    <row r="991" spans="22:23" x14ac:dyDescent="0.25">
      <c r="V991" t="str">
        <f>IFERROR(EmpData[[#This Row],[Name]]&amp;EmpData[[#This Row],[Month]],"")</f>
        <v/>
      </c>
      <c r="W991" t="str">
        <f>IFERROR(YEAR(EmpData[[#This Row],[Month]]),"")</f>
        <v/>
      </c>
    </row>
    <row r="992" spans="22:23" x14ac:dyDescent="0.25">
      <c r="V992" t="str">
        <f>IFERROR(EmpData[[#This Row],[Name]]&amp;EmpData[[#This Row],[Month]],"")</f>
        <v/>
      </c>
      <c r="W992" t="str">
        <f>IFERROR(YEAR(EmpData[[#This Row],[Month]]),"")</f>
        <v/>
      </c>
    </row>
    <row r="993" spans="22:23" x14ac:dyDescent="0.25">
      <c r="V993" t="str">
        <f>IFERROR(EmpData[[#This Row],[Name]]&amp;EmpData[[#This Row],[Month]],"")</f>
        <v/>
      </c>
      <c r="W993" t="str">
        <f>IFERROR(YEAR(EmpData[[#This Row],[Month]]),"")</f>
        <v/>
      </c>
    </row>
    <row r="994" spans="22:23" x14ac:dyDescent="0.25">
      <c r="V994" t="str">
        <f>IFERROR(EmpData[[#This Row],[Name]]&amp;EmpData[[#This Row],[Month]],"")</f>
        <v/>
      </c>
      <c r="W994" t="str">
        <f>IFERROR(YEAR(EmpData[[#This Row],[Month]]),"")</f>
        <v/>
      </c>
    </row>
    <row r="995" spans="22:23" x14ac:dyDescent="0.25">
      <c r="V995" t="str">
        <f>IFERROR(EmpData[[#This Row],[Name]]&amp;EmpData[[#This Row],[Month]],"")</f>
        <v/>
      </c>
      <c r="W995" t="str">
        <f>IFERROR(YEAR(EmpData[[#This Row],[Month]]),"")</f>
        <v/>
      </c>
    </row>
    <row r="996" spans="22:23" x14ac:dyDescent="0.25">
      <c r="V996" t="str">
        <f>IFERROR(EmpData[[#This Row],[Name]]&amp;EmpData[[#This Row],[Month]],"")</f>
        <v/>
      </c>
      <c r="W996" t="str">
        <f>IFERROR(YEAR(EmpData[[#This Row],[Month]]),"")</f>
        <v/>
      </c>
    </row>
    <row r="997" spans="22:23" x14ac:dyDescent="0.25">
      <c r="V997" t="str">
        <f>IFERROR(EmpData[[#This Row],[Name]]&amp;EmpData[[#This Row],[Month]],"")</f>
        <v/>
      </c>
      <c r="W997" t="str">
        <f>IFERROR(YEAR(EmpData[[#This Row],[Month]]),"")</f>
        <v/>
      </c>
    </row>
    <row r="998" spans="22:23" x14ac:dyDescent="0.25">
      <c r="V998" t="str">
        <f>IFERROR(EmpData[[#This Row],[Name]]&amp;EmpData[[#This Row],[Month]],"")</f>
        <v/>
      </c>
      <c r="W998" t="str">
        <f>IFERROR(YEAR(EmpData[[#This Row],[Month]]),"")</f>
        <v/>
      </c>
    </row>
    <row r="999" spans="22:23" x14ac:dyDescent="0.25">
      <c r="V999" t="str">
        <f>IFERROR(EmpData[[#This Row],[Name]]&amp;EmpData[[#This Row],[Month]],"")</f>
        <v/>
      </c>
      <c r="W999" t="str">
        <f>IFERROR(YEAR(EmpData[[#This Row],[Month]]),"")</f>
        <v/>
      </c>
    </row>
    <row r="1000" spans="22:23" x14ac:dyDescent="0.25">
      <c r="V1000" t="str">
        <f>IFERROR(EmpData[[#This Row],[Name]]&amp;EmpData[[#This Row],[Month]],"")</f>
        <v/>
      </c>
      <c r="W1000" t="str">
        <f>IFERROR(YEAR(EmpData[[#This Row],[Month]]),"")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46"/>
  <sheetViews>
    <sheetView topLeftCell="A27" workbookViewId="0">
      <selection activeCell="M42" sqref="M42"/>
    </sheetView>
  </sheetViews>
  <sheetFormatPr defaultRowHeight="15" x14ac:dyDescent="0.25"/>
  <cols>
    <col min="1" max="1" width="1.42578125" customWidth="1"/>
    <col min="2" max="2" width="7.5703125" bestFit="1" customWidth="1"/>
    <col min="3" max="3" width="21.140625" bestFit="1" customWidth="1"/>
    <col min="4" max="4" width="17" bestFit="1" customWidth="1"/>
    <col min="5" max="5" width="10.5703125" bestFit="1" customWidth="1"/>
    <col min="6" max="6" width="11.7109375" bestFit="1" customWidth="1"/>
    <col min="7" max="7" width="15" bestFit="1" customWidth="1"/>
    <col min="8" max="8" width="5" bestFit="1" customWidth="1"/>
    <col min="9" max="9" width="10.42578125" bestFit="1" customWidth="1"/>
    <col min="10" max="10" width="7.5703125" bestFit="1" customWidth="1"/>
    <col min="11" max="11" width="9.5703125" bestFit="1" customWidth="1"/>
    <col min="12" max="12" width="12.5703125" bestFit="1" customWidth="1"/>
    <col min="13" max="13" width="14.85546875" customWidth="1"/>
    <col min="14" max="14" width="12.85546875" bestFit="1" customWidth="1"/>
    <col min="15" max="15" width="15" bestFit="1" customWidth="1"/>
    <col min="16" max="16" width="14" customWidth="1"/>
    <col min="17" max="17" width="12.85546875" bestFit="1" customWidth="1"/>
    <col min="18" max="18" width="11.7109375" customWidth="1"/>
    <col min="19" max="19" width="7.85546875" bestFit="1" customWidth="1"/>
    <col min="20" max="20" width="9.5703125" bestFit="1" customWidth="1"/>
    <col min="21" max="21" width="12.5703125" bestFit="1" customWidth="1"/>
    <col min="22" max="22" width="9.28515625" bestFit="1" customWidth="1"/>
    <col min="23" max="23" width="11.7109375" bestFit="1" customWidth="1"/>
    <col min="24" max="24" width="13.140625" bestFit="1" customWidth="1"/>
    <col min="25" max="25" width="6.140625" customWidth="1"/>
  </cols>
  <sheetData>
    <row r="1" spans="2:24" ht="15.75" thickBot="1" x14ac:dyDescent="0.3">
      <c r="C1" s="52" t="s">
        <v>270</v>
      </c>
      <c r="D1" s="52"/>
      <c r="E1" s="52"/>
      <c r="F1" s="52"/>
      <c r="K1" s="52" t="s">
        <v>301</v>
      </c>
      <c r="L1" s="52"/>
      <c r="M1" s="52"/>
      <c r="N1" s="52"/>
      <c r="T1" s="52" t="s">
        <v>306</v>
      </c>
      <c r="U1" s="52"/>
      <c r="V1" s="52"/>
      <c r="W1" s="52"/>
      <c r="X1" s="52"/>
    </row>
    <row r="2" spans="2:24" ht="15.75" thickTop="1" x14ac:dyDescent="0.25">
      <c r="B2" s="9" t="s">
        <v>4</v>
      </c>
      <c r="C2" s="9" t="s">
        <v>10</v>
      </c>
      <c r="D2" s="9" t="s">
        <v>298</v>
      </c>
      <c r="E2" s="9" t="s">
        <v>268</v>
      </c>
      <c r="F2" s="9" t="s">
        <v>269</v>
      </c>
      <c r="G2" s="9" t="s">
        <v>287</v>
      </c>
      <c r="H2" s="9" t="s">
        <v>272</v>
      </c>
      <c r="J2" s="9" t="s">
        <v>4</v>
      </c>
      <c r="K2" s="9" t="s">
        <v>10</v>
      </c>
      <c r="L2" s="9" t="s">
        <v>298</v>
      </c>
      <c r="M2" s="9" t="s">
        <v>268</v>
      </c>
      <c r="N2" s="9" t="s">
        <v>269</v>
      </c>
      <c r="O2" s="9" t="s">
        <v>287</v>
      </c>
      <c r="P2" s="9" t="s">
        <v>272</v>
      </c>
      <c r="Q2" s="9" t="s">
        <v>300</v>
      </c>
      <c r="S2" s="9" t="s">
        <v>4</v>
      </c>
      <c r="T2" s="9" t="s">
        <v>10</v>
      </c>
      <c r="U2" s="9" t="s">
        <v>298</v>
      </c>
      <c r="V2" s="9" t="s">
        <v>302</v>
      </c>
      <c r="W2" s="9" t="s">
        <v>287</v>
      </c>
      <c r="X2" s="9" t="s">
        <v>272</v>
      </c>
    </row>
    <row r="3" spans="2:24" x14ac:dyDescent="0.25">
      <c r="B3" t="str">
        <f t="shared" ref="B3:B14" si="0">Gender</f>
        <v>All</v>
      </c>
      <c r="C3" s="5" t="str">
        <f>"Jan'"&amp;Year</f>
        <v>Jan'2019</v>
      </c>
      <c r="D3" s="10">
        <v>1</v>
      </c>
      <c r="E3" s="12">
        <f>IF(AND($B3="All",F3="All",$G3="All"),COUNTIFS(EmpData[Month(Num)],$D3,EmpData[Month(Year)],$H3),IF(AND($B3&lt;&gt;"All",F3="All",$G3="All"),COUNTIFS(EmpData[Month(Num)],$D3,EmpData[Gender],$B3,EmpData[Month(Year)],$H3),IF(AND($B3="All",$F3&lt;&gt;"All",$G3="All"),COUNTIFS(EmpData[Month(Num)],$D3,EmpData[HC - Group],$F3,EmpData[Month(Year)],$H4),IF(AND($B3="All",$F3="All",$G3&lt;&gt;"All"),COUNTIFS(EmpData[Month(Num)],$D3,EmpData[V Bracket],$G3,EmpData[Month(Year)],$H4),IF(AND($B3="All",$F3&lt;&gt;"All",$G3&lt;&gt;"All"),COUNTIFS(EmpData[Month(Num)],$D3,EmpData[HC - Group],$F3,EmpData[V Bracket],$G3,EmpData[Month(Year)],$H4),IF(AND($B3&lt;&gt;"All",$F3="All",$G3&lt;&gt;"All"),COUNTIFS(EmpData[Month(Num)],$D3,EmpData[Gender],$B3,EmpData[V Bracket],$G3,EmpData[Month(Year)],$H4),IF(AND($B3&lt;&gt;"All",$F3&lt;&gt;"All",$G3="All"),COUNTIFS(EmpData[Month(Num)],$D3,EmpData[Gender],$B3,EmpData[HC - Group],$F3,EmpData[Month(Year)],$H4),COUNTIFS(EmpData[Gender],$B3,EmpData[HC - Group],$F3,EmpData[Month(Num)],$D3,EmpData[V Bracket],$G3,EmpData[Month(Year)],$H4))))))))</f>
        <v>0</v>
      </c>
      <c r="F3" t="str">
        <f t="shared" ref="F3:F14" si="1">Department</f>
        <v>All</v>
      </c>
      <c r="G3" t="str">
        <f t="shared" ref="G3:G14" si="2">Vintage</f>
        <v>All</v>
      </c>
      <c r="H3">
        <f t="shared" ref="H3:H14" si="3">Year</f>
        <v>2019</v>
      </c>
      <c r="J3" t="str">
        <f t="shared" ref="J3:J14" si="4">Gender</f>
        <v>All</v>
      </c>
      <c r="K3" s="5" t="str">
        <f>"Jan'"&amp;Year</f>
        <v>Jan'2019</v>
      </c>
      <c r="L3" s="10">
        <v>1</v>
      </c>
      <c r="M3" s="13">
        <f>IFERROR((IF(AND($J3="All",$N3="All",$O3="All"),COUNTIFS(EmpData[Month(Num)],$D3,EmpData[Month(Year)],$P3),IF(AND($J3&lt;&gt;"All",$N3="All",$O3="All"),COUNTIFS(EmpData[Month(Num)],$D3,EmpData[Gender],$B3,EmpData[Month(Year)],$P3),IF(AND($J3="All",$N3&lt;&gt;"All",$O3="All"),COUNTIFS(EmpData[Month(Num)],$D3,EmpData[HC - Group],$F3,EmpData[Month(Year)],$P4),IF(AND($J3="All",$N3="All",$O3&lt;&gt;"All"),COUNTIFS(EmpData[Month(Num)],$D3,EmpData[V Bracket],$G3,EmpData[Month(Year)],$P4),IF(AND($J3="All",$N3&lt;&gt;"All",$O3&lt;&gt;"All"),COUNTIFS(EmpData[Month(Num)],$D3,EmpData[HC - Group],$F3,EmpData[V Bracket],$G3,EmpData[Month(Year)],$P4),IF(AND($J3&lt;&gt;"All",$N3="All",$O3&lt;&gt;"All"),COUNTIFS(EmpData[Month(Num)],$D3,EmpData[Gender],$B3,EmpData[V Bracket],$G3,EmpData[Month(Year)],$P4),IF(AND($J3&lt;&gt;"All",$N3&lt;&gt;"All",$O3="All"),COUNTIFS(EmpData[Month(Num)],$D3,EmpData[Gender],$B3,EmpData[HC - Group],$F3,EmpData[Month(Year)],$P4),COUNTIFS(EmpData[Gender],$B3,EmpData[HC - Group],$F3,EmpData[Month(Num)],$D3,EmpData[V Bracket],$G3,EmpData[Month(Year)],$P4))))))))/$Q3)*100,0)</f>
        <v>0</v>
      </c>
      <c r="N3" t="str">
        <f t="shared" ref="N3:N14" si="5">Department</f>
        <v>All</v>
      </c>
      <c r="O3" t="str">
        <f t="shared" ref="O3:O14" si="6">Vintage</f>
        <v>All</v>
      </c>
      <c r="P3">
        <f t="shared" ref="P3:P14" si="7">Year</f>
        <v>2019</v>
      </c>
      <c r="Q3">
        <f>IF($O3="All",COUNTIFS(EmpData[Month(Num)],$L3,EmpData[Month(Year)],$P3),COUNTIFS(EmpData[Month(Num)],$L3,EmpData[V Bracket],$O3,EmpData[Month(Year)],$P3))</f>
        <v>0</v>
      </c>
      <c r="S3" t="str">
        <f t="shared" ref="S3:S14" si="8">Gender</f>
        <v>All</v>
      </c>
      <c r="T3" s="5" t="str">
        <f>"Jan'"&amp;Year</f>
        <v>Jan'2019</v>
      </c>
      <c r="U3" s="10">
        <v>1</v>
      </c>
      <c r="V3" s="13">
        <f>IFERROR(SUM(IF(AND(S3="All",W3="All"),SUMIFS(EmpData[Collection],EmpData[Month(Num)],$U3,EmpData[Designation],"Credit Analyst",EmpData[Month(Year)],$X3),IF(AND(S3&lt;&gt;"All",W3="All"),SUMIFS(EmpData[Collection],EmpData[Designation],"Credit Analyst", EmpData[Month(Num)],$U3,EmpData[Gender],$S3,EmpData[Month(Year)],$X3),IF(AND(S3="All",W3&lt;&gt;"All"),SUMIFS(EmpData[Collection],EmpData[Designation],"Credit Analyst", EmpData[Month(Num)],$U3,EmpData[V Bracket],$W3,EmpData[Month(Year)],$X3),SUMIFS(EmpData[Collection], EmpData[Designation],"Credit Analyst", EmpData[Month(Num)],$U3,EmpData[Gender],$S3,EmpData[V Bracket],$W3,EmpData[Month(Year)],$X3)))),IF(AND(S3="All",W3="All"),SUMIFS(EmpData[Collection],EmpData[Month(Num)],$U3,EmpData[Designation],"Senior Credit Analyst",EmpData[Month(Year)],$X3),IF(AND(S3&lt;&gt;"All",W3="All"),SUMIFS(EmpData[Collection],EmpData[Designation],"Senior Credit Analyst", EmpData[Month(Num)],$U3,EmpData[Gender],$S3,EmpData[Month(Year)],$X3),IF(AND(S3="All",W3&lt;&gt;"All"),SUMIFS(EmpData[Collection],EmpData[Designation],"Senior Credit Analyst", EmpData[Month(Num)],$U3,EmpData[V Bracket],$W3,EmpData[Month(Year)],$X3),SUMIFS(EmpData[Collection], EmpData[Designation],"Senior Credit Analyst", EmpData[Month(Num)],$U3,EmpData[Gender],$S3,EmpData[V Bracket],$W3,EmpData[Month(Year)],$X3)))))/SUM(IF(AND(S3="All",W3="All"),COUNTIFS(EmpData[Month(Num)],$U3,EmpData[Designation],"Credit Analyst",EmpData[Month(Year)],$X3),IF(AND(S3&lt;&gt;"All",W3="All"),COUNTIFS(EmpData[Designation],"Credit Analyst", EmpData[Month(Num)],$U3,EmpData[Gender],$S3,EmpData[Month(Year)],$X3),IF(AND(S3="All",W3&lt;&gt;"All"),COUNTIFS(EmpData[Designation],"Credit Analyst", EmpData[Month(Num)],$U3,EmpData[V Bracket],$W3,EmpData[Month(Year)],$X3),COUNTIFS( EmpData[Designation],"Credit Analyst", EmpData[Month(Num)],$U3,EmpData[Gender],$S3,EmpData[V Bracket],$W3,EmpData[Month(Year)],$X3)))),IF(AND(S3="All",W3="All"),COUNTIFS(EmpData[Month(Num)],$U3,EmpData[Designation],"Senior Credit Analyst",EmpData[Month(Year)],$X3),IF(AND(S3&lt;&gt;"All",W3="All"),COUNTIFS(EmpData[Designation],"Senior Credit Analyst", EmpData[Month(Num)],$U3,EmpData[Gender],$S3,EmpData[Month(Year)],$X3),IF(AND(S3="All",W3&lt;&gt;"All"),COUNTIFS(EmpData[Designation],"Senior Credit Analyst", EmpData[Month(Num)],$U3,EmpData[V Bracket],$W3,EmpData[Month(Year)],$X3),COUNTIFS( EmpData[Designation],"Senior Credit Analyst", EmpData[Month(Num)],$U3,EmpData[Gender],$S3,EmpData[V Bracket],$W3,EmpData[Month(Year)],$X3))))),0)</f>
        <v>0</v>
      </c>
      <c r="W3" t="str">
        <f t="shared" ref="W3:W14" si="9">Vintage</f>
        <v>All</v>
      </c>
      <c r="X3">
        <f t="shared" ref="X3:X14" si="10">Year</f>
        <v>2019</v>
      </c>
    </row>
    <row r="4" spans="2:24" x14ac:dyDescent="0.25">
      <c r="B4" t="str">
        <f t="shared" si="0"/>
        <v>All</v>
      </c>
      <c r="C4" s="5" t="str">
        <f>"Feb'"&amp;Year</f>
        <v>Feb'2019</v>
      </c>
      <c r="D4" s="10">
        <v>2</v>
      </c>
      <c r="E4" s="12">
        <f>IF(AND($B4="All",F4="All",$G4="All"),COUNTIFS(EmpData[Month(Num)],$D4,EmpData[Month(Year)],$H4),IF(AND($B4&lt;&gt;"All",F4="All",$G4="All"),COUNTIFS(EmpData[Month(Num)],$D4,EmpData[Gender],$B4,EmpData[Month(Year)],$H4),IF(AND($B4="All",$F4&lt;&gt;"All",$G4="All"),COUNTIFS(EmpData[Month(Num)],$D4,EmpData[HC - Group],$F4,EmpData[Month(Year)],$H5),IF(AND($B4="All",$F4="All",$G4&lt;&gt;"All"),COUNTIFS(EmpData[Month(Num)],$D4,EmpData[V Bracket],$G4,EmpData[Month(Year)],$H5),IF(AND($B4="All",$F4&lt;&gt;"All",$G4&lt;&gt;"All"),COUNTIFS(EmpData[Month(Num)],$D4,EmpData[HC - Group],$F4,EmpData[V Bracket],$G4,EmpData[Month(Year)],$H5),IF(AND($B4&lt;&gt;"All",$F4="All",$G4&lt;&gt;"All"),COUNTIFS(EmpData[Month(Num)],$D4,EmpData[Gender],$B4,EmpData[V Bracket],$G4,EmpData[Month(Year)],$H5),IF(AND($B4&lt;&gt;"All",$F4&lt;&gt;"All",$G4="All"),COUNTIFS(EmpData[Month(Num)],$D4,EmpData[Gender],$B4,EmpData[HC - Group],$F4,EmpData[Month(Year)],$H5),COUNTIFS(EmpData[Gender],$B4,EmpData[HC - Group],$F4,EmpData[Month(Num)],$D4,EmpData[V Bracket],$G4,EmpData[Month(Year)],$H5))))))))</f>
        <v>0</v>
      </c>
      <c r="F4" t="str">
        <f t="shared" si="1"/>
        <v>All</v>
      </c>
      <c r="G4" t="str">
        <f t="shared" si="2"/>
        <v>All</v>
      </c>
      <c r="H4">
        <f t="shared" si="3"/>
        <v>2019</v>
      </c>
      <c r="J4" t="str">
        <f t="shared" si="4"/>
        <v>All</v>
      </c>
      <c r="K4" s="5" t="str">
        <f>"Feb'"&amp;Year</f>
        <v>Feb'2019</v>
      </c>
      <c r="L4" s="10">
        <v>2</v>
      </c>
      <c r="M4" s="13">
        <f>IFERROR((IF(AND($J4="All",$N4="All",$O4="All"),COUNTIFS(EmpData[Month(Num)],$D4,EmpData[Month(Year)],$P4),IF(AND($J4&lt;&gt;"All",$N4="All",$O4="All"),COUNTIFS(EmpData[Month(Num)],$D4,EmpData[Gender],$B4,EmpData[Month(Year)],$P4),IF(AND($J4="All",$N4&lt;&gt;"All",$O4="All"),COUNTIFS(EmpData[Month(Num)],$D4,EmpData[HC - Group],$F4,EmpData[Month(Year)],$P5),IF(AND($J4="All",$N4="All",$O4&lt;&gt;"All"),COUNTIFS(EmpData[Month(Num)],$D4,EmpData[V Bracket],$G4,EmpData[Month(Year)],$P5),IF(AND($J4="All",$N4&lt;&gt;"All",$O4&lt;&gt;"All"),COUNTIFS(EmpData[Month(Num)],$D4,EmpData[HC - Group],$F4,EmpData[V Bracket],$G4,EmpData[Month(Year)],$P5),IF(AND($J4&lt;&gt;"All",$N4="All",$O4&lt;&gt;"All"),COUNTIFS(EmpData[Month(Num)],$D4,EmpData[Gender],$B4,EmpData[V Bracket],$G4,EmpData[Month(Year)],$P5),IF(AND($J4&lt;&gt;"All",$N4&lt;&gt;"All",$O4="All"),COUNTIFS(EmpData[Month(Num)],$D4,EmpData[Gender],$B4,EmpData[HC - Group],$F4,EmpData[Month(Year)],$P5),COUNTIFS(EmpData[Gender],$B4,EmpData[HC - Group],$F4,EmpData[Month(Num)],$D4,EmpData[V Bracket],$G4,EmpData[Month(Year)],$P5))))))))/$Q4)*100,0)</f>
        <v>0</v>
      </c>
      <c r="N4" t="str">
        <f t="shared" si="5"/>
        <v>All</v>
      </c>
      <c r="O4" t="str">
        <f t="shared" si="6"/>
        <v>All</v>
      </c>
      <c r="P4">
        <f t="shared" si="7"/>
        <v>2019</v>
      </c>
      <c r="Q4">
        <f>IF($O4="All",COUNTIFS(EmpData[Month(Num)],$L4,EmpData[Month(Year)],$P4),COUNTIFS(EmpData[Month(Num)],$L4,EmpData[V Bracket],$O4,EmpData[Month(Year)],$P4))</f>
        <v>0</v>
      </c>
      <c r="S4" t="str">
        <f t="shared" si="8"/>
        <v>All</v>
      </c>
      <c r="T4" s="5" t="str">
        <f>"Feb'"&amp;Year</f>
        <v>Feb'2019</v>
      </c>
      <c r="U4" s="10">
        <v>2</v>
      </c>
      <c r="V4" s="13">
        <f>IFERROR(SUM(IF(AND(S4="All",W4="All"),SUMIFS(EmpData[Collection],EmpData[Month(Num)],$U4,EmpData[Designation],"Credit Analyst",EmpData[Month(Year)],$X4),IF(AND(S4&lt;&gt;"All",W4="All"),SUMIFS(EmpData[Collection],EmpData[Designation],"Credit Analyst", EmpData[Month(Num)],$U4,EmpData[Gender],$S4,EmpData[Month(Year)],$X4),IF(AND(S4="All",W4&lt;&gt;"All"),SUMIFS(EmpData[Collection],EmpData[Designation],"Credit Analyst", EmpData[Month(Num)],$U4,EmpData[V Bracket],$W4,EmpData[Month(Year)],$X4),SUMIFS(EmpData[Collection], EmpData[Designation],"Credit Analyst", EmpData[Month(Num)],$U4,EmpData[Gender],$S4,EmpData[V Bracket],$W4,EmpData[Month(Year)],$X4)))),IF(AND(S4="All",W4="All"),SUMIFS(EmpData[Collection],EmpData[Month(Num)],$U4,EmpData[Designation],"Senior Credit Analyst",EmpData[Month(Year)],$X4),IF(AND(S4&lt;&gt;"All",W4="All"),SUMIFS(EmpData[Collection],EmpData[Designation],"Senior Credit Analyst", EmpData[Month(Num)],$U4,EmpData[Gender],$S4,EmpData[Month(Year)],$X4),IF(AND(S4="All",W4&lt;&gt;"All"),SUMIFS(EmpData[Collection],EmpData[Designation],"Senior Credit Analyst", EmpData[Month(Num)],$U4,EmpData[V Bracket],$W4,EmpData[Month(Year)],$X4),SUMIFS(EmpData[Collection], EmpData[Designation],"Senior Credit Analyst", EmpData[Month(Num)],$U4,EmpData[Gender],$S4,EmpData[V Bracket],$W4,EmpData[Month(Year)],$X4)))))/SUM(IF(AND(S4="All",W4="All"),COUNTIFS(EmpData[Month(Num)],$U4,EmpData[Designation],"Credit Analyst",EmpData[Month(Year)],$X4),IF(AND(S4&lt;&gt;"All",W4="All"),COUNTIFS(EmpData[Designation],"Credit Analyst", EmpData[Month(Num)],$U4,EmpData[Gender],$S4,EmpData[Month(Year)],$X4),IF(AND(S4="All",W4&lt;&gt;"All"),COUNTIFS(EmpData[Designation],"Credit Analyst", EmpData[Month(Num)],$U4,EmpData[V Bracket],$W4,EmpData[Month(Year)],$X4),COUNTIFS( EmpData[Designation],"Credit Analyst", EmpData[Month(Num)],$U4,EmpData[Gender],$S4,EmpData[V Bracket],$W4,EmpData[Month(Year)],$X4)))),IF(AND(S4="All",W4="All"),COUNTIFS(EmpData[Month(Num)],$U4,EmpData[Designation],"Senior Credit Analyst",EmpData[Month(Year)],$X4),IF(AND(S4&lt;&gt;"All",W4="All"),COUNTIFS(EmpData[Designation],"Senior Credit Analyst", EmpData[Month(Num)],$U4,EmpData[Gender],$S4,EmpData[Month(Year)],$X4),IF(AND(S4="All",W4&lt;&gt;"All"),COUNTIFS(EmpData[Designation],"Senior Credit Analyst", EmpData[Month(Num)],$U4,EmpData[V Bracket],$W4,EmpData[Month(Year)],$X4),COUNTIFS( EmpData[Designation],"Senior Credit Analyst", EmpData[Month(Num)],$U4,EmpData[Gender],$S4,EmpData[V Bracket],$W4,EmpData[Month(Year)],$X4))))),0)</f>
        <v>0</v>
      </c>
      <c r="W4" t="str">
        <f t="shared" si="9"/>
        <v>All</v>
      </c>
      <c r="X4">
        <f t="shared" si="10"/>
        <v>2019</v>
      </c>
    </row>
    <row r="5" spans="2:24" x14ac:dyDescent="0.25">
      <c r="B5" t="str">
        <f t="shared" si="0"/>
        <v>All</v>
      </c>
      <c r="C5" s="5" t="str">
        <f>"Mar'"&amp;Year</f>
        <v>Mar'2019</v>
      </c>
      <c r="D5" s="10">
        <v>3</v>
      </c>
      <c r="E5" s="12">
        <f>IF(AND($B5="All",F5="All",$G5="All"),COUNTIFS(EmpData[Month(Num)],$D5,EmpData[Month(Year)],$H5),IF(AND($B5&lt;&gt;"All",F5="All",$G5="All"),COUNTIFS(EmpData[Month(Num)],$D5,EmpData[Gender],$B5,EmpData[Month(Year)],$H5),IF(AND($B5="All",$F5&lt;&gt;"All",$G5="All"),COUNTIFS(EmpData[Month(Num)],$D5,EmpData[HC - Group],$F5,EmpData[Month(Year)],$H6),IF(AND($B5="All",$F5="All",$G5&lt;&gt;"All"),COUNTIFS(EmpData[Month(Num)],$D5,EmpData[V Bracket],$G5,EmpData[Month(Year)],$H6),IF(AND($B5="All",$F5&lt;&gt;"All",$G5&lt;&gt;"All"),COUNTIFS(EmpData[Month(Num)],$D5,EmpData[HC - Group],$F5,EmpData[V Bracket],$G5,EmpData[Month(Year)],$H6),IF(AND($B5&lt;&gt;"All",$F5="All",$G5&lt;&gt;"All"),COUNTIFS(EmpData[Month(Num)],$D5,EmpData[Gender],$B5,EmpData[V Bracket],$G5,EmpData[Month(Year)],$H6),IF(AND($B5&lt;&gt;"All",$F5&lt;&gt;"All",$G5="All"),COUNTIFS(EmpData[Month(Num)],$D5,EmpData[Gender],$B5,EmpData[HC - Group],$F5,EmpData[Month(Year)],$H6),COUNTIFS(EmpData[Gender],$B5,EmpData[HC - Group],$F5,EmpData[Month(Num)],$D5,EmpData[V Bracket],$G5,EmpData[Month(Year)],$H6))))))))</f>
        <v>0</v>
      </c>
      <c r="F5" t="str">
        <f t="shared" si="1"/>
        <v>All</v>
      </c>
      <c r="G5" t="str">
        <f t="shared" si="2"/>
        <v>All</v>
      </c>
      <c r="H5">
        <f t="shared" si="3"/>
        <v>2019</v>
      </c>
      <c r="J5" t="str">
        <f t="shared" si="4"/>
        <v>All</v>
      </c>
      <c r="K5" s="5" t="str">
        <f>"Mar'"&amp;Year</f>
        <v>Mar'2019</v>
      </c>
      <c r="L5" s="10">
        <v>3</v>
      </c>
      <c r="M5" s="13">
        <f>IFERROR((IF(AND($J5="All",$N5="All",$O5="All"),COUNTIFS(EmpData[Month(Num)],$D5,EmpData[Month(Year)],$P5),IF(AND($J5&lt;&gt;"All",$N5="All",$O5="All"),COUNTIFS(EmpData[Month(Num)],$D5,EmpData[Gender],$B5,EmpData[Month(Year)],$P5),IF(AND($J5="All",$N5&lt;&gt;"All",$O5="All"),COUNTIFS(EmpData[Month(Num)],$D5,EmpData[HC - Group],$F5,EmpData[Month(Year)],$P6),IF(AND($J5="All",$N5="All",$O5&lt;&gt;"All"),COUNTIFS(EmpData[Month(Num)],$D5,EmpData[V Bracket],$G5,EmpData[Month(Year)],$P6),IF(AND($J5="All",$N5&lt;&gt;"All",$O5&lt;&gt;"All"),COUNTIFS(EmpData[Month(Num)],$D5,EmpData[HC - Group],$F5,EmpData[V Bracket],$G5,EmpData[Month(Year)],$P6),IF(AND($J5&lt;&gt;"All",$N5="All",$O5&lt;&gt;"All"),COUNTIFS(EmpData[Month(Num)],$D5,EmpData[Gender],$B5,EmpData[V Bracket],$G5,EmpData[Month(Year)],$P6),IF(AND($J5&lt;&gt;"All",$N5&lt;&gt;"All",$O5="All"),COUNTIFS(EmpData[Month(Num)],$D5,EmpData[Gender],$B5,EmpData[HC - Group],$F5,EmpData[Month(Year)],$P6),COUNTIFS(EmpData[Gender],$B5,EmpData[HC - Group],$F5,EmpData[Month(Num)],$D5,EmpData[V Bracket],$G5,EmpData[Month(Year)],$P6))))))))/$Q5)*100,0)</f>
        <v>0</v>
      </c>
      <c r="N5" t="str">
        <f t="shared" si="5"/>
        <v>All</v>
      </c>
      <c r="O5" t="str">
        <f t="shared" si="6"/>
        <v>All</v>
      </c>
      <c r="P5">
        <f t="shared" si="7"/>
        <v>2019</v>
      </c>
      <c r="Q5">
        <f>IF($O5="All",COUNTIFS(EmpData[Month(Num)],$L5,EmpData[Month(Year)],$P5),COUNTIFS(EmpData[Month(Num)],$L5,EmpData[V Bracket],$O5,EmpData[Month(Year)],$P5))</f>
        <v>0</v>
      </c>
      <c r="S5" t="str">
        <f t="shared" si="8"/>
        <v>All</v>
      </c>
      <c r="T5" s="5" t="str">
        <f>"Mar'"&amp;Year</f>
        <v>Mar'2019</v>
      </c>
      <c r="U5" s="10">
        <v>3</v>
      </c>
      <c r="V5" s="13">
        <f>IFERROR(SUM(IF(AND(S5="All",W5="All"),SUMIFS(EmpData[Collection],EmpData[Month(Num)],$U5,EmpData[Designation],"Credit Analyst",EmpData[Month(Year)],$X5),IF(AND(S5&lt;&gt;"All",W5="All"),SUMIFS(EmpData[Collection],EmpData[Designation],"Credit Analyst", EmpData[Month(Num)],$U5,EmpData[Gender],$S5,EmpData[Month(Year)],$X5),IF(AND(S5="All",W5&lt;&gt;"All"),SUMIFS(EmpData[Collection],EmpData[Designation],"Credit Analyst", EmpData[Month(Num)],$U5,EmpData[V Bracket],$W5,EmpData[Month(Year)],$X5),SUMIFS(EmpData[Collection], EmpData[Designation],"Credit Analyst", EmpData[Month(Num)],$U5,EmpData[Gender],$S5,EmpData[V Bracket],$W5,EmpData[Month(Year)],$X5)))),IF(AND(S5="All",W5="All"),SUMIFS(EmpData[Collection],EmpData[Month(Num)],$U5,EmpData[Designation],"Senior Credit Analyst",EmpData[Month(Year)],$X5),IF(AND(S5&lt;&gt;"All",W5="All"),SUMIFS(EmpData[Collection],EmpData[Designation],"Senior Credit Analyst", EmpData[Month(Num)],$U5,EmpData[Gender],$S5,EmpData[Month(Year)],$X5),IF(AND(S5="All",W5&lt;&gt;"All"),SUMIFS(EmpData[Collection],EmpData[Designation],"Senior Credit Analyst", EmpData[Month(Num)],$U5,EmpData[V Bracket],$W5,EmpData[Month(Year)],$X5),SUMIFS(EmpData[Collection], EmpData[Designation],"Senior Credit Analyst", EmpData[Month(Num)],$U5,EmpData[Gender],$S5,EmpData[V Bracket],$W5,EmpData[Month(Year)],$X5)))))/SUM(IF(AND(S5="All",W5="All"),COUNTIFS(EmpData[Month(Num)],$U5,EmpData[Designation],"Credit Analyst",EmpData[Month(Year)],$X5),IF(AND(S5&lt;&gt;"All",W5="All"),COUNTIFS(EmpData[Designation],"Credit Analyst", EmpData[Month(Num)],$U5,EmpData[Gender],$S5,EmpData[Month(Year)],$X5),IF(AND(S5="All",W5&lt;&gt;"All"),COUNTIFS(EmpData[Designation],"Credit Analyst", EmpData[Month(Num)],$U5,EmpData[V Bracket],$W5,EmpData[Month(Year)],$X5),COUNTIFS( EmpData[Designation],"Credit Analyst", EmpData[Month(Num)],$U5,EmpData[Gender],$S5,EmpData[V Bracket],$W5,EmpData[Month(Year)],$X5)))),IF(AND(S5="All",W5="All"),COUNTIFS(EmpData[Month(Num)],$U5,EmpData[Designation],"Senior Credit Analyst",EmpData[Month(Year)],$X5),IF(AND(S5&lt;&gt;"All",W5="All"),COUNTIFS(EmpData[Designation],"Senior Credit Analyst", EmpData[Month(Num)],$U5,EmpData[Gender],$S5,EmpData[Month(Year)],$X5),IF(AND(S5="All",W5&lt;&gt;"All"),COUNTIFS(EmpData[Designation],"Senior Credit Analyst", EmpData[Month(Num)],$U5,EmpData[V Bracket],$W5,EmpData[Month(Year)],$X5),COUNTIFS( EmpData[Designation],"Senior Credit Analyst", EmpData[Month(Num)],$U5,EmpData[Gender],$S5,EmpData[V Bracket],$W5,EmpData[Month(Year)],$X5))))),0)</f>
        <v>0</v>
      </c>
      <c r="W5" t="str">
        <f t="shared" si="9"/>
        <v>All</v>
      </c>
      <c r="X5">
        <f t="shared" si="10"/>
        <v>2019</v>
      </c>
    </row>
    <row r="6" spans="2:24" x14ac:dyDescent="0.25">
      <c r="B6" t="str">
        <f t="shared" si="0"/>
        <v>All</v>
      </c>
      <c r="C6" s="5" t="str">
        <f>"Apr'"&amp;Year</f>
        <v>Apr'2019</v>
      </c>
      <c r="D6" s="10">
        <v>4</v>
      </c>
      <c r="E6" s="12">
        <f>IF(AND($B6="All",F6="All",$G6="All"),COUNTIFS(EmpData[Month(Num)],$D6,EmpData[Month(Year)],$H6),IF(AND($B6&lt;&gt;"All",F6="All",$G6="All"),COUNTIFS(EmpData[Month(Num)],$D6,EmpData[Gender],$B6,EmpData[Month(Year)],$H6),IF(AND($B6="All",$F6&lt;&gt;"All",$G6="All"),COUNTIFS(EmpData[Month(Num)],$D6,EmpData[HC - Group],$F6,EmpData[Month(Year)],$H7),IF(AND($B6="All",$F6="All",$G6&lt;&gt;"All"),COUNTIFS(EmpData[Month(Num)],$D6,EmpData[V Bracket],$G6,EmpData[Month(Year)],$H7),IF(AND($B6="All",$F6&lt;&gt;"All",$G6&lt;&gt;"All"),COUNTIFS(EmpData[Month(Num)],$D6,EmpData[HC - Group],$F6,EmpData[V Bracket],$G6,EmpData[Month(Year)],$H7),IF(AND($B6&lt;&gt;"All",$F6="All",$G6&lt;&gt;"All"),COUNTIFS(EmpData[Month(Num)],$D6,EmpData[Gender],$B6,EmpData[V Bracket],$G6,EmpData[Month(Year)],$H7),IF(AND($B6&lt;&gt;"All",$F6&lt;&gt;"All",$G6="All"),COUNTIFS(EmpData[Month(Num)],$D6,EmpData[Gender],$B6,EmpData[HC - Group],$F6,EmpData[Month(Year)],$H7),COUNTIFS(EmpData[Gender],$B6,EmpData[HC - Group],$F6,EmpData[Month(Num)],$D6,EmpData[V Bracket],$G6,EmpData[Month(Year)],$H7))))))))</f>
        <v>75</v>
      </c>
      <c r="F6" t="str">
        <f t="shared" si="1"/>
        <v>All</v>
      </c>
      <c r="G6" t="str">
        <f t="shared" si="2"/>
        <v>All</v>
      </c>
      <c r="H6">
        <f t="shared" si="3"/>
        <v>2019</v>
      </c>
      <c r="J6" t="str">
        <f t="shared" si="4"/>
        <v>All</v>
      </c>
      <c r="K6" s="5" t="str">
        <f>"Apr'"&amp;Year</f>
        <v>Apr'2019</v>
      </c>
      <c r="L6" s="10">
        <v>4</v>
      </c>
      <c r="M6" s="13">
        <f>IFERROR((IF(AND($J6="All",$N6="All",$O6="All"),COUNTIFS(EmpData[Month(Num)],$D6,EmpData[Month(Year)],$P6),IF(AND($J6&lt;&gt;"All",$N6="All",$O6="All"),COUNTIFS(EmpData[Month(Num)],$D6,EmpData[Gender],$B6,EmpData[Month(Year)],$P6),IF(AND($J6="All",$N6&lt;&gt;"All",$O6="All"),COUNTIFS(EmpData[Month(Num)],$D6,EmpData[HC - Group],$F6,EmpData[Month(Year)],$P7),IF(AND($J6="All",$N6="All",$O6&lt;&gt;"All"),COUNTIFS(EmpData[Month(Num)],$D6,EmpData[V Bracket],$G6,EmpData[Month(Year)],$P7),IF(AND($J6="All",$N6&lt;&gt;"All",$O6&lt;&gt;"All"),COUNTIFS(EmpData[Month(Num)],$D6,EmpData[HC - Group],$F6,EmpData[V Bracket],$G6,EmpData[Month(Year)],$P7),IF(AND($J6&lt;&gt;"All",$N6="All",$O6&lt;&gt;"All"),COUNTIFS(EmpData[Month(Num)],$D6,EmpData[Gender],$B6,EmpData[V Bracket],$G6,EmpData[Month(Year)],$P7),IF(AND($J6&lt;&gt;"All",$N6&lt;&gt;"All",$O6="All"),COUNTIFS(EmpData[Month(Num)],$D6,EmpData[Gender],$B6,EmpData[HC - Group],$F6,EmpData[Month(Year)],$P7),COUNTIFS(EmpData[Gender],$B6,EmpData[HC - Group],$F6,EmpData[Month(Num)],$D6,EmpData[V Bracket],$G6,EmpData[Month(Year)],$P7))))))))/$Q6)*100,0)</f>
        <v>100</v>
      </c>
      <c r="N6" t="str">
        <f t="shared" si="5"/>
        <v>All</v>
      </c>
      <c r="O6" t="str">
        <f t="shared" si="6"/>
        <v>All</v>
      </c>
      <c r="P6">
        <f t="shared" si="7"/>
        <v>2019</v>
      </c>
      <c r="Q6">
        <f>IF($O6="All",COUNTIFS(EmpData[Month(Num)],$L6,EmpData[Month(Year)],$P6),COUNTIFS(EmpData[Month(Num)],$L6,EmpData[V Bracket],$O6,EmpData[Month(Year)],$P6))</f>
        <v>75</v>
      </c>
      <c r="S6" t="str">
        <f t="shared" si="8"/>
        <v>All</v>
      </c>
      <c r="T6" s="5" t="str">
        <f>"Apr'"&amp;Year</f>
        <v>Apr'2019</v>
      </c>
      <c r="U6" s="10">
        <v>4</v>
      </c>
      <c r="V6" s="13">
        <f>IFERROR(SUM(IF(AND(S6="All",W6="All"),SUMIFS(EmpData[Collection],EmpData[Month(Num)],$U6,EmpData[Designation],"Credit Analyst",EmpData[Month(Year)],$X6),IF(AND(S6&lt;&gt;"All",W6="All"),SUMIFS(EmpData[Collection],EmpData[Designation],"Credit Analyst", EmpData[Month(Num)],$U6,EmpData[Gender],$S6,EmpData[Month(Year)],$X6),IF(AND(S6="All",W6&lt;&gt;"All"),SUMIFS(EmpData[Collection],EmpData[Designation],"Credit Analyst", EmpData[Month(Num)],$U6,EmpData[V Bracket],$W6,EmpData[Month(Year)],$X6),SUMIFS(EmpData[Collection], EmpData[Designation],"Credit Analyst", EmpData[Month(Num)],$U6,EmpData[Gender],$S6,EmpData[V Bracket],$W6,EmpData[Month(Year)],$X6)))),IF(AND(S6="All",W6="All"),SUMIFS(EmpData[Collection],EmpData[Month(Num)],$U6,EmpData[Designation],"Senior Credit Analyst",EmpData[Month(Year)],$X6),IF(AND(S6&lt;&gt;"All",W6="All"),SUMIFS(EmpData[Collection],EmpData[Designation],"Senior Credit Analyst", EmpData[Month(Num)],$U6,EmpData[Gender],$S6,EmpData[Month(Year)],$X6),IF(AND(S6="All",W6&lt;&gt;"All"),SUMIFS(EmpData[Collection],EmpData[Designation],"Senior Credit Analyst", EmpData[Month(Num)],$U6,EmpData[V Bracket],$W6,EmpData[Month(Year)],$X6),SUMIFS(EmpData[Collection], EmpData[Designation],"Senior Credit Analyst", EmpData[Month(Num)],$U6,EmpData[Gender],$S6,EmpData[V Bracket],$W6,EmpData[Month(Year)],$X6)))))/SUM(IF(AND(S6="All",W6="All"),COUNTIFS(EmpData[Month(Num)],$U6,EmpData[Designation],"Credit Analyst",EmpData[Month(Year)],$X6),IF(AND(S6&lt;&gt;"All",W6="All"),COUNTIFS(EmpData[Designation],"Credit Analyst", EmpData[Month(Num)],$U6,EmpData[Gender],$S6,EmpData[Month(Year)],$X6),IF(AND(S6="All",W6&lt;&gt;"All"),COUNTIFS(EmpData[Designation],"Credit Analyst", EmpData[Month(Num)],$U6,EmpData[V Bracket],$W6,EmpData[Month(Year)],$X6),COUNTIFS( EmpData[Designation],"Credit Analyst", EmpData[Month(Num)],$U6,EmpData[Gender],$S6,EmpData[V Bracket],$W6,EmpData[Month(Year)],$X6)))),IF(AND(S6="All",W6="All"),COUNTIFS(EmpData[Month(Num)],$U6,EmpData[Designation],"Senior Credit Analyst",EmpData[Month(Year)],$X6),IF(AND(S6&lt;&gt;"All",W6="All"),COUNTIFS(EmpData[Designation],"Senior Credit Analyst", EmpData[Month(Num)],$U6,EmpData[Gender],$S6,EmpData[Month(Year)],$X6),IF(AND(S6="All",W6&lt;&gt;"All"),COUNTIFS(EmpData[Designation],"Senior Credit Analyst", EmpData[Month(Num)],$U6,EmpData[V Bracket],$W6,EmpData[Month(Year)],$X6),COUNTIFS( EmpData[Designation],"Senior Credit Analyst", EmpData[Month(Num)],$U6,EmpData[Gender],$S6,EmpData[V Bracket],$W6,EmpData[Month(Year)],$X6))))),0)</f>
        <v>185935.87313725494</v>
      </c>
      <c r="W6" t="str">
        <f t="shared" si="9"/>
        <v>All</v>
      </c>
      <c r="X6">
        <f t="shared" si="10"/>
        <v>2019</v>
      </c>
    </row>
    <row r="7" spans="2:24" x14ac:dyDescent="0.25">
      <c r="B7" t="str">
        <f t="shared" si="0"/>
        <v>All</v>
      </c>
      <c r="C7" s="5" t="str">
        <f>"May'"&amp;Year</f>
        <v>May'2019</v>
      </c>
      <c r="D7" s="10">
        <v>5</v>
      </c>
      <c r="E7" s="12">
        <f>IF(AND($B7="All",F7="All",$G7="All"),COUNTIFS(EmpData[Month(Num)],$D7,EmpData[Month(Year)],$H7),IF(AND($B7&lt;&gt;"All",F7="All",$G7="All"),COUNTIFS(EmpData[Month(Num)],$D7,EmpData[Gender],$B7,EmpData[Month(Year)],$H7),IF(AND($B7="All",$F7&lt;&gt;"All",$G7="All"),COUNTIFS(EmpData[Month(Num)],$D7,EmpData[HC - Group],$F7,EmpData[Month(Year)],$H8),IF(AND($B7="All",$F7="All",$G7&lt;&gt;"All"),COUNTIFS(EmpData[Month(Num)],$D7,EmpData[V Bracket],$G7,EmpData[Month(Year)],$H8),IF(AND($B7="All",$F7&lt;&gt;"All",$G7&lt;&gt;"All"),COUNTIFS(EmpData[Month(Num)],$D7,EmpData[HC - Group],$F7,EmpData[V Bracket],$G7,EmpData[Month(Year)],$H8),IF(AND($B7&lt;&gt;"All",$F7="All",$G7&lt;&gt;"All"),COUNTIFS(EmpData[Month(Num)],$D7,EmpData[Gender],$B7,EmpData[V Bracket],$G7,EmpData[Month(Year)],$H8),IF(AND($B7&lt;&gt;"All",$F7&lt;&gt;"All",$G7="All"),COUNTIFS(EmpData[Month(Num)],$D7,EmpData[Gender],$B7,EmpData[HC - Group],$F7,EmpData[Month(Year)],$H8),COUNTIFS(EmpData[Gender],$B7,EmpData[HC - Group],$F7,EmpData[Month(Num)],$D7,EmpData[V Bracket],$G7,EmpData[Month(Year)],$H8))))))))</f>
        <v>74</v>
      </c>
      <c r="F7" t="str">
        <f t="shared" si="1"/>
        <v>All</v>
      </c>
      <c r="G7" t="str">
        <f t="shared" si="2"/>
        <v>All</v>
      </c>
      <c r="H7">
        <f t="shared" si="3"/>
        <v>2019</v>
      </c>
      <c r="J7" t="str">
        <f t="shared" si="4"/>
        <v>All</v>
      </c>
      <c r="K7" s="5" t="str">
        <f>"May'"&amp;Year</f>
        <v>May'2019</v>
      </c>
      <c r="L7" s="10">
        <v>5</v>
      </c>
      <c r="M7" s="13">
        <f>IFERROR((IF(AND($J7="All",$N7="All",$O7="All"),COUNTIFS(EmpData[Month(Num)],$D7,EmpData[Month(Year)],$P7),IF(AND($J7&lt;&gt;"All",$N7="All",$O7="All"),COUNTIFS(EmpData[Month(Num)],$D7,EmpData[Gender],$B7,EmpData[Month(Year)],$P7),IF(AND($J7="All",$N7&lt;&gt;"All",$O7="All"),COUNTIFS(EmpData[Month(Num)],$D7,EmpData[HC - Group],$F7,EmpData[Month(Year)],$P8),IF(AND($J7="All",$N7="All",$O7&lt;&gt;"All"),COUNTIFS(EmpData[Month(Num)],$D7,EmpData[V Bracket],$G7,EmpData[Month(Year)],$P8),IF(AND($J7="All",$N7&lt;&gt;"All",$O7&lt;&gt;"All"),COUNTIFS(EmpData[Month(Num)],$D7,EmpData[HC - Group],$F7,EmpData[V Bracket],$G7,EmpData[Month(Year)],$P8),IF(AND($J7&lt;&gt;"All",$N7="All",$O7&lt;&gt;"All"),COUNTIFS(EmpData[Month(Num)],$D7,EmpData[Gender],$B7,EmpData[V Bracket],$G7,EmpData[Month(Year)],$P8),IF(AND($J7&lt;&gt;"All",$N7&lt;&gt;"All",$O7="All"),COUNTIFS(EmpData[Month(Num)],$D7,EmpData[Gender],$B7,EmpData[HC - Group],$F7,EmpData[Month(Year)],$P8),COUNTIFS(EmpData[Gender],$B7,EmpData[HC - Group],$F7,EmpData[Month(Num)],$D7,EmpData[V Bracket],$G7,EmpData[Month(Year)],$P8))))))))/$Q7)*100,0)</f>
        <v>100</v>
      </c>
      <c r="N7" t="str">
        <f t="shared" si="5"/>
        <v>All</v>
      </c>
      <c r="O7" t="str">
        <f t="shared" si="6"/>
        <v>All</v>
      </c>
      <c r="P7">
        <f t="shared" si="7"/>
        <v>2019</v>
      </c>
      <c r="Q7">
        <f>IF($O7="All",COUNTIFS(EmpData[Month(Num)],$L7,EmpData[Month(Year)],$P7),COUNTIFS(EmpData[Month(Num)],$L7,EmpData[V Bracket],$O7,EmpData[Month(Year)],$P7))</f>
        <v>74</v>
      </c>
      <c r="S7" t="str">
        <f t="shared" si="8"/>
        <v>All</v>
      </c>
      <c r="T7" s="5" t="str">
        <f>"May'"&amp;Year</f>
        <v>May'2019</v>
      </c>
      <c r="U7" s="10">
        <v>5</v>
      </c>
      <c r="V7" s="13">
        <f>IFERROR(SUM(IF(AND(S7="All",W7="All"),SUMIFS(EmpData[Collection],EmpData[Month(Num)],$U7,EmpData[Designation],"Credit Analyst",EmpData[Month(Year)],$X7),IF(AND(S7&lt;&gt;"All",W7="All"),SUMIFS(EmpData[Collection],EmpData[Designation],"Credit Analyst", EmpData[Month(Num)],$U7,EmpData[Gender],$S7,EmpData[Month(Year)],$X7),IF(AND(S7="All",W7&lt;&gt;"All"),SUMIFS(EmpData[Collection],EmpData[Designation],"Credit Analyst", EmpData[Month(Num)],$U7,EmpData[V Bracket],$W7,EmpData[Month(Year)],$X7),SUMIFS(EmpData[Collection], EmpData[Designation],"Credit Analyst", EmpData[Month(Num)],$U7,EmpData[Gender],$S7,EmpData[V Bracket],$W7,EmpData[Month(Year)],$X7)))),IF(AND(S7="All",W7="All"),SUMIFS(EmpData[Collection],EmpData[Month(Num)],$U7,EmpData[Designation],"Senior Credit Analyst",EmpData[Month(Year)],$X7),IF(AND(S7&lt;&gt;"All",W7="All"),SUMIFS(EmpData[Collection],EmpData[Designation],"Senior Credit Analyst", EmpData[Month(Num)],$U7,EmpData[Gender],$S7,EmpData[Month(Year)],$X7),IF(AND(S7="All",W7&lt;&gt;"All"),SUMIFS(EmpData[Collection],EmpData[Designation],"Senior Credit Analyst", EmpData[Month(Num)],$U7,EmpData[V Bracket],$W7,EmpData[Month(Year)],$X7),SUMIFS(EmpData[Collection], EmpData[Designation],"Senior Credit Analyst", EmpData[Month(Num)],$U7,EmpData[Gender],$S7,EmpData[V Bracket],$W7,EmpData[Month(Year)],$X7)))))/SUM(IF(AND(S7="All",W7="All"),COUNTIFS(EmpData[Month(Num)],$U7,EmpData[Designation],"Credit Analyst",EmpData[Month(Year)],$X7),IF(AND(S7&lt;&gt;"All",W7="All"),COUNTIFS(EmpData[Designation],"Credit Analyst", EmpData[Month(Num)],$U7,EmpData[Gender],$S7,EmpData[Month(Year)],$X7),IF(AND(S7="All",W7&lt;&gt;"All"),COUNTIFS(EmpData[Designation],"Credit Analyst", EmpData[Month(Num)],$U7,EmpData[V Bracket],$W7,EmpData[Month(Year)],$X7),COUNTIFS( EmpData[Designation],"Credit Analyst", EmpData[Month(Num)],$U7,EmpData[Gender],$S7,EmpData[V Bracket],$W7,EmpData[Month(Year)],$X7)))),IF(AND(S7="All",W7="All"),COUNTIFS(EmpData[Month(Num)],$U7,EmpData[Designation],"Senior Credit Analyst",EmpData[Month(Year)],$X7),IF(AND(S7&lt;&gt;"All",W7="All"),COUNTIFS(EmpData[Designation],"Senior Credit Analyst", EmpData[Month(Num)],$U7,EmpData[Gender],$S7,EmpData[Month(Year)],$X7),IF(AND(S7="All",W7&lt;&gt;"All"),COUNTIFS(EmpData[Designation],"Senior Credit Analyst", EmpData[Month(Num)],$U7,EmpData[V Bracket],$W7,EmpData[Month(Year)],$X7),COUNTIFS( EmpData[Designation],"Senior Credit Analyst", EmpData[Month(Num)],$U7,EmpData[Gender],$S7,EmpData[V Bracket],$W7,EmpData[Month(Year)],$X7))))),0)</f>
        <v>187546.29647058822</v>
      </c>
      <c r="W7" t="str">
        <f t="shared" si="9"/>
        <v>All</v>
      </c>
      <c r="X7">
        <f t="shared" si="10"/>
        <v>2019</v>
      </c>
    </row>
    <row r="8" spans="2:24" x14ac:dyDescent="0.25">
      <c r="B8" t="str">
        <f t="shared" si="0"/>
        <v>All</v>
      </c>
      <c r="C8" s="5" t="str">
        <f>"June'"&amp;Year</f>
        <v>June'2019</v>
      </c>
      <c r="D8" s="10">
        <v>6</v>
      </c>
      <c r="E8" s="12">
        <f>IF(AND($B8="All",F8="All",$G8="All"),COUNTIFS(EmpData[Month(Num)],$D8,EmpData[Month(Year)],$H8),IF(AND($B8&lt;&gt;"All",F8="All",$G8="All"),COUNTIFS(EmpData[Month(Num)],$D8,EmpData[Gender],$B8,EmpData[Month(Year)],$H8),IF(AND($B8="All",$F8&lt;&gt;"All",$G8="All"),COUNTIFS(EmpData[Month(Num)],$D8,EmpData[HC - Group],$F8,EmpData[Month(Year)],$H9),IF(AND($B8="All",$F8="All",$G8&lt;&gt;"All"),COUNTIFS(EmpData[Month(Num)],$D8,EmpData[V Bracket],$G8,EmpData[Month(Year)],$H9),IF(AND($B8="All",$F8&lt;&gt;"All",$G8&lt;&gt;"All"),COUNTIFS(EmpData[Month(Num)],$D8,EmpData[HC - Group],$F8,EmpData[V Bracket],$G8,EmpData[Month(Year)],$H9),IF(AND($B8&lt;&gt;"All",$F8="All",$G8&lt;&gt;"All"),COUNTIFS(EmpData[Month(Num)],$D8,EmpData[Gender],$B8,EmpData[V Bracket],$G8,EmpData[Month(Year)],$H9),IF(AND($B8&lt;&gt;"All",$F8&lt;&gt;"All",$G8="All"),COUNTIFS(EmpData[Month(Num)],$D8,EmpData[Gender],$B8,EmpData[HC - Group],$F8,EmpData[Month(Year)],$H9),COUNTIFS(EmpData[Gender],$B8,EmpData[HC - Group],$F8,EmpData[Month(Num)],$D8,EmpData[V Bracket],$G8,EmpData[Month(Year)],$H9))))))))</f>
        <v>73</v>
      </c>
      <c r="F8" t="str">
        <f t="shared" si="1"/>
        <v>All</v>
      </c>
      <c r="G8" t="str">
        <f t="shared" si="2"/>
        <v>All</v>
      </c>
      <c r="H8">
        <f t="shared" si="3"/>
        <v>2019</v>
      </c>
      <c r="J8" t="str">
        <f t="shared" si="4"/>
        <v>All</v>
      </c>
      <c r="K8" s="5" t="str">
        <f>"June'"&amp;Year</f>
        <v>June'2019</v>
      </c>
      <c r="L8" s="10">
        <v>6</v>
      </c>
      <c r="M8" s="13">
        <f>IFERROR((IF(AND($J8="All",$N8="All",$O8="All"),COUNTIFS(EmpData[Month(Num)],$D8,EmpData[Month(Year)],$P8),IF(AND($J8&lt;&gt;"All",$N8="All",$O8="All"),COUNTIFS(EmpData[Month(Num)],$D8,EmpData[Gender],$B8,EmpData[Month(Year)],$P8),IF(AND($J8="All",$N8&lt;&gt;"All",$O8="All"),COUNTIFS(EmpData[Month(Num)],$D8,EmpData[HC - Group],$F8,EmpData[Month(Year)],$P9),IF(AND($J8="All",$N8="All",$O8&lt;&gt;"All"),COUNTIFS(EmpData[Month(Num)],$D8,EmpData[V Bracket],$G8,EmpData[Month(Year)],$P9),IF(AND($J8="All",$N8&lt;&gt;"All",$O8&lt;&gt;"All"),COUNTIFS(EmpData[Month(Num)],$D8,EmpData[HC - Group],$F8,EmpData[V Bracket],$G8,EmpData[Month(Year)],$P9),IF(AND($J8&lt;&gt;"All",$N8="All",$O8&lt;&gt;"All"),COUNTIFS(EmpData[Month(Num)],$D8,EmpData[Gender],$B8,EmpData[V Bracket],$G8,EmpData[Month(Year)],$P9),IF(AND($J8&lt;&gt;"All",$N8&lt;&gt;"All",$O8="All"),COUNTIFS(EmpData[Month(Num)],$D8,EmpData[Gender],$B8,EmpData[HC - Group],$F8,EmpData[Month(Year)],$P9),COUNTIFS(EmpData[Gender],$B8,EmpData[HC - Group],$F8,EmpData[Month(Num)],$D8,EmpData[V Bracket],$G8,EmpData[Month(Year)],$P9))))))))/$Q8)*100,0)</f>
        <v>100</v>
      </c>
      <c r="N8" t="str">
        <f t="shared" si="5"/>
        <v>All</v>
      </c>
      <c r="O8" t="str">
        <f t="shared" si="6"/>
        <v>All</v>
      </c>
      <c r="P8">
        <f t="shared" si="7"/>
        <v>2019</v>
      </c>
      <c r="Q8">
        <f>IF($O8="All",COUNTIFS(EmpData[Month(Num)],$L8,EmpData[Month(Year)],$P8),COUNTIFS(EmpData[Month(Num)],$L8,EmpData[V Bracket],$O8,EmpData[Month(Year)],$P8))</f>
        <v>73</v>
      </c>
      <c r="S8" t="str">
        <f t="shared" si="8"/>
        <v>All</v>
      </c>
      <c r="T8" s="5" t="str">
        <f>"June'"&amp;Year</f>
        <v>June'2019</v>
      </c>
      <c r="U8" s="10">
        <v>6</v>
      </c>
      <c r="V8" s="13">
        <f>IFERROR(SUM(IF(AND(S8="All",W8="All"),SUMIFS(EmpData[Collection],EmpData[Month(Num)],$U8,EmpData[Designation],"Credit Analyst",EmpData[Month(Year)],$X8),IF(AND(S8&lt;&gt;"All",W8="All"),SUMIFS(EmpData[Collection],EmpData[Designation],"Credit Analyst", EmpData[Month(Num)],$U8,EmpData[Gender],$S8,EmpData[Month(Year)],$X8),IF(AND(S8="All",W8&lt;&gt;"All"),SUMIFS(EmpData[Collection],EmpData[Designation],"Credit Analyst", EmpData[Month(Num)],$U8,EmpData[V Bracket],$W8,EmpData[Month(Year)],$X8),SUMIFS(EmpData[Collection], EmpData[Designation],"Credit Analyst", EmpData[Month(Num)],$U8,EmpData[Gender],$S8,EmpData[V Bracket],$W8,EmpData[Month(Year)],$X8)))),IF(AND(S8="All",W8="All"),SUMIFS(EmpData[Collection],EmpData[Month(Num)],$U8,EmpData[Designation],"Senior Credit Analyst",EmpData[Month(Year)],$X8),IF(AND(S8&lt;&gt;"All",W8="All"),SUMIFS(EmpData[Collection],EmpData[Designation],"Senior Credit Analyst", EmpData[Month(Num)],$U8,EmpData[Gender],$S8,EmpData[Month(Year)],$X8),IF(AND(S8="All",W8&lt;&gt;"All"),SUMIFS(EmpData[Collection],EmpData[Designation],"Senior Credit Analyst", EmpData[Month(Num)],$U8,EmpData[V Bracket],$W8,EmpData[Month(Year)],$X8),SUMIFS(EmpData[Collection], EmpData[Designation],"Senior Credit Analyst", EmpData[Month(Num)],$U8,EmpData[Gender],$S8,EmpData[V Bracket],$W8,EmpData[Month(Year)],$X8)))))/SUM(IF(AND(S8="All",W8="All"),COUNTIFS(EmpData[Month(Num)],$U8,EmpData[Designation],"Credit Analyst",EmpData[Month(Year)],$X8),IF(AND(S8&lt;&gt;"All",W8="All"),COUNTIFS(EmpData[Designation],"Credit Analyst", EmpData[Month(Num)],$U8,EmpData[Gender],$S8,EmpData[Month(Year)],$X8),IF(AND(S8="All",W8&lt;&gt;"All"),COUNTIFS(EmpData[Designation],"Credit Analyst", EmpData[Month(Num)],$U8,EmpData[V Bracket],$W8,EmpData[Month(Year)],$X8),COUNTIFS( EmpData[Designation],"Credit Analyst", EmpData[Month(Num)],$U8,EmpData[Gender],$S8,EmpData[V Bracket],$W8,EmpData[Month(Year)],$X8)))),IF(AND(S8="All",W8="All"),COUNTIFS(EmpData[Month(Num)],$U8,EmpData[Designation],"Senior Credit Analyst",EmpData[Month(Year)],$X8),IF(AND(S8&lt;&gt;"All",W8="All"),COUNTIFS(EmpData[Designation],"Senior Credit Analyst", EmpData[Month(Num)],$U8,EmpData[Gender],$S8,EmpData[Month(Year)],$X8),IF(AND(S8="All",W8&lt;&gt;"All"),COUNTIFS(EmpData[Designation],"Senior Credit Analyst", EmpData[Month(Num)],$U8,EmpData[V Bracket],$W8,EmpData[Month(Year)],$X8),COUNTIFS( EmpData[Designation],"Senior Credit Analyst", EmpData[Month(Num)],$U8,EmpData[Gender],$S8,EmpData[V Bracket],$W8,EmpData[Month(Year)],$X8))))),0)</f>
        <v>231740.95274509807</v>
      </c>
      <c r="W8" t="str">
        <f t="shared" si="9"/>
        <v>All</v>
      </c>
      <c r="X8">
        <f t="shared" si="10"/>
        <v>2019</v>
      </c>
    </row>
    <row r="9" spans="2:24" x14ac:dyDescent="0.25">
      <c r="B9" t="str">
        <f t="shared" si="0"/>
        <v>All</v>
      </c>
      <c r="C9" s="5" t="str">
        <f>"July'"&amp;Year</f>
        <v>July'2019</v>
      </c>
      <c r="D9" s="10">
        <v>7</v>
      </c>
      <c r="E9" s="12">
        <f>IF(AND($B9="All",F9="All",$G9="All"),COUNTIFS(EmpData[Month(Num)],$D9,EmpData[Month(Year)],$H9),IF(AND($B9&lt;&gt;"All",F9="All",$G9="All"),COUNTIFS(EmpData[Month(Num)],$D9,EmpData[Gender],$B9,EmpData[Month(Year)],$H9),IF(AND($B9="All",$F9&lt;&gt;"All",$G9="All"),COUNTIFS(EmpData[Month(Num)],$D9,EmpData[HC - Group],$F9,EmpData[Month(Year)],$H10),IF(AND($B9="All",$F9="All",$G9&lt;&gt;"All"),COUNTIFS(EmpData[Month(Num)],$D9,EmpData[V Bracket],$G9,EmpData[Month(Year)],$H10),IF(AND($B9="All",$F9&lt;&gt;"All",$G9&lt;&gt;"All"),COUNTIFS(EmpData[Month(Num)],$D9,EmpData[HC - Group],$F9,EmpData[V Bracket],$G9,EmpData[Month(Year)],$H10),IF(AND($B9&lt;&gt;"All",$F9="All",$G9&lt;&gt;"All"),COUNTIFS(EmpData[Month(Num)],$D9,EmpData[Gender],$B9,EmpData[V Bracket],$G9,EmpData[Month(Year)],$H10),IF(AND($B9&lt;&gt;"All",$F9&lt;&gt;"All",$G9="All"),COUNTIFS(EmpData[Month(Num)],$D9,EmpData[Gender],$B9,EmpData[HC - Group],$F9,EmpData[Month(Year)],$H10),COUNTIFS(EmpData[Gender],$B9,EmpData[HC - Group],$F9,EmpData[Month(Num)],$D9,EmpData[V Bracket],$G9,EmpData[Month(Year)],$H10))))))))</f>
        <v>73</v>
      </c>
      <c r="F9" t="str">
        <f t="shared" si="1"/>
        <v>All</v>
      </c>
      <c r="G9" t="str">
        <f t="shared" si="2"/>
        <v>All</v>
      </c>
      <c r="H9">
        <f t="shared" si="3"/>
        <v>2019</v>
      </c>
      <c r="J9" t="str">
        <f t="shared" si="4"/>
        <v>All</v>
      </c>
      <c r="K9" s="5" t="str">
        <f>"July'"&amp;Year</f>
        <v>July'2019</v>
      </c>
      <c r="L9" s="10">
        <v>7</v>
      </c>
      <c r="M9" s="13">
        <f>IFERROR((IF(AND($J9="All",$N9="All",$O9="All"),COUNTIFS(EmpData[Month(Num)],$D9,EmpData[Month(Year)],$P9),IF(AND($J9&lt;&gt;"All",$N9="All",$O9="All"),COUNTIFS(EmpData[Month(Num)],$D9,EmpData[Gender],$B9,EmpData[Month(Year)],$P9),IF(AND($J9="All",$N9&lt;&gt;"All",$O9="All"),COUNTIFS(EmpData[Month(Num)],$D9,EmpData[HC - Group],$F9,EmpData[Month(Year)],$P10),IF(AND($J9="All",$N9="All",$O9&lt;&gt;"All"),COUNTIFS(EmpData[Month(Num)],$D9,EmpData[V Bracket],$G9,EmpData[Month(Year)],$P10),IF(AND($J9="All",$N9&lt;&gt;"All",$O9&lt;&gt;"All"),COUNTIFS(EmpData[Month(Num)],$D9,EmpData[HC - Group],$F9,EmpData[V Bracket],$G9,EmpData[Month(Year)],$P10),IF(AND($J9&lt;&gt;"All",$N9="All",$O9&lt;&gt;"All"),COUNTIFS(EmpData[Month(Num)],$D9,EmpData[Gender],$B9,EmpData[V Bracket],$G9,EmpData[Month(Year)],$P10),IF(AND($J9&lt;&gt;"All",$N9&lt;&gt;"All",$O9="All"),COUNTIFS(EmpData[Month(Num)],$D9,EmpData[Gender],$B9,EmpData[HC - Group],$F9,EmpData[Month(Year)],$P10),COUNTIFS(EmpData[Gender],$B9,EmpData[HC - Group],$F9,EmpData[Month(Num)],$D9,EmpData[V Bracket],$G9,EmpData[Month(Year)],$P10))))))))/$Q9)*100,0)</f>
        <v>100</v>
      </c>
      <c r="N9" t="str">
        <f t="shared" si="5"/>
        <v>All</v>
      </c>
      <c r="O9" t="str">
        <f t="shared" si="6"/>
        <v>All</v>
      </c>
      <c r="P9">
        <f t="shared" si="7"/>
        <v>2019</v>
      </c>
      <c r="Q9">
        <f>IF($O9="All",COUNTIFS(EmpData[Month(Num)],$L9,EmpData[Month(Year)],$P9),COUNTIFS(EmpData[Month(Num)],$L9,EmpData[V Bracket],$O9,EmpData[Month(Year)],$P9))</f>
        <v>73</v>
      </c>
      <c r="S9" t="str">
        <f t="shared" si="8"/>
        <v>All</v>
      </c>
      <c r="T9" s="5" t="str">
        <f>"July'"&amp;Year</f>
        <v>July'2019</v>
      </c>
      <c r="U9" s="10">
        <v>7</v>
      </c>
      <c r="V9" s="13">
        <f>IFERROR(SUM(IF(AND(S9="All",W9="All"),SUMIFS(EmpData[Collection],EmpData[Month(Num)],$U9,EmpData[Designation],"Credit Analyst",EmpData[Month(Year)],$X9),IF(AND(S9&lt;&gt;"All",W9="All"),SUMIFS(EmpData[Collection],EmpData[Designation],"Credit Analyst", EmpData[Month(Num)],$U9,EmpData[Gender],$S9,EmpData[Month(Year)],$X9),IF(AND(S9="All",W9&lt;&gt;"All"),SUMIFS(EmpData[Collection],EmpData[Designation],"Credit Analyst", EmpData[Month(Num)],$U9,EmpData[V Bracket],$W9,EmpData[Month(Year)],$X9),SUMIFS(EmpData[Collection], EmpData[Designation],"Credit Analyst", EmpData[Month(Num)],$U9,EmpData[Gender],$S9,EmpData[V Bracket],$W9,EmpData[Month(Year)],$X9)))),IF(AND(S9="All",W9="All"),SUMIFS(EmpData[Collection],EmpData[Month(Num)],$U9,EmpData[Designation],"Senior Credit Analyst",EmpData[Month(Year)],$X9),IF(AND(S9&lt;&gt;"All",W9="All"),SUMIFS(EmpData[Collection],EmpData[Designation],"Senior Credit Analyst", EmpData[Month(Num)],$U9,EmpData[Gender],$S9,EmpData[Month(Year)],$X9),IF(AND(S9="All",W9&lt;&gt;"All"),SUMIFS(EmpData[Collection],EmpData[Designation],"Senior Credit Analyst", EmpData[Month(Num)],$U9,EmpData[V Bracket],$W9,EmpData[Month(Year)],$X9),SUMIFS(EmpData[Collection], EmpData[Designation],"Senior Credit Analyst", EmpData[Month(Num)],$U9,EmpData[Gender],$S9,EmpData[V Bracket],$W9,EmpData[Month(Year)],$X9)))))/SUM(IF(AND(S9="All",W9="All"),COUNTIFS(EmpData[Month(Num)],$U9,EmpData[Designation],"Credit Analyst",EmpData[Month(Year)],$X9),IF(AND(S9&lt;&gt;"All",W9="All"),COUNTIFS(EmpData[Designation],"Credit Analyst", EmpData[Month(Num)],$U9,EmpData[Gender],$S9,EmpData[Month(Year)],$X9),IF(AND(S9="All",W9&lt;&gt;"All"),COUNTIFS(EmpData[Designation],"Credit Analyst", EmpData[Month(Num)],$U9,EmpData[V Bracket],$W9,EmpData[Month(Year)],$X9),COUNTIFS( EmpData[Designation],"Credit Analyst", EmpData[Month(Num)],$U9,EmpData[Gender],$S9,EmpData[V Bracket],$W9,EmpData[Month(Year)],$X9)))),IF(AND(S9="All",W9="All"),COUNTIFS(EmpData[Month(Num)],$U9,EmpData[Designation],"Senior Credit Analyst",EmpData[Month(Year)],$X9),IF(AND(S9&lt;&gt;"All",W9="All"),COUNTIFS(EmpData[Designation],"Senior Credit Analyst", EmpData[Month(Num)],$U9,EmpData[Gender],$S9,EmpData[Month(Year)],$X9),IF(AND(S9="All",W9&lt;&gt;"All"),COUNTIFS(EmpData[Designation],"Senior Credit Analyst", EmpData[Month(Num)],$U9,EmpData[V Bracket],$W9,EmpData[Month(Year)],$X9),COUNTIFS( EmpData[Designation],"Senior Credit Analyst", EmpData[Month(Num)],$U9,EmpData[Gender],$S9,EmpData[V Bracket],$W9,EmpData[Month(Year)],$X9))))),0)</f>
        <v>231315.52307692307</v>
      </c>
      <c r="W9" t="str">
        <f t="shared" si="9"/>
        <v>All</v>
      </c>
      <c r="X9">
        <f t="shared" si="10"/>
        <v>2019</v>
      </c>
    </row>
    <row r="10" spans="2:24" x14ac:dyDescent="0.25">
      <c r="B10" t="str">
        <f t="shared" si="0"/>
        <v>All</v>
      </c>
      <c r="C10" s="5" t="str">
        <f>"Aug'"&amp;Year</f>
        <v>Aug'2019</v>
      </c>
      <c r="D10" s="10">
        <v>8</v>
      </c>
      <c r="E10" s="12">
        <f>IF(AND($B10="All",F10="All",$G10="All"),COUNTIFS(EmpData[Month(Num)],$D10,EmpData[Month(Year)],$H10),IF(AND($B10&lt;&gt;"All",F10="All",$G10="All"),COUNTIFS(EmpData[Month(Num)],$D10,EmpData[Gender],$B10,EmpData[Month(Year)],$H10),IF(AND($B10="All",$F10&lt;&gt;"All",$G10="All"),COUNTIFS(EmpData[Month(Num)],$D10,EmpData[HC - Group],$F10,EmpData[Month(Year)],$H11),IF(AND($B10="All",$F10="All",$G10&lt;&gt;"All"),COUNTIFS(EmpData[Month(Num)],$D10,EmpData[V Bracket],$G10,EmpData[Month(Year)],$H11),IF(AND($B10="All",$F10&lt;&gt;"All",$G10&lt;&gt;"All"),COUNTIFS(EmpData[Month(Num)],$D10,EmpData[HC - Group],$F10,EmpData[V Bracket],$G10,EmpData[Month(Year)],$H11),IF(AND($B10&lt;&gt;"All",$F10="All",$G10&lt;&gt;"All"),COUNTIFS(EmpData[Month(Num)],$D10,EmpData[Gender],$B10,EmpData[V Bracket],$G10,EmpData[Month(Year)],$H11),IF(AND($B10&lt;&gt;"All",$F10&lt;&gt;"All",$G10="All"),COUNTIFS(EmpData[Month(Num)],$D10,EmpData[Gender],$B10,EmpData[HC - Group],$F10,EmpData[Month(Year)],$H11),COUNTIFS(EmpData[Gender],$B10,EmpData[HC - Group],$F10,EmpData[Month(Num)],$D10,EmpData[V Bracket],$G10,EmpData[Month(Year)],$H11))))))))</f>
        <v>72</v>
      </c>
      <c r="F10" t="str">
        <f t="shared" si="1"/>
        <v>All</v>
      </c>
      <c r="G10" t="str">
        <f t="shared" si="2"/>
        <v>All</v>
      </c>
      <c r="H10">
        <f t="shared" si="3"/>
        <v>2019</v>
      </c>
      <c r="J10" t="str">
        <f t="shared" si="4"/>
        <v>All</v>
      </c>
      <c r="K10" s="5" t="str">
        <f>"Aug'"&amp;Year</f>
        <v>Aug'2019</v>
      </c>
      <c r="L10" s="10">
        <v>8</v>
      </c>
      <c r="M10" s="13">
        <f>IFERROR((IF(AND($J10="All",$N10="All",$O10="All"),COUNTIFS(EmpData[Month(Num)],$D10,EmpData[Month(Year)],$P10),IF(AND($J10&lt;&gt;"All",$N10="All",$O10="All"),COUNTIFS(EmpData[Month(Num)],$D10,EmpData[Gender],$B10,EmpData[Month(Year)],$P10),IF(AND($J10="All",$N10&lt;&gt;"All",$O10="All"),COUNTIFS(EmpData[Month(Num)],$D10,EmpData[HC - Group],$F10,EmpData[Month(Year)],$P11),IF(AND($J10="All",$N10="All",$O10&lt;&gt;"All"),COUNTIFS(EmpData[Month(Num)],$D10,EmpData[V Bracket],$G10,EmpData[Month(Year)],$P11),IF(AND($J10="All",$N10&lt;&gt;"All",$O10&lt;&gt;"All"),COUNTIFS(EmpData[Month(Num)],$D10,EmpData[HC - Group],$F10,EmpData[V Bracket],$G10,EmpData[Month(Year)],$P11),IF(AND($J10&lt;&gt;"All",$N10="All",$O10&lt;&gt;"All"),COUNTIFS(EmpData[Month(Num)],$D10,EmpData[Gender],$B10,EmpData[V Bracket],$G10,EmpData[Month(Year)],$P11),IF(AND($J10&lt;&gt;"All",$N10&lt;&gt;"All",$O10="All"),COUNTIFS(EmpData[Month(Num)],$D10,EmpData[Gender],$B10,EmpData[HC - Group],$F10,EmpData[Month(Year)],$P11),COUNTIFS(EmpData[Gender],$B10,EmpData[HC - Group],$F10,EmpData[Month(Num)],$D10,EmpData[V Bracket],$G10,EmpData[Month(Year)],$P11))))))))/$Q10)*100,0)</f>
        <v>100</v>
      </c>
      <c r="N10" t="str">
        <f t="shared" si="5"/>
        <v>All</v>
      </c>
      <c r="O10" t="str">
        <f t="shared" si="6"/>
        <v>All</v>
      </c>
      <c r="P10">
        <f t="shared" si="7"/>
        <v>2019</v>
      </c>
      <c r="Q10">
        <f>IF($O10="All",COUNTIFS(EmpData[Month(Num)],$L10,EmpData[Month(Year)],$P10),COUNTIFS(EmpData[Month(Num)],$L10,EmpData[V Bracket],$O10,EmpData[Month(Year)],$P10))</f>
        <v>72</v>
      </c>
      <c r="S10" t="str">
        <f t="shared" si="8"/>
        <v>All</v>
      </c>
      <c r="T10" s="5" t="str">
        <f>"Aug'"&amp;Year</f>
        <v>Aug'2019</v>
      </c>
      <c r="U10" s="10">
        <v>8</v>
      </c>
      <c r="V10" s="13">
        <f>IFERROR(SUM(IF(AND(S10="All",W10="All"),SUMIFS(EmpData[Collection],EmpData[Month(Num)],$U10,EmpData[Designation],"Credit Analyst",EmpData[Month(Year)],$X10),IF(AND(S10&lt;&gt;"All",W10="All"),SUMIFS(EmpData[Collection],EmpData[Designation],"Credit Analyst", EmpData[Month(Num)],$U10,EmpData[Gender],$S10,EmpData[Month(Year)],$X10),IF(AND(S10="All",W10&lt;&gt;"All"),SUMIFS(EmpData[Collection],EmpData[Designation],"Credit Analyst", EmpData[Month(Num)],$U10,EmpData[V Bracket],$W10,EmpData[Month(Year)],$X10),SUMIFS(EmpData[Collection], EmpData[Designation],"Credit Analyst", EmpData[Month(Num)],$U10,EmpData[Gender],$S10,EmpData[V Bracket],$W10,EmpData[Month(Year)],$X10)))),IF(AND(S10="All",W10="All"),SUMIFS(EmpData[Collection],EmpData[Month(Num)],$U10,EmpData[Designation],"Senior Credit Analyst",EmpData[Month(Year)],$X10),IF(AND(S10&lt;&gt;"All",W10="All"),SUMIFS(EmpData[Collection],EmpData[Designation],"Senior Credit Analyst", EmpData[Month(Num)],$U10,EmpData[Gender],$S10,EmpData[Month(Year)],$X10),IF(AND(S10="All",W10&lt;&gt;"All"),SUMIFS(EmpData[Collection],EmpData[Designation],"Senior Credit Analyst", EmpData[Month(Num)],$U10,EmpData[V Bracket],$W10,EmpData[Month(Year)],$X10),SUMIFS(EmpData[Collection], EmpData[Designation],"Senior Credit Analyst", EmpData[Month(Num)],$U10,EmpData[Gender],$S10,EmpData[V Bracket],$W10,EmpData[Month(Year)],$X10)))))/SUM(IF(AND(S10="All",W10="All"),COUNTIFS(EmpData[Month(Num)],$U10,EmpData[Designation],"Credit Analyst",EmpData[Month(Year)],$X10),IF(AND(S10&lt;&gt;"All",W10="All"),COUNTIFS(EmpData[Designation],"Credit Analyst", EmpData[Month(Num)],$U10,EmpData[Gender],$S10,EmpData[Month(Year)],$X10),IF(AND(S10="All",W10&lt;&gt;"All"),COUNTIFS(EmpData[Designation],"Credit Analyst", EmpData[Month(Num)],$U10,EmpData[V Bracket],$W10,EmpData[Month(Year)],$X10),COUNTIFS( EmpData[Designation],"Credit Analyst", EmpData[Month(Num)],$U10,EmpData[Gender],$S10,EmpData[V Bracket],$W10,EmpData[Month(Year)],$X10)))),IF(AND(S10="All",W10="All"),COUNTIFS(EmpData[Month(Num)],$U10,EmpData[Designation],"Senior Credit Analyst",EmpData[Month(Year)],$X10),IF(AND(S10&lt;&gt;"All",W10="All"),COUNTIFS(EmpData[Designation],"Senior Credit Analyst", EmpData[Month(Num)],$U10,EmpData[Gender],$S10,EmpData[Month(Year)],$X10),IF(AND(S10="All",W10&lt;&gt;"All"),COUNTIFS(EmpData[Designation],"Senior Credit Analyst", EmpData[Month(Num)],$U10,EmpData[V Bracket],$W10,EmpData[Month(Year)],$X10),COUNTIFS( EmpData[Designation],"Senior Credit Analyst", EmpData[Month(Num)],$U10,EmpData[Gender],$S10,EmpData[V Bracket],$W10,EmpData[Month(Year)],$X10))))),0)</f>
        <v>229752.16099999993</v>
      </c>
      <c r="W10" t="str">
        <f t="shared" si="9"/>
        <v>All</v>
      </c>
      <c r="X10">
        <f t="shared" si="10"/>
        <v>2019</v>
      </c>
    </row>
    <row r="11" spans="2:24" x14ac:dyDescent="0.25">
      <c r="B11" t="str">
        <f t="shared" si="0"/>
        <v>All</v>
      </c>
      <c r="C11" s="5" t="str">
        <f>"Sept'"&amp;Year</f>
        <v>Sept'2019</v>
      </c>
      <c r="D11" s="10">
        <v>9</v>
      </c>
      <c r="E11" s="12">
        <f>IF(AND($B11="All",F11="All",$G11="All"),COUNTIFS(EmpData[Month(Num)],$D11,EmpData[Month(Year)],$H11),IF(AND($B11&lt;&gt;"All",F11="All",$G11="All"),COUNTIFS(EmpData[Month(Num)],$D11,EmpData[Gender],$B11,EmpData[Month(Year)],$H11),IF(AND($B11="All",$F11&lt;&gt;"All",$G11="All"),COUNTIFS(EmpData[Month(Num)],$D11,EmpData[HC - Group],$F11,EmpData[Month(Year)],$H12),IF(AND($B11="All",$F11="All",$G11&lt;&gt;"All"),COUNTIFS(EmpData[Month(Num)],$D11,EmpData[V Bracket],$G11,EmpData[Month(Year)],$H12),IF(AND($B11="All",$F11&lt;&gt;"All",$G11&lt;&gt;"All"),COUNTIFS(EmpData[Month(Num)],$D11,EmpData[HC - Group],$F11,EmpData[V Bracket],$G11,EmpData[Month(Year)],$H12),IF(AND($B11&lt;&gt;"All",$F11="All",$G11&lt;&gt;"All"),COUNTIFS(EmpData[Month(Num)],$D11,EmpData[Gender],$B11,EmpData[V Bracket],$G11,EmpData[Month(Year)],$H12),IF(AND($B11&lt;&gt;"All",$F11&lt;&gt;"All",$G11="All"),COUNTIFS(EmpData[Month(Num)],$D11,EmpData[Gender],$B11,EmpData[HC - Group],$F11,EmpData[Month(Year)],$H12),COUNTIFS(EmpData[Gender],$B11,EmpData[HC - Group],$F11,EmpData[Month(Num)],$D11,EmpData[V Bracket],$G11,EmpData[Month(Year)],$H12))))))))</f>
        <v>85</v>
      </c>
      <c r="F11" t="str">
        <f t="shared" si="1"/>
        <v>All</v>
      </c>
      <c r="G11" t="str">
        <f t="shared" si="2"/>
        <v>All</v>
      </c>
      <c r="H11">
        <f t="shared" si="3"/>
        <v>2019</v>
      </c>
      <c r="J11" t="str">
        <f t="shared" si="4"/>
        <v>All</v>
      </c>
      <c r="K11" s="5" t="str">
        <f>"Sept'"&amp;Year</f>
        <v>Sept'2019</v>
      </c>
      <c r="L11" s="10">
        <v>9</v>
      </c>
      <c r="M11" s="13">
        <f>IFERROR((IF(AND($J11="All",$N11="All",$O11="All"),COUNTIFS(EmpData[Month(Num)],$D11,EmpData[Month(Year)],$P11),IF(AND($J11&lt;&gt;"All",$N11="All",$O11="All"),COUNTIFS(EmpData[Month(Num)],$D11,EmpData[Gender],$B11,EmpData[Month(Year)],$P11),IF(AND($J11="All",$N11&lt;&gt;"All",$O11="All"),COUNTIFS(EmpData[Month(Num)],$D11,EmpData[HC - Group],$F11,EmpData[Month(Year)],$P12),IF(AND($J11="All",$N11="All",$O11&lt;&gt;"All"),COUNTIFS(EmpData[Month(Num)],$D11,EmpData[V Bracket],$G11,EmpData[Month(Year)],$P12),IF(AND($J11="All",$N11&lt;&gt;"All",$O11&lt;&gt;"All"),COUNTIFS(EmpData[Month(Num)],$D11,EmpData[HC - Group],$F11,EmpData[V Bracket],$G11,EmpData[Month(Year)],$P12),IF(AND($J11&lt;&gt;"All",$N11="All",$O11&lt;&gt;"All"),COUNTIFS(EmpData[Month(Num)],$D11,EmpData[Gender],$B11,EmpData[V Bracket],$G11,EmpData[Month(Year)],$P12),IF(AND($J11&lt;&gt;"All",$N11&lt;&gt;"All",$O11="All"),COUNTIFS(EmpData[Month(Num)],$D11,EmpData[Gender],$B11,EmpData[HC - Group],$F11,EmpData[Month(Year)],$P12),COUNTIFS(EmpData[Gender],$B11,EmpData[HC - Group],$F11,EmpData[Month(Num)],$D11,EmpData[V Bracket],$G11,EmpData[Month(Year)],$P12))))))))/$Q11)*100,0)</f>
        <v>100</v>
      </c>
      <c r="N11" t="str">
        <f t="shared" si="5"/>
        <v>All</v>
      </c>
      <c r="O11" t="str">
        <f t="shared" si="6"/>
        <v>All</v>
      </c>
      <c r="P11">
        <f t="shared" si="7"/>
        <v>2019</v>
      </c>
      <c r="Q11">
        <f>IF($O11="All",COUNTIFS(EmpData[Month(Num)],$L11,EmpData[Month(Year)],$P11),COUNTIFS(EmpData[Month(Num)],$L11,EmpData[V Bracket],$O11,EmpData[Month(Year)],$P11))</f>
        <v>85</v>
      </c>
      <c r="S11" t="str">
        <f t="shared" si="8"/>
        <v>All</v>
      </c>
      <c r="T11" s="5" t="str">
        <f>"Sept'"&amp;Year</f>
        <v>Sept'2019</v>
      </c>
      <c r="U11" s="10">
        <v>9</v>
      </c>
      <c r="V11" s="13">
        <f>IFERROR(SUM(IF(AND(S11="All",W11="All"),SUMIFS(EmpData[Collection],EmpData[Month(Num)],$U11,EmpData[Designation],"Credit Analyst",EmpData[Month(Year)],$X11),IF(AND(S11&lt;&gt;"All",W11="All"),SUMIFS(EmpData[Collection],EmpData[Designation],"Credit Analyst", EmpData[Month(Num)],$U11,EmpData[Gender],$S11,EmpData[Month(Year)],$X11),IF(AND(S11="All",W11&lt;&gt;"All"),SUMIFS(EmpData[Collection],EmpData[Designation],"Credit Analyst", EmpData[Month(Num)],$U11,EmpData[V Bracket],$W11,EmpData[Month(Year)],$X11),SUMIFS(EmpData[Collection], EmpData[Designation],"Credit Analyst", EmpData[Month(Num)],$U11,EmpData[Gender],$S11,EmpData[V Bracket],$W11,EmpData[Month(Year)],$X11)))),IF(AND(S11="All",W11="All"),SUMIFS(EmpData[Collection],EmpData[Month(Num)],$U11,EmpData[Designation],"Senior Credit Analyst",EmpData[Month(Year)],$X11),IF(AND(S11&lt;&gt;"All",W11="All"),SUMIFS(EmpData[Collection],EmpData[Designation],"Senior Credit Analyst", EmpData[Month(Num)],$U11,EmpData[Gender],$S11,EmpData[Month(Year)],$X11),IF(AND(S11="All",W11&lt;&gt;"All"),SUMIFS(EmpData[Collection],EmpData[Designation],"Senior Credit Analyst", EmpData[Month(Num)],$U11,EmpData[V Bracket],$W11,EmpData[Month(Year)],$X11),SUMIFS(EmpData[Collection], EmpData[Designation],"Senior Credit Analyst", EmpData[Month(Num)],$U11,EmpData[Gender],$S11,EmpData[V Bracket],$W11,EmpData[Month(Year)],$X11)))))/SUM(IF(AND(S11="All",W11="All"),COUNTIFS(EmpData[Month(Num)],$U11,EmpData[Designation],"Credit Analyst",EmpData[Month(Year)],$X11),IF(AND(S11&lt;&gt;"All",W11="All"),COUNTIFS(EmpData[Designation],"Credit Analyst", EmpData[Month(Num)],$U11,EmpData[Gender],$S11,EmpData[Month(Year)],$X11),IF(AND(S11="All",W11&lt;&gt;"All"),COUNTIFS(EmpData[Designation],"Credit Analyst", EmpData[Month(Num)],$U11,EmpData[V Bracket],$W11,EmpData[Month(Year)],$X11),COUNTIFS( EmpData[Designation],"Credit Analyst", EmpData[Month(Num)],$U11,EmpData[Gender],$S11,EmpData[V Bracket],$W11,EmpData[Month(Year)],$X11)))),IF(AND(S11="All",W11="All"),COUNTIFS(EmpData[Month(Num)],$U11,EmpData[Designation],"Senior Credit Analyst",EmpData[Month(Year)],$X11),IF(AND(S11&lt;&gt;"All",W11="All"),COUNTIFS(EmpData[Designation],"Senior Credit Analyst", EmpData[Month(Num)],$U11,EmpData[Gender],$S11,EmpData[Month(Year)],$X11),IF(AND(S11="All",W11&lt;&gt;"All"),COUNTIFS(EmpData[Designation],"Senior Credit Analyst", EmpData[Month(Num)],$U11,EmpData[V Bracket],$W11,EmpData[Month(Year)],$X11),COUNTIFS( EmpData[Designation],"Senior Credit Analyst", EmpData[Month(Num)],$U11,EmpData[Gender],$S11,EmpData[V Bracket],$W11,EmpData[Month(Year)],$X11))))),0)</f>
        <v>206837.42753846155</v>
      </c>
      <c r="W11" t="str">
        <f t="shared" si="9"/>
        <v>All</v>
      </c>
      <c r="X11">
        <f t="shared" si="10"/>
        <v>2019</v>
      </c>
    </row>
    <row r="12" spans="2:24" x14ac:dyDescent="0.25">
      <c r="B12" t="str">
        <f t="shared" si="0"/>
        <v>All</v>
      </c>
      <c r="C12" s="5" t="str">
        <f>"Oct'"&amp;Year</f>
        <v>Oct'2019</v>
      </c>
      <c r="D12" s="10">
        <v>10</v>
      </c>
      <c r="E12" s="12">
        <f>IF(AND($B12="All",F12="All",$G12="All"),COUNTIFS(EmpData[Month(Num)],$D12,EmpData[Month(Year)],$H12),IF(AND($B12&lt;&gt;"All",F12="All",$G12="All"),COUNTIFS(EmpData[Month(Num)],$D12,EmpData[Gender],$B12,EmpData[Month(Year)],$H12),IF(AND($B12="All",$F12&lt;&gt;"All",$G12="All"),COUNTIFS(EmpData[Month(Num)],$D12,EmpData[HC - Group],$F12,EmpData[Month(Year)],$H13),IF(AND($B12="All",$F12="All",$G12&lt;&gt;"All"),COUNTIFS(EmpData[Month(Num)],$D12,EmpData[V Bracket],$G12,EmpData[Month(Year)],$H13),IF(AND($B12="All",$F12&lt;&gt;"All",$G12&lt;&gt;"All"),COUNTIFS(EmpData[Month(Num)],$D12,EmpData[HC - Group],$F12,EmpData[V Bracket],$G12,EmpData[Month(Year)],$H13),IF(AND($B12&lt;&gt;"All",$F12="All",$G12&lt;&gt;"All"),COUNTIFS(EmpData[Month(Num)],$D12,EmpData[Gender],$B12,EmpData[V Bracket],$G12,EmpData[Month(Year)],$H13),IF(AND($B12&lt;&gt;"All",$F12&lt;&gt;"All",$G12="All"),COUNTIFS(EmpData[Month(Num)],$D12,EmpData[Gender],$B12,EmpData[HC - Group],$F12,EmpData[Month(Year)],$H13),COUNTIFS(EmpData[Gender],$B12,EmpData[HC - Group],$F12,EmpData[Month(Num)],$D12,EmpData[V Bracket],$G12,EmpData[Month(Year)],$H13))))))))</f>
        <v>0</v>
      </c>
      <c r="F12" t="str">
        <f t="shared" si="1"/>
        <v>All</v>
      </c>
      <c r="G12" t="str">
        <f t="shared" si="2"/>
        <v>All</v>
      </c>
      <c r="H12">
        <f t="shared" si="3"/>
        <v>2019</v>
      </c>
      <c r="J12" t="str">
        <f t="shared" si="4"/>
        <v>All</v>
      </c>
      <c r="K12" s="5" t="str">
        <f>"Oct'"&amp;Year</f>
        <v>Oct'2019</v>
      </c>
      <c r="L12" s="10">
        <v>10</v>
      </c>
      <c r="M12" s="13">
        <f>IFERROR((IF(AND($J12="All",$N12="All",$O12="All"),COUNTIFS(EmpData[Month(Num)],$D12,EmpData[Month(Year)],$P12),IF(AND($J12&lt;&gt;"All",$N12="All",$O12="All"),COUNTIFS(EmpData[Month(Num)],$D12,EmpData[Gender],$B12,EmpData[Month(Year)],$P12),IF(AND($J12="All",$N12&lt;&gt;"All",$O12="All"),COUNTIFS(EmpData[Month(Num)],$D12,EmpData[HC - Group],$F12,EmpData[Month(Year)],$P13),IF(AND($J12="All",$N12="All",$O12&lt;&gt;"All"),COUNTIFS(EmpData[Month(Num)],$D12,EmpData[V Bracket],$G12,EmpData[Month(Year)],$P13),IF(AND($J12="All",$N12&lt;&gt;"All",$O12&lt;&gt;"All"),COUNTIFS(EmpData[Month(Num)],$D12,EmpData[HC - Group],$F12,EmpData[V Bracket],$G12,EmpData[Month(Year)],$P13),IF(AND($J12&lt;&gt;"All",$N12="All",$O12&lt;&gt;"All"),COUNTIFS(EmpData[Month(Num)],$D12,EmpData[Gender],$B12,EmpData[V Bracket],$G12,EmpData[Month(Year)],$P13),IF(AND($J12&lt;&gt;"All",$N12&lt;&gt;"All",$O12="All"),COUNTIFS(EmpData[Month(Num)],$D12,EmpData[Gender],$B12,EmpData[HC - Group],$F12,EmpData[Month(Year)],$P13),COUNTIFS(EmpData[Gender],$B12,EmpData[HC - Group],$F12,EmpData[Month(Num)],$D12,EmpData[V Bracket],$G12,EmpData[Month(Year)],$P13))))))))/$Q12)*100,0)</f>
        <v>0</v>
      </c>
      <c r="N12" t="str">
        <f t="shared" si="5"/>
        <v>All</v>
      </c>
      <c r="O12" t="str">
        <f t="shared" si="6"/>
        <v>All</v>
      </c>
      <c r="P12">
        <f t="shared" si="7"/>
        <v>2019</v>
      </c>
      <c r="Q12">
        <f>IF($O12="All",COUNTIFS(EmpData[Month(Num)],$L12,EmpData[Month(Year)],$P12),COUNTIFS(EmpData[Month(Num)],$L12,EmpData[V Bracket],$O12,EmpData[Month(Year)],$P12))</f>
        <v>0</v>
      </c>
      <c r="S12" t="str">
        <f t="shared" si="8"/>
        <v>All</v>
      </c>
      <c r="T12" s="5" t="str">
        <f>"Oct'"&amp;Year</f>
        <v>Oct'2019</v>
      </c>
      <c r="U12" s="10">
        <v>10</v>
      </c>
      <c r="V12" s="13">
        <f>IFERROR(SUM(IF(AND(S12="All",W12="All"),SUMIFS(EmpData[Collection],EmpData[Month(Num)],$U12,EmpData[Designation],"Credit Analyst",EmpData[Month(Year)],$X12),IF(AND(S12&lt;&gt;"All",W12="All"),SUMIFS(EmpData[Collection],EmpData[Designation],"Credit Analyst", EmpData[Month(Num)],$U12,EmpData[Gender],$S12,EmpData[Month(Year)],$X12),IF(AND(S12="All",W12&lt;&gt;"All"),SUMIFS(EmpData[Collection],EmpData[Designation],"Credit Analyst", EmpData[Month(Num)],$U12,EmpData[V Bracket],$W12,EmpData[Month(Year)],$X12),SUMIFS(EmpData[Collection], EmpData[Designation],"Credit Analyst", EmpData[Month(Num)],$U12,EmpData[Gender],$S12,EmpData[V Bracket],$W12,EmpData[Month(Year)],$X12)))),IF(AND(S12="All",W12="All"),SUMIFS(EmpData[Collection],EmpData[Month(Num)],$U12,EmpData[Designation],"Senior Credit Analyst",EmpData[Month(Year)],$X12),IF(AND(S12&lt;&gt;"All",W12="All"),SUMIFS(EmpData[Collection],EmpData[Designation],"Senior Credit Analyst", EmpData[Month(Num)],$U12,EmpData[Gender],$S12,EmpData[Month(Year)],$X12),IF(AND(S12="All",W12&lt;&gt;"All"),SUMIFS(EmpData[Collection],EmpData[Designation],"Senior Credit Analyst", EmpData[Month(Num)],$U12,EmpData[V Bracket],$W12,EmpData[Month(Year)],$X12),SUMIFS(EmpData[Collection], EmpData[Designation],"Senior Credit Analyst", EmpData[Month(Num)],$U12,EmpData[Gender],$S12,EmpData[V Bracket],$W12,EmpData[Month(Year)],$X12)))))/SUM(IF(AND(S12="All",W12="All"),COUNTIFS(EmpData[Month(Num)],$U12,EmpData[Designation],"Credit Analyst",EmpData[Month(Year)],$X12),IF(AND(S12&lt;&gt;"All",W12="All"),COUNTIFS(EmpData[Designation],"Credit Analyst", EmpData[Month(Num)],$U12,EmpData[Gender],$S12,EmpData[Month(Year)],$X12),IF(AND(S12="All",W12&lt;&gt;"All"),COUNTIFS(EmpData[Designation],"Credit Analyst", EmpData[Month(Num)],$U12,EmpData[V Bracket],$W12,EmpData[Month(Year)],$X12),COUNTIFS( EmpData[Designation],"Credit Analyst", EmpData[Month(Num)],$U12,EmpData[Gender],$S12,EmpData[V Bracket],$W12,EmpData[Month(Year)],$X12)))),IF(AND(S12="All",W12="All"),COUNTIFS(EmpData[Month(Num)],$U12,EmpData[Designation],"Senior Credit Analyst",EmpData[Month(Year)],$X12),IF(AND(S12&lt;&gt;"All",W12="All"),COUNTIFS(EmpData[Designation],"Senior Credit Analyst", EmpData[Month(Num)],$U12,EmpData[Gender],$S12,EmpData[Month(Year)],$X12),IF(AND(S12="All",W12&lt;&gt;"All"),COUNTIFS(EmpData[Designation],"Senior Credit Analyst", EmpData[Month(Num)],$U12,EmpData[V Bracket],$W12,EmpData[Month(Year)],$X12),COUNTIFS( EmpData[Designation],"Senior Credit Analyst", EmpData[Month(Num)],$U12,EmpData[Gender],$S12,EmpData[V Bracket],$W12,EmpData[Month(Year)],$X12))))),0)</f>
        <v>0</v>
      </c>
      <c r="W12" t="str">
        <f t="shared" si="9"/>
        <v>All</v>
      </c>
      <c r="X12">
        <f t="shared" si="10"/>
        <v>2019</v>
      </c>
    </row>
    <row r="13" spans="2:24" x14ac:dyDescent="0.25">
      <c r="B13" t="str">
        <f t="shared" si="0"/>
        <v>All</v>
      </c>
      <c r="C13" s="5" t="str">
        <f>"Nov'"&amp;Year</f>
        <v>Nov'2019</v>
      </c>
      <c r="D13" s="10">
        <v>11</v>
      </c>
      <c r="E13" s="12">
        <f>IF(AND($B13="All",F13="All",$G13="All"),COUNTIFS(EmpData[Month(Num)],$D13,EmpData[Month(Year)],$H13),IF(AND($B13&lt;&gt;"All",F13="All",$G13="All"),COUNTIFS(EmpData[Month(Num)],$D13,EmpData[Gender],$B13,EmpData[Month(Year)],$H13),IF(AND($B13="All",$F13&lt;&gt;"All",$G13="All"),COUNTIFS(EmpData[Month(Num)],$D13,EmpData[HC - Group],$F13,EmpData[Month(Year)],$H14),IF(AND($B13="All",$F13="All",$G13&lt;&gt;"All"),COUNTIFS(EmpData[Month(Num)],$D13,EmpData[V Bracket],$G13,EmpData[Month(Year)],$H14),IF(AND($B13="All",$F13&lt;&gt;"All",$G13&lt;&gt;"All"),COUNTIFS(EmpData[Month(Num)],$D13,EmpData[HC - Group],$F13,EmpData[V Bracket],$G13,EmpData[Month(Year)],$H14),IF(AND($B13&lt;&gt;"All",$F13="All",$G13&lt;&gt;"All"),COUNTIFS(EmpData[Month(Num)],$D13,EmpData[Gender],$B13,EmpData[V Bracket],$G13,EmpData[Month(Year)],$H14),IF(AND($B13&lt;&gt;"All",$F13&lt;&gt;"All",$G13="All"),COUNTIFS(EmpData[Month(Num)],$D13,EmpData[Gender],$B13,EmpData[HC - Group],$F13,EmpData[Month(Year)],$H14),COUNTIFS(EmpData[Gender],$B13,EmpData[HC - Group],$F13,EmpData[Month(Num)],$D13,EmpData[V Bracket],$G13,EmpData[Month(Year)],$H14))))))))</f>
        <v>0</v>
      </c>
      <c r="F13" t="str">
        <f t="shared" si="1"/>
        <v>All</v>
      </c>
      <c r="G13" t="str">
        <f t="shared" si="2"/>
        <v>All</v>
      </c>
      <c r="H13">
        <f t="shared" si="3"/>
        <v>2019</v>
      </c>
      <c r="J13" t="str">
        <f t="shared" si="4"/>
        <v>All</v>
      </c>
      <c r="K13" s="5" t="str">
        <f>"Nov'"&amp;Year</f>
        <v>Nov'2019</v>
      </c>
      <c r="L13" s="10">
        <v>11</v>
      </c>
      <c r="M13" s="13">
        <f>IFERROR((IF(AND($J13="All",$N13="All",$O13="All"),COUNTIFS(EmpData[Month(Num)],$D13,EmpData[Month(Year)],$P13),IF(AND($J13&lt;&gt;"All",$N13="All",$O13="All"),COUNTIFS(EmpData[Month(Num)],$D13,EmpData[Gender],$B13,EmpData[Month(Year)],$P13),IF(AND($J13="All",$N13&lt;&gt;"All",$O13="All"),COUNTIFS(EmpData[Month(Num)],$D13,EmpData[HC - Group],$F13,EmpData[Month(Year)],$P14),IF(AND($J13="All",$N13="All",$O13&lt;&gt;"All"),COUNTIFS(EmpData[Month(Num)],$D13,EmpData[V Bracket],$G13,EmpData[Month(Year)],$P14),IF(AND($J13="All",$N13&lt;&gt;"All",$O13&lt;&gt;"All"),COUNTIFS(EmpData[Month(Num)],$D13,EmpData[HC - Group],$F13,EmpData[V Bracket],$G13,EmpData[Month(Year)],$P14),IF(AND($J13&lt;&gt;"All",$N13="All",$O13&lt;&gt;"All"),COUNTIFS(EmpData[Month(Num)],$D13,EmpData[Gender],$B13,EmpData[V Bracket],$G13,EmpData[Month(Year)],$P14),IF(AND($J13&lt;&gt;"All",$N13&lt;&gt;"All",$O13="All"),COUNTIFS(EmpData[Month(Num)],$D13,EmpData[Gender],$B13,EmpData[HC - Group],$F13,EmpData[Month(Year)],$P14),COUNTIFS(EmpData[Gender],$B13,EmpData[HC - Group],$F13,EmpData[Month(Num)],$D13,EmpData[V Bracket],$G13,EmpData[Month(Year)],$P14))))))))/$Q13)*100,0)</f>
        <v>0</v>
      </c>
      <c r="N13" t="str">
        <f t="shared" si="5"/>
        <v>All</v>
      </c>
      <c r="O13" t="str">
        <f t="shared" si="6"/>
        <v>All</v>
      </c>
      <c r="P13">
        <f t="shared" si="7"/>
        <v>2019</v>
      </c>
      <c r="Q13">
        <f>IF($O13="All",COUNTIFS(EmpData[Month(Num)],$L13,EmpData[Month(Year)],$P13),COUNTIFS(EmpData[Month(Num)],$L13,EmpData[V Bracket],$O13,EmpData[Month(Year)],$P13))</f>
        <v>0</v>
      </c>
      <c r="S13" t="str">
        <f t="shared" si="8"/>
        <v>All</v>
      </c>
      <c r="T13" s="5" t="str">
        <f>"Nov'"&amp;Year</f>
        <v>Nov'2019</v>
      </c>
      <c r="U13" s="10">
        <v>11</v>
      </c>
      <c r="V13" s="13">
        <f>IFERROR(SUM(IF(AND(S13="All",W13="All"),SUMIFS(EmpData[Collection],EmpData[Month(Num)],$U13,EmpData[Designation],"Credit Analyst",EmpData[Month(Year)],$X13),IF(AND(S13&lt;&gt;"All",W13="All"),SUMIFS(EmpData[Collection],EmpData[Designation],"Credit Analyst", EmpData[Month(Num)],$U13,EmpData[Gender],$S13,EmpData[Month(Year)],$X13),IF(AND(S13="All",W13&lt;&gt;"All"),SUMIFS(EmpData[Collection],EmpData[Designation],"Credit Analyst", EmpData[Month(Num)],$U13,EmpData[V Bracket],$W13,EmpData[Month(Year)],$X13),SUMIFS(EmpData[Collection], EmpData[Designation],"Credit Analyst", EmpData[Month(Num)],$U13,EmpData[Gender],$S13,EmpData[V Bracket],$W13,EmpData[Month(Year)],$X13)))),IF(AND(S13="All",W13="All"),SUMIFS(EmpData[Collection],EmpData[Month(Num)],$U13,EmpData[Designation],"Senior Credit Analyst",EmpData[Month(Year)],$X13),IF(AND(S13&lt;&gt;"All",W13="All"),SUMIFS(EmpData[Collection],EmpData[Designation],"Senior Credit Analyst", EmpData[Month(Num)],$U13,EmpData[Gender],$S13,EmpData[Month(Year)],$X13),IF(AND(S13="All",W13&lt;&gt;"All"),SUMIFS(EmpData[Collection],EmpData[Designation],"Senior Credit Analyst", EmpData[Month(Num)],$U13,EmpData[V Bracket],$W13,EmpData[Month(Year)],$X13),SUMIFS(EmpData[Collection], EmpData[Designation],"Senior Credit Analyst", EmpData[Month(Num)],$U13,EmpData[Gender],$S13,EmpData[V Bracket],$W13,EmpData[Month(Year)],$X13)))))/SUM(IF(AND(S13="All",W13="All"),COUNTIFS(EmpData[Month(Num)],$U13,EmpData[Designation],"Credit Analyst",EmpData[Month(Year)],$X13),IF(AND(S13&lt;&gt;"All",W13="All"),COUNTIFS(EmpData[Designation],"Credit Analyst", EmpData[Month(Num)],$U13,EmpData[Gender],$S13,EmpData[Month(Year)],$X13),IF(AND(S13="All",W13&lt;&gt;"All"),COUNTIFS(EmpData[Designation],"Credit Analyst", EmpData[Month(Num)],$U13,EmpData[V Bracket],$W13,EmpData[Month(Year)],$X13),COUNTIFS( EmpData[Designation],"Credit Analyst", EmpData[Month(Num)],$U13,EmpData[Gender],$S13,EmpData[V Bracket],$W13,EmpData[Month(Year)],$X13)))),IF(AND(S13="All",W13="All"),COUNTIFS(EmpData[Month(Num)],$U13,EmpData[Designation],"Senior Credit Analyst",EmpData[Month(Year)],$X13),IF(AND(S13&lt;&gt;"All",W13="All"),COUNTIFS(EmpData[Designation],"Senior Credit Analyst", EmpData[Month(Num)],$U13,EmpData[Gender],$S13,EmpData[Month(Year)],$X13),IF(AND(S13="All",W13&lt;&gt;"All"),COUNTIFS(EmpData[Designation],"Senior Credit Analyst", EmpData[Month(Num)],$U13,EmpData[V Bracket],$W13,EmpData[Month(Year)],$X13),COUNTIFS( EmpData[Designation],"Senior Credit Analyst", EmpData[Month(Num)],$U13,EmpData[Gender],$S13,EmpData[V Bracket],$W13,EmpData[Month(Year)],$X13))))),0)</f>
        <v>0</v>
      </c>
      <c r="W13" t="str">
        <f t="shared" si="9"/>
        <v>All</v>
      </c>
      <c r="X13">
        <f t="shared" si="10"/>
        <v>2019</v>
      </c>
    </row>
    <row r="14" spans="2:24" x14ac:dyDescent="0.25">
      <c r="B14" t="str">
        <f t="shared" si="0"/>
        <v>All</v>
      </c>
      <c r="C14" s="5" t="str">
        <f>"Dec'"&amp;Year</f>
        <v>Dec'2019</v>
      </c>
      <c r="D14" s="10">
        <v>12</v>
      </c>
      <c r="E14" s="12">
        <f>IF(AND($B14="All",F14="All",$G14="All"),COUNTIFS(EmpData[Month(Num)],$D14,EmpData[Month(Year)],$H14),IF(AND($B14&lt;&gt;"All",F14="All",$G14="All"),COUNTIFS(EmpData[Month(Num)],$D14,EmpData[Gender],$B14,EmpData[Month(Year)],$H14),IF(AND($B14="All",$F14&lt;&gt;"All",$G14="All"),COUNTIFS(EmpData[Month(Num)],$D14,EmpData[HC - Group],$F14,EmpData[Month(Year)],$H15),IF(AND($B14="All",$F14="All",$G14&lt;&gt;"All"),COUNTIFS(EmpData[Month(Num)],$D14,EmpData[V Bracket],$G14,EmpData[Month(Year)],$H15),IF(AND($B14="All",$F14&lt;&gt;"All",$G14&lt;&gt;"All"),COUNTIFS(EmpData[Month(Num)],$D14,EmpData[HC - Group],$F14,EmpData[V Bracket],$G14,EmpData[Month(Year)],$H15),IF(AND($B14&lt;&gt;"All",$F14="All",$G14&lt;&gt;"All"),COUNTIFS(EmpData[Month(Num)],$D14,EmpData[Gender],$B14,EmpData[V Bracket],$G14,EmpData[Month(Year)],$H15),IF(AND($B14&lt;&gt;"All",$F14&lt;&gt;"All",$G14="All"),COUNTIFS(EmpData[Month(Num)],$D14,EmpData[Gender],$B14,EmpData[HC - Group],$F14,EmpData[Month(Year)],$H15),COUNTIFS(EmpData[Gender],$B14,EmpData[HC - Group],$F14,EmpData[Month(Num)],$D14,EmpData[V Bracket],$G14,EmpData[Month(Year)],$H15))))))))</f>
        <v>0</v>
      </c>
      <c r="F14" t="str">
        <f t="shared" si="1"/>
        <v>All</v>
      </c>
      <c r="G14" t="str">
        <f t="shared" si="2"/>
        <v>All</v>
      </c>
      <c r="H14">
        <f t="shared" si="3"/>
        <v>2019</v>
      </c>
      <c r="J14" t="str">
        <f t="shared" si="4"/>
        <v>All</v>
      </c>
      <c r="K14" s="5" t="str">
        <f>"Dec'"&amp;Year</f>
        <v>Dec'2019</v>
      </c>
      <c r="L14" s="10">
        <v>12</v>
      </c>
      <c r="M14" s="13">
        <f>IFERROR((IF(AND($J14="All",$N14="All",$O14="All"),COUNTIFS(EmpData[Month(Num)],$D14,EmpData[Month(Year)],$P14),IF(AND($J14&lt;&gt;"All",$N14="All",$O14="All"),COUNTIFS(EmpData[Month(Num)],$D14,EmpData[Gender],$B14,EmpData[Month(Year)],$P14),IF(AND($J14="All",$N14&lt;&gt;"All",$O14="All"),COUNTIFS(EmpData[Month(Num)],$D14,EmpData[HC - Group],$F14,EmpData[Month(Year)],$P15),IF(AND($J14="All",$N14="All",$O14&lt;&gt;"All"),COUNTIFS(EmpData[Month(Num)],$D14,EmpData[V Bracket],$G14,EmpData[Month(Year)],$P15),IF(AND($J14="All",$N14&lt;&gt;"All",$O14&lt;&gt;"All"),COUNTIFS(EmpData[Month(Num)],$D14,EmpData[HC - Group],$F14,EmpData[V Bracket],$G14,EmpData[Month(Year)],$P15),IF(AND($J14&lt;&gt;"All",$N14="All",$O14&lt;&gt;"All"),COUNTIFS(EmpData[Month(Num)],$D14,EmpData[Gender],$B14,EmpData[V Bracket],$G14,EmpData[Month(Year)],$P15),IF(AND($J14&lt;&gt;"All",$N14&lt;&gt;"All",$O14="All"),COUNTIFS(EmpData[Month(Num)],$D14,EmpData[Gender],$B14,EmpData[HC - Group],$F14,EmpData[Month(Year)],$P15),COUNTIFS(EmpData[Gender],$B14,EmpData[HC - Group],$F14,EmpData[Month(Num)],$D14,EmpData[V Bracket],$G14,EmpData[Month(Year)],$P15))))))))/$Q14)*100,0)</f>
        <v>0</v>
      </c>
      <c r="N14" t="str">
        <f t="shared" si="5"/>
        <v>All</v>
      </c>
      <c r="O14" t="str">
        <f t="shared" si="6"/>
        <v>All</v>
      </c>
      <c r="P14">
        <f t="shared" si="7"/>
        <v>2019</v>
      </c>
      <c r="Q14">
        <f>IF($O14="All",COUNTIFS(EmpData[Month(Num)],$L14,EmpData[Month(Year)],$P14),COUNTIFS(EmpData[Month(Num)],$L14,EmpData[V Bracket],$O14,EmpData[Month(Year)],$P14))</f>
        <v>0</v>
      </c>
      <c r="S14" t="str">
        <f t="shared" si="8"/>
        <v>All</v>
      </c>
      <c r="T14" s="5" t="str">
        <f>"Dec'"&amp;Year</f>
        <v>Dec'2019</v>
      </c>
      <c r="U14" s="10">
        <v>12</v>
      </c>
      <c r="V14" s="13">
        <f>IFERROR(SUM(IF(AND(S14="All",W14="All"),SUMIFS(EmpData[Collection],EmpData[Month(Num)],$U14,EmpData[Designation],"Credit Analyst",EmpData[Month(Year)],$X14),IF(AND(S14&lt;&gt;"All",W14="All"),SUMIFS(EmpData[Collection],EmpData[Designation],"Credit Analyst", EmpData[Month(Num)],$U14,EmpData[Gender],$S14,EmpData[Month(Year)],$X14),IF(AND(S14="All",W14&lt;&gt;"All"),SUMIFS(EmpData[Collection],EmpData[Designation],"Credit Analyst", EmpData[Month(Num)],$U14,EmpData[V Bracket],$W14,EmpData[Month(Year)],$X14),SUMIFS(EmpData[Collection], EmpData[Designation],"Credit Analyst", EmpData[Month(Num)],$U14,EmpData[Gender],$S14,EmpData[V Bracket],$W14,EmpData[Month(Year)],$X14)))),IF(AND(S14="All",W14="All"),SUMIFS(EmpData[Collection],EmpData[Month(Num)],$U14,EmpData[Designation],"Senior Credit Analyst",EmpData[Month(Year)],$X14),IF(AND(S14&lt;&gt;"All",W14="All"),SUMIFS(EmpData[Collection],EmpData[Designation],"Senior Credit Analyst", EmpData[Month(Num)],$U14,EmpData[Gender],$S14,EmpData[Month(Year)],$X14),IF(AND(S14="All",W14&lt;&gt;"All"),SUMIFS(EmpData[Collection],EmpData[Designation],"Senior Credit Analyst", EmpData[Month(Num)],$U14,EmpData[V Bracket],$W14,EmpData[Month(Year)],$X14),SUMIFS(EmpData[Collection], EmpData[Designation],"Senior Credit Analyst", EmpData[Month(Num)],$U14,EmpData[Gender],$S14,EmpData[V Bracket],$W14,EmpData[Month(Year)],$X14)))))/SUM(IF(AND(S14="All",W14="All"),COUNTIFS(EmpData[Month(Num)],$U14,EmpData[Designation],"Credit Analyst",EmpData[Month(Year)],$X14),IF(AND(S14&lt;&gt;"All",W14="All"),COUNTIFS(EmpData[Designation],"Credit Analyst", EmpData[Month(Num)],$U14,EmpData[Gender],$S14,EmpData[Month(Year)],$X14),IF(AND(S14="All",W14&lt;&gt;"All"),COUNTIFS(EmpData[Designation],"Credit Analyst", EmpData[Month(Num)],$U14,EmpData[V Bracket],$W14,EmpData[Month(Year)],$X14),COUNTIFS( EmpData[Designation],"Credit Analyst", EmpData[Month(Num)],$U14,EmpData[Gender],$S14,EmpData[V Bracket],$W14,EmpData[Month(Year)],$X14)))),IF(AND(S14="All",W14="All"),COUNTIFS(EmpData[Month(Num)],$U14,EmpData[Designation],"Senior Credit Analyst",EmpData[Month(Year)],$X14),IF(AND(S14&lt;&gt;"All",W14="All"),COUNTIFS(EmpData[Designation],"Senior Credit Analyst", EmpData[Month(Num)],$U14,EmpData[Gender],$S14,EmpData[Month(Year)],$X14),IF(AND(S14="All",W14&lt;&gt;"All"),COUNTIFS(EmpData[Designation],"Senior Credit Analyst", EmpData[Month(Num)],$U14,EmpData[V Bracket],$W14,EmpData[Month(Year)],$X14),COUNTIFS( EmpData[Designation],"Senior Credit Analyst", EmpData[Month(Num)],$U14,EmpData[Gender],$S14,EmpData[V Bracket],$W14,EmpData[Month(Year)],$X14))))),0)</f>
        <v>0</v>
      </c>
      <c r="W14" t="str">
        <f t="shared" si="9"/>
        <v>All</v>
      </c>
      <c r="X14">
        <f t="shared" si="10"/>
        <v>2019</v>
      </c>
    </row>
    <row r="16" spans="2:24" ht="15.75" thickBot="1" x14ac:dyDescent="0.3">
      <c r="C16" s="52" t="s">
        <v>305</v>
      </c>
      <c r="D16" s="52"/>
      <c r="E16" s="52"/>
      <c r="F16" s="52"/>
      <c r="K16" s="52" t="s">
        <v>313</v>
      </c>
      <c r="L16" s="52"/>
      <c r="M16" s="52"/>
      <c r="N16" s="52"/>
    </row>
    <row r="17" spans="2:24" ht="15.75" thickTop="1" x14ac:dyDescent="0.25">
      <c r="B17" s="9" t="s">
        <v>4</v>
      </c>
      <c r="C17" s="9" t="s">
        <v>10</v>
      </c>
      <c r="D17" s="9" t="s">
        <v>298</v>
      </c>
      <c r="E17" s="9" t="s">
        <v>304</v>
      </c>
      <c r="F17" s="9" t="s">
        <v>269</v>
      </c>
      <c r="G17" s="9" t="s">
        <v>287</v>
      </c>
      <c r="H17" s="9" t="s">
        <v>272</v>
      </c>
      <c r="J17" s="9" t="s">
        <v>4</v>
      </c>
      <c r="K17" s="9" t="s">
        <v>10</v>
      </c>
      <c r="L17" s="9" t="s">
        <v>298</v>
      </c>
      <c r="M17" s="9" t="s">
        <v>380</v>
      </c>
      <c r="N17" s="9" t="s">
        <v>381</v>
      </c>
      <c r="O17" s="9" t="s">
        <v>382</v>
      </c>
      <c r="P17" s="9" t="s">
        <v>383</v>
      </c>
      <c r="Q17" s="9" t="s">
        <v>384</v>
      </c>
      <c r="R17" s="9" t="s">
        <v>287</v>
      </c>
      <c r="S17" s="9" t="s">
        <v>272</v>
      </c>
      <c r="W17">
        <v>0</v>
      </c>
      <c r="X17" t="s">
        <v>0</v>
      </c>
    </row>
    <row r="18" spans="2:24" x14ac:dyDescent="0.25">
      <c r="B18" t="str">
        <f t="shared" ref="B18:B29" si="11">Gender</f>
        <v>All</v>
      </c>
      <c r="C18" s="5" t="str">
        <f>"Jan'"&amp;Year</f>
        <v>Jan'2019</v>
      </c>
      <c r="D18" s="10">
        <v>1</v>
      </c>
      <c r="E18" s="12">
        <f>IFERROR(IF(AND($B18="All",$F18="All",$G18="All"),AVERAGEIFS(EmpData[Annual CTC],EmpData[Month(Num)],$D18,EmpData[Month(Year)],$H18),IF(AND($B18&lt;&gt;"All",$F18="All",$G18="All"),AVERAGEIFS(EmpData[Annual CTC],EmpData[Gender],$B18,EmpData[Month(Num)],$D18,EmpData[Month(Year)],$H18),IF(AND($B18="All",$F18&lt;&gt;"All",$G18="All"),AVERAGEIFS(EmpData[Annual CTC],EmpData[Month(Num)],$D18,EmpData[HC - Group],$F18,EmpData[Month(Year)],$H18),IF(AND($B18="All",$F18="All",$G18&lt;&gt;"All"),AVERAGEIFS(EmpData[Annual CTC],EmpData[Month(Num)],$D18,EmpData[V Bracket],$G18,EmpData[Month(Year)],$H18),IF(AND($B18="All",$F18&lt;&gt;"All",$G18&lt;&gt;"All"),AVERAGEIFS(EmpData[Annual CTC],EmpData[Month(Num)],$D18,EmpData[HC - Group],$F18,EmpData[V Bracket],$G18,EmpData[Month(Year)],$H18),IF(AND($B18&lt;&gt;"All",F18="All",$G18&lt;&gt;"All"),AVERAGEIFS(EmpData[Annual CTC],EmpData[Month(Num)],$D18,EmpData[Gender],$B18,EmpData[V Bracket],$G18,EmpData[Month(Year)],$H18),IF(AND($B18&lt;&gt;"All",$F18&lt;&gt;"All",$G18="All"),AVERAGEIFS(EmpData[Annual CTC],EmpData[Month(Num)],$D18,EmpData[Gender],$B18,EmpData[HC - Group],$F18,EmpData[Month(Year)],$H18),AVERAGEIFS(EmpData[Annual CTC],EmpData[Month(Num)],$D18,EmpData[Month(Year)],$H18,EmpData[Gender],$B18,EmpData[HC - Group],$F18,EmpData[V Bracket],$G18)))))))),0)</f>
        <v>0</v>
      </c>
      <c r="F18" t="str">
        <f t="shared" ref="F18:F29" si="12">Department</f>
        <v>All</v>
      </c>
      <c r="G18" t="str">
        <f t="shared" ref="G18:G29" si="13">Vintage</f>
        <v>All</v>
      </c>
      <c r="H18">
        <f t="shared" ref="H18:H29" si="14">Year</f>
        <v>2019</v>
      </c>
      <c r="J18" t="str">
        <f t="shared" ref="J18:J29" si="15">Gender</f>
        <v>All</v>
      </c>
      <c r="K18" s="5" t="str">
        <f>"Jan'"&amp;Year</f>
        <v>Jan'2019</v>
      </c>
      <c r="L18" s="10">
        <v>1</v>
      </c>
      <c r="M18" s="12">
        <f>IF(AND($J18="All",$R18="All"),COUNTIFS(EmpData[Month(Num)],$L18,EmpData[AGE],"&gt;=25",EmpData[AGE],"&lt;30",EmpData[Month(Year)],$S18),IF(AND($J18="All",R18&lt;&gt;"All"),COUNTIFS(EmpData[Month(Num)],$L18,EmpData[AGE],"&gt;=25",EmpData[AGE],"&lt;30",EmpData[V Bracket],$R18, EmpData[Month(Year)],$S18),IF(AND(J18&lt;&gt;"All",$R18="All"),COUNTIFS(EmpData[Month(Num)],$L18,EmpData[AGE],"&gt;=25",EmpData[AGE],"&lt;30",EmpData[Gender],$J18,EmpData[Month(Year)],$S18),COUNTIFS(EmpData[Month(Num)],$L18,EmpData[AGE],"&gt;=25",EmpData[AGE],"&lt;30",EmpData[Gender],$J18,EmpData[V Bracket],$R18, EmpData[Month(Year)],$S18))))</f>
        <v>0</v>
      </c>
      <c r="N18" s="12">
        <f>IF(AND($J18="All",$R18="All"),COUNTIFS(EmpData[Month(Num)],$L18,EmpData[AGE],"&gt;=30",EmpData[AGE],"&lt;35",EmpData[Month(Year)],$S18),IF(AND($J18="All",S18&lt;&gt;"All"),COUNTIFS(EmpData[Month(Num)],$L18,EmpData[AGE],"&gt;=30",EmpData[AGE],"&lt;35",EmpData[V Bracket],$R18,EmpData[Month(Year)],$S18),IF(AND(K18&lt;&gt;"All",$R18="All"),COUNTIFS(EmpData[Month(Num)],$L18,EmpData[AGE],"&gt;=30",EmpData[AGE],"&lt;35",EmpData[Gender],$J18,EmpData[Month(Year)],$S18),COUNTIFS(EmpData[Month(Num)],$L18,EmpData[AGE],"&gt;=30",EmpData[AGE],"&lt;35",EmpData[Gender],$J18,EmpData[V Bracket],$R18,EmpData[Month(Year)],$S18))))</f>
        <v>0</v>
      </c>
      <c r="O18" s="12">
        <f>IF(AND($J18="All",$R18="All"),COUNTIFS(EmpData[Month(Num)],$L18,EmpData[AGE],"&gt;=35",EmpData[AGE],"&lt;40",EmpData[Month(Year)],$S18),IF(AND($J18="All",T18&lt;&gt;"All"),COUNTIFS(EmpData[Month(Num)],$L18,EmpData[AGE],"&gt;=35",EmpData[AGE],"&lt;40",EmpData[V Bracket],$R18,EmpData[Month(Year)],$S18),IF(AND(L18&lt;&gt;"All",$R18="All"),COUNTIFS(EmpData[Month(Num)],$L18,EmpData[AGE],"&gt;=35",EmpData[AGE],"&lt;40",EmpData[Gender],$J18,EmpData[Month(Year)],$S18),COUNTIFS(EmpData[Month(Num)],$L18,EmpData[AGE],"&gt;=35",EmpData[AGE],"&lt;40",EmpData[Gender],$J18,EmpData[V Bracket],$R18,EmpData[Month(Year)],$S18))))</f>
        <v>0</v>
      </c>
      <c r="P18" s="12">
        <f>IF(AND($J18="All",$R18="All"),COUNTIFS(EmpData[Month(Num)],$L18,EmpData[AGE],"&gt;=40",EmpData[AGE],"&lt;45",EmpData[Month(Year)],$S18),IF(AND($J18="All",U18&lt;&gt;"All"),COUNTIFS(EmpData[Month(Num)],$L18,EmpData[AGE],"&gt;=40",EmpData[AGE],"&lt;45",EmpData[V Bracket],$R18,EmpData[Month(Year)],$S18),IF(AND(M18&lt;&gt;"All",$R18="All"),COUNTIFS(EmpData[Month(Num)],$L18,EmpData[AGE],"&gt;=40",EmpData[AGE],"&lt;45",EmpData[Gender],$J18,EmpData[Month(Year)],$S18),COUNTIFS(EmpData[Month(Num)],$L18,EmpData[AGE],"&gt;=40",EmpData[AGE],"&lt;45",EmpData[Gender],$J18,EmpData[V Bracket],$R18,EmpData[Month(Year)],$S18))))</f>
        <v>0</v>
      </c>
      <c r="Q18" s="12">
        <f>IF(AND($J18="All",$R18="All"),COUNTIFS(EmpData[Month(Num)],$L18,EmpData[AGE],"&gt;=45",EmpData[AGE],"&lt;50",EmpData[Month(Year)],$S18),IF(AND($J18="All",V18&lt;&gt;"All"),COUNTIFS(EmpData[Month(Num)],$L18,EmpData[AGE],"&gt;=45",EmpData[AGE],"&lt;50",EmpData[V Bracket],$R18,EmpData[Month(Year)],$S18),IF(AND(N18&lt;&gt;"All",$R18="All"),COUNTIFS(EmpData[Month(Num)],$L18,EmpData[AGE],"&gt;=45",EmpData[AGE],"&lt;50",EmpData[Gender],$J18,EmpData[Month(Year)],$S18),COUNTIFS(EmpData[Month(Num)],$L18,EmpData[AGE],"&gt;=45",EmpData[AGE],"&lt;50",EmpData[Gender],$J18,EmpData[V Bracket],$R18,EmpData[Month(Year)],$S18))))</f>
        <v>0</v>
      </c>
      <c r="R18" t="str">
        <f t="shared" ref="R18:R29" si="16">Vintage</f>
        <v>All</v>
      </c>
      <c r="S18">
        <f t="shared" ref="S18:S29" si="17">Year</f>
        <v>2019</v>
      </c>
      <c r="W18">
        <v>1</v>
      </c>
      <c r="X18" t="s">
        <v>1</v>
      </c>
    </row>
    <row r="19" spans="2:24" x14ac:dyDescent="0.25">
      <c r="B19" t="str">
        <f t="shared" si="11"/>
        <v>All</v>
      </c>
      <c r="C19" s="5" t="str">
        <f>"Feb'"&amp;Year</f>
        <v>Feb'2019</v>
      </c>
      <c r="D19" s="10">
        <v>2</v>
      </c>
      <c r="E19" s="12">
        <f>IFERROR(IF(AND($B19="All",$F19="All",$G19="All"),AVERAGEIFS(EmpData[Annual CTC],EmpData[Month(Num)],$D19,EmpData[Month(Year)],$H19),IF(AND($B19&lt;&gt;"All",$F19="All",$G19="All"),AVERAGEIFS(EmpData[Annual CTC],EmpData[Gender],$B19,EmpData[Month(Num)],$D19,EmpData[Month(Year)],$H19),IF(AND($B19="All",$F19&lt;&gt;"All",$G19="All"),AVERAGEIFS(EmpData[Annual CTC],EmpData[Month(Num)],$D19,EmpData[HC - Group],$F19,EmpData[Month(Year)],$H19),IF(AND($B19="All",$F19="All",$G19&lt;&gt;"All"),AVERAGEIFS(EmpData[Annual CTC],EmpData[Month(Num)],$D19,EmpData[V Bracket],$G19,EmpData[Month(Year)],$H19),IF(AND($B19="All",$F19&lt;&gt;"All",$G19&lt;&gt;"All"),AVERAGEIFS(EmpData[Annual CTC],EmpData[Month(Num)],$D19,EmpData[HC - Group],$F19,EmpData[V Bracket],$G19,EmpData[Month(Year)],$H19),IF(AND($B19&lt;&gt;"All",F19="All",$G19&lt;&gt;"All"),AVERAGEIFS(EmpData[Annual CTC],EmpData[Month(Num)],$D19,EmpData[Gender],$B19,EmpData[V Bracket],$G19,EmpData[Month(Year)],$H19),IF(AND($B19&lt;&gt;"All",$F19&lt;&gt;"All",$G19="All"),AVERAGEIFS(EmpData[Annual CTC],EmpData[Month(Num)],$D19,EmpData[Gender],$B19,EmpData[HC - Group],$F19,EmpData[Month(Year)],$H19),AVERAGEIFS(EmpData[Annual CTC],EmpData[Month(Num)],$D19,EmpData[Month(Year)],$H19,EmpData[Gender],$B19,EmpData[HC - Group],$F19,EmpData[V Bracket],$G19)))))))),0)</f>
        <v>0</v>
      </c>
      <c r="F19" t="str">
        <f t="shared" si="12"/>
        <v>All</v>
      </c>
      <c r="G19" t="str">
        <f t="shared" si="13"/>
        <v>All</v>
      </c>
      <c r="H19">
        <f t="shared" si="14"/>
        <v>2019</v>
      </c>
      <c r="J19" t="str">
        <f t="shared" si="15"/>
        <v>All</v>
      </c>
      <c r="K19" s="5" t="str">
        <f>"Feb'"&amp;Year</f>
        <v>Feb'2019</v>
      </c>
      <c r="L19" s="10">
        <v>2</v>
      </c>
      <c r="M19" s="12">
        <f>IF(AND($J19="All",$R19="All"),COUNTIFS(EmpData[Month(Num)],$L19,EmpData[AGE],"&gt;=25",EmpData[AGE],"&lt;30",EmpData[Month(Year)],$S19),IF(AND($J19="All",R19&lt;&gt;"All"),COUNTIFS(EmpData[Month(Num)],$L19,EmpData[AGE],"&gt;=25",EmpData[AGE],"&lt;30",EmpData[V Bracket],$R19, EmpData[Month(Year)],$S19),IF(AND(J19&lt;&gt;"All",$R19="All"),COUNTIFS(EmpData[Month(Num)],$L19,EmpData[AGE],"&gt;=25",EmpData[AGE],"&lt;30",EmpData[Gender],$J19,EmpData[Month(Year)],$S19),COUNTIFS(EmpData[Month(Num)],$L19,EmpData[AGE],"&gt;=25",EmpData[AGE],"&lt;30",EmpData[Gender],$J19,EmpData[V Bracket],$R19, EmpData[Month(Year)],$S19))))</f>
        <v>0</v>
      </c>
      <c r="N19" s="12">
        <f>IF(AND($J19="All",$R19="All"),COUNTIFS(EmpData[Month(Num)],$L19,EmpData[AGE],"&gt;=30",EmpData[AGE],"&lt;35",EmpData[Month(Year)],$S19),IF(AND($J19="All",S19&lt;&gt;"All"),COUNTIFS(EmpData[Month(Num)],$L19,EmpData[AGE],"&gt;=30",EmpData[AGE],"&lt;35",EmpData[V Bracket],$R19,EmpData[Month(Year)],$S19),IF(AND(K19&lt;&gt;"All",$R19="All"),COUNTIFS(EmpData[Month(Num)],$L19,EmpData[AGE],"&gt;=30",EmpData[AGE],"&lt;35",EmpData[Gender],$J19,EmpData[Month(Year)],$S19),COUNTIFS(EmpData[Month(Num)],$L19,EmpData[AGE],"&gt;=30",EmpData[AGE],"&lt;35",EmpData[Gender],$J19,EmpData[V Bracket],$R19,EmpData[Month(Year)],$S19))))</f>
        <v>0</v>
      </c>
      <c r="O19" s="12">
        <f>IF(AND($J19="All",$R19="All"),COUNTIFS(EmpData[Month(Num)],$L19,EmpData[AGE],"&gt;=35",EmpData[AGE],"&lt;40",EmpData[Month(Year)],$S19),IF(AND($J19="All",T19&lt;&gt;"All"),COUNTIFS(EmpData[Month(Num)],$L19,EmpData[AGE],"&gt;=35",EmpData[AGE],"&lt;40",EmpData[V Bracket],$R19,EmpData[Month(Year)],$S19),IF(AND(L19&lt;&gt;"All",$R19="All"),COUNTIFS(EmpData[Month(Num)],$L19,EmpData[AGE],"&gt;=35",EmpData[AGE],"&lt;40",EmpData[Gender],$J19,EmpData[Month(Year)],$S19),COUNTIFS(EmpData[Month(Num)],$L19,EmpData[AGE],"&gt;=35",EmpData[AGE],"&lt;40",EmpData[Gender],$J19,EmpData[V Bracket],$R19,EmpData[Month(Year)],$S19))))</f>
        <v>0</v>
      </c>
      <c r="P19" s="12">
        <f>IF(AND($J19="All",$R19="All"),COUNTIFS(EmpData[Month(Num)],$L19,EmpData[AGE],"&gt;=40",EmpData[AGE],"&lt;45",EmpData[Month(Year)],$S19),IF(AND($J19="All",U19&lt;&gt;"All"),COUNTIFS(EmpData[Month(Num)],$L19,EmpData[AGE],"&gt;=40",EmpData[AGE],"&lt;45",EmpData[V Bracket],$R19,EmpData[Month(Year)],$S19),IF(AND(M19&lt;&gt;"All",$R19="All"),COUNTIFS(EmpData[Month(Num)],$L19,EmpData[AGE],"&gt;=40",EmpData[AGE],"&lt;45",EmpData[Gender],$J19,EmpData[Month(Year)],$S19),COUNTIFS(EmpData[Month(Num)],$L19,EmpData[AGE],"&gt;=40",EmpData[AGE],"&lt;45",EmpData[Gender],$J19,EmpData[V Bracket],$R19,EmpData[Month(Year)],$S19))))</f>
        <v>0</v>
      </c>
      <c r="Q19" s="12">
        <f>IF(AND($J19="All",$R19="All"),COUNTIFS(EmpData[Month(Num)],$L19,EmpData[AGE],"&gt;=45",EmpData[AGE],"&lt;50",EmpData[Month(Year)],$S19),IF(AND($J19="All",V19&lt;&gt;"All"),COUNTIFS(EmpData[Month(Num)],$L19,EmpData[AGE],"&gt;=45",EmpData[AGE],"&lt;50",EmpData[V Bracket],$R19,EmpData[Month(Year)],$S19),IF(AND(N19&lt;&gt;"All",$R19="All"),COUNTIFS(EmpData[Month(Num)],$L19,EmpData[AGE],"&gt;=45",EmpData[AGE],"&lt;50",EmpData[Gender],$J19,EmpData[Month(Year)],$S19),COUNTIFS(EmpData[Month(Num)],$L19,EmpData[AGE],"&gt;=45",EmpData[AGE],"&lt;50",EmpData[Gender],$J19,EmpData[V Bracket],$R19,EmpData[Month(Year)],$S19))))</f>
        <v>0</v>
      </c>
      <c r="R19" t="str">
        <f t="shared" si="16"/>
        <v>All</v>
      </c>
      <c r="S19">
        <f t="shared" si="17"/>
        <v>2019</v>
      </c>
      <c r="W19">
        <v>2</v>
      </c>
      <c r="X19" t="s">
        <v>265</v>
      </c>
    </row>
    <row r="20" spans="2:24" x14ac:dyDescent="0.25">
      <c r="B20" t="str">
        <f t="shared" si="11"/>
        <v>All</v>
      </c>
      <c r="C20" s="5" t="str">
        <f>"Mar'"&amp;Year</f>
        <v>Mar'2019</v>
      </c>
      <c r="D20" s="10">
        <v>3</v>
      </c>
      <c r="E20" s="12">
        <f>IFERROR(IF(AND($B20="All",$F20="All",$G20="All"),AVERAGEIFS(EmpData[Annual CTC],EmpData[Month(Num)],$D20,EmpData[Month(Year)],$H20),IF(AND($B20&lt;&gt;"All",$F20="All",$G20="All"),AVERAGEIFS(EmpData[Annual CTC],EmpData[Gender],$B20,EmpData[Month(Num)],$D20,EmpData[Month(Year)],$H20),IF(AND($B20="All",$F20&lt;&gt;"All",$G20="All"),AVERAGEIFS(EmpData[Annual CTC],EmpData[Month(Num)],$D20,EmpData[HC - Group],$F20,EmpData[Month(Year)],$H20),IF(AND($B20="All",$F20="All",$G20&lt;&gt;"All"),AVERAGEIFS(EmpData[Annual CTC],EmpData[Month(Num)],$D20,EmpData[V Bracket],$G20,EmpData[Month(Year)],$H20),IF(AND($B20="All",$F20&lt;&gt;"All",$G20&lt;&gt;"All"),AVERAGEIFS(EmpData[Annual CTC],EmpData[Month(Num)],$D20,EmpData[HC - Group],$F20,EmpData[V Bracket],$G20,EmpData[Month(Year)],$H20),IF(AND($B20&lt;&gt;"All",F20="All",$G20&lt;&gt;"All"),AVERAGEIFS(EmpData[Annual CTC],EmpData[Month(Num)],$D20,EmpData[Gender],$B20,EmpData[V Bracket],$G20,EmpData[Month(Year)],$H20),IF(AND($B20&lt;&gt;"All",$F20&lt;&gt;"All",$G20="All"),AVERAGEIFS(EmpData[Annual CTC],EmpData[Month(Num)],$D20,EmpData[Gender],$B20,EmpData[HC - Group],$F20,EmpData[Month(Year)],$H20),AVERAGEIFS(EmpData[Annual CTC],EmpData[Month(Num)],$D20,EmpData[Month(Year)],$H20,EmpData[Gender],$B20,EmpData[HC - Group],$F20,EmpData[V Bracket],$G20)))))))),0)</f>
        <v>0</v>
      </c>
      <c r="F20" t="str">
        <f t="shared" si="12"/>
        <v>All</v>
      </c>
      <c r="G20" t="str">
        <f t="shared" si="13"/>
        <v>All</v>
      </c>
      <c r="H20">
        <f t="shared" si="14"/>
        <v>2019</v>
      </c>
      <c r="J20" t="str">
        <f t="shared" si="15"/>
        <v>All</v>
      </c>
      <c r="K20" s="5" t="str">
        <f>"Mar'"&amp;Year</f>
        <v>Mar'2019</v>
      </c>
      <c r="L20" s="10">
        <v>3</v>
      </c>
      <c r="M20" s="12">
        <f>IF(AND($J20="All",$R20="All"),COUNTIFS(EmpData[Month(Num)],$L20,EmpData[AGE],"&gt;=25",EmpData[AGE],"&lt;30",EmpData[Month(Year)],$S20),IF(AND($J20="All",R20&lt;&gt;"All"),COUNTIFS(EmpData[Month(Num)],$L20,EmpData[AGE],"&gt;=25",EmpData[AGE],"&lt;30",EmpData[V Bracket],$R20, EmpData[Month(Year)],$S20),IF(AND(J20&lt;&gt;"All",$R20="All"),COUNTIFS(EmpData[Month(Num)],$L20,EmpData[AGE],"&gt;=25",EmpData[AGE],"&lt;30",EmpData[Gender],$J20,EmpData[Month(Year)],$S20),COUNTIFS(EmpData[Month(Num)],$L20,EmpData[AGE],"&gt;=25",EmpData[AGE],"&lt;30",EmpData[Gender],$J20,EmpData[V Bracket],$R20, EmpData[Month(Year)],$S20))))</f>
        <v>0</v>
      </c>
      <c r="N20" s="12">
        <f>IF(AND($J20="All",$R20="All"),COUNTIFS(EmpData[Month(Num)],$L20,EmpData[AGE],"&gt;=30",EmpData[AGE],"&lt;35",EmpData[Month(Year)],$S20),IF(AND($J20="All",S20&lt;&gt;"All"),COUNTIFS(EmpData[Month(Num)],$L20,EmpData[AGE],"&gt;=30",EmpData[AGE],"&lt;35",EmpData[V Bracket],$R20,EmpData[Month(Year)],$S20),IF(AND(K20&lt;&gt;"All",$R20="All"),COUNTIFS(EmpData[Month(Num)],$L20,EmpData[AGE],"&gt;=30",EmpData[AGE],"&lt;35",EmpData[Gender],$J20,EmpData[Month(Year)],$S20),COUNTIFS(EmpData[Month(Num)],$L20,EmpData[AGE],"&gt;=30",EmpData[AGE],"&lt;35",EmpData[Gender],$J20,EmpData[V Bracket],$R20,EmpData[Month(Year)],$S20))))</f>
        <v>0</v>
      </c>
      <c r="O20" s="12">
        <f>IF(AND($J20="All",$R20="All"),COUNTIFS(EmpData[Month(Num)],$L20,EmpData[AGE],"&gt;=35",EmpData[AGE],"&lt;40",EmpData[Month(Year)],$S20),IF(AND($J20="All",T20&lt;&gt;"All"),COUNTIFS(EmpData[Month(Num)],$L20,EmpData[AGE],"&gt;=35",EmpData[AGE],"&lt;40",EmpData[V Bracket],$R20,EmpData[Month(Year)],$S20),IF(AND(L20&lt;&gt;"All",$R20="All"),COUNTIFS(EmpData[Month(Num)],$L20,EmpData[AGE],"&gt;=35",EmpData[AGE],"&lt;40",EmpData[Gender],$J20,EmpData[Month(Year)],$S20),COUNTIFS(EmpData[Month(Num)],$L20,EmpData[AGE],"&gt;=35",EmpData[AGE],"&lt;40",EmpData[Gender],$J20,EmpData[V Bracket],$R20,EmpData[Month(Year)],$S20))))</f>
        <v>0</v>
      </c>
      <c r="P20" s="12">
        <f>IF(AND($J20="All",$R20="All"),COUNTIFS(EmpData[Month(Num)],$L20,EmpData[AGE],"&gt;=40",EmpData[AGE],"&lt;45",EmpData[Month(Year)],$S20),IF(AND($J20="All",U20&lt;&gt;"All"),COUNTIFS(EmpData[Month(Num)],$L20,EmpData[AGE],"&gt;=40",EmpData[AGE],"&lt;45",EmpData[V Bracket],$R20,EmpData[Month(Year)],$S20),IF(AND(M20&lt;&gt;"All",$R20="All"),COUNTIFS(EmpData[Month(Num)],$L20,EmpData[AGE],"&gt;=40",EmpData[AGE],"&lt;45",EmpData[Gender],$J20,EmpData[Month(Year)],$S20),COUNTIFS(EmpData[Month(Num)],$L20,EmpData[AGE],"&gt;=40",EmpData[AGE],"&lt;45",EmpData[Gender],$J20,EmpData[V Bracket],$R20,EmpData[Month(Year)],$S20))))</f>
        <v>0</v>
      </c>
      <c r="Q20" s="12">
        <f>IF(AND($J20="All",$R20="All"),COUNTIFS(EmpData[Month(Num)],$L20,EmpData[AGE],"&gt;=45",EmpData[AGE],"&lt;50",EmpData[Month(Year)],$S20),IF(AND($J20="All",V20&lt;&gt;"All"),COUNTIFS(EmpData[Month(Num)],$L20,EmpData[AGE],"&gt;=45",EmpData[AGE],"&lt;50",EmpData[V Bracket],$R20,EmpData[Month(Year)],$S20),IF(AND(N20&lt;&gt;"All",$R20="All"),COUNTIFS(EmpData[Month(Num)],$L20,EmpData[AGE],"&gt;=45",EmpData[AGE],"&lt;50",EmpData[Gender],$J20,EmpData[Month(Year)],$S20),COUNTIFS(EmpData[Month(Num)],$L20,EmpData[AGE],"&gt;=45",EmpData[AGE],"&lt;50",EmpData[Gender],$J20,EmpData[V Bracket],$R20,EmpData[Month(Year)],$S20))))</f>
        <v>0</v>
      </c>
      <c r="R20" t="str">
        <f t="shared" si="16"/>
        <v>All</v>
      </c>
      <c r="S20">
        <f t="shared" si="17"/>
        <v>2019</v>
      </c>
      <c r="W20">
        <v>3</v>
      </c>
      <c r="X20" t="s">
        <v>2</v>
      </c>
    </row>
    <row r="21" spans="2:24" x14ac:dyDescent="0.25">
      <c r="B21" t="str">
        <f t="shared" si="11"/>
        <v>All</v>
      </c>
      <c r="C21" s="5" t="str">
        <f>"Apr'"&amp;Year</f>
        <v>Apr'2019</v>
      </c>
      <c r="D21" s="10">
        <v>4</v>
      </c>
      <c r="E21" s="12">
        <f>IFERROR(IF(AND($B21="All",$F21="All",$G21="All"),AVERAGEIFS(EmpData[Annual CTC],EmpData[Month(Num)],$D21,EmpData[Month(Year)],$H21),IF(AND($B21&lt;&gt;"All",$F21="All",$G21="All"),AVERAGEIFS(EmpData[Annual CTC],EmpData[Gender],$B21,EmpData[Month(Num)],$D21,EmpData[Month(Year)],$H21),IF(AND($B21="All",$F21&lt;&gt;"All",$G21="All"),AVERAGEIFS(EmpData[Annual CTC],EmpData[Month(Num)],$D21,EmpData[HC - Group],$F21,EmpData[Month(Year)],$H21),IF(AND($B21="All",$F21="All",$G21&lt;&gt;"All"),AVERAGEIFS(EmpData[Annual CTC],EmpData[Month(Num)],$D21,EmpData[V Bracket],$G21,EmpData[Month(Year)],$H21),IF(AND($B21="All",$F21&lt;&gt;"All",$G21&lt;&gt;"All"),AVERAGEIFS(EmpData[Annual CTC],EmpData[Month(Num)],$D21,EmpData[HC - Group],$F21,EmpData[V Bracket],$G21,EmpData[Month(Year)],$H21),IF(AND($B21&lt;&gt;"All",F21="All",$G21&lt;&gt;"All"),AVERAGEIFS(EmpData[Annual CTC],EmpData[Month(Num)],$D21,EmpData[Gender],$B21,EmpData[V Bracket],$G21,EmpData[Month(Year)],$H21),IF(AND($B21&lt;&gt;"All",$F21&lt;&gt;"All",$G21="All"),AVERAGEIFS(EmpData[Annual CTC],EmpData[Month(Num)],$D21,EmpData[Gender],$B21,EmpData[HC - Group],$F21,EmpData[Month(Year)],$H21),AVERAGEIFS(EmpData[Annual CTC],EmpData[Month(Num)],$D21,EmpData[Month(Year)],$H21,EmpData[Gender],$B21,EmpData[HC - Group],$F21,EmpData[V Bracket],$G21)))))))),0)</f>
        <v>300000</v>
      </c>
      <c r="F21" t="str">
        <f t="shared" si="12"/>
        <v>All</v>
      </c>
      <c r="G21" t="str">
        <f t="shared" si="13"/>
        <v>All</v>
      </c>
      <c r="H21">
        <f t="shared" si="14"/>
        <v>2019</v>
      </c>
      <c r="J21" t="str">
        <f t="shared" si="15"/>
        <v>All</v>
      </c>
      <c r="K21" s="5" t="str">
        <f>"Apr'"&amp;Year</f>
        <v>Apr'2019</v>
      </c>
      <c r="L21" s="10">
        <v>4</v>
      </c>
      <c r="M21" s="12">
        <f ca="1">IF(AND($J21="All",$R21="All"),COUNTIFS(EmpData[Month(Num)],$L21,EmpData[AGE],"&gt;=25",EmpData[AGE],"&lt;30",EmpData[Month(Year)],$S21),IF(AND($J21="All",R21&lt;&gt;"All"),COUNTIFS(EmpData[Month(Num)],$L21,EmpData[AGE],"&gt;=25",EmpData[AGE],"&lt;30",EmpData[V Bracket],$R21, EmpData[Month(Year)],$S21),IF(AND(J21&lt;&gt;"All",$R21="All"),COUNTIFS(EmpData[Month(Num)],$L21,EmpData[AGE],"&gt;=25",EmpData[AGE],"&lt;30",EmpData[Gender],$J21,EmpData[Month(Year)],$S21),COUNTIFS(EmpData[Month(Num)],$L21,EmpData[AGE],"&gt;=25",EmpData[AGE],"&lt;30",EmpData[Gender],$J21,EmpData[V Bracket],$R21, EmpData[Month(Year)],$S21))))</f>
        <v>30</v>
      </c>
      <c r="N21" s="12">
        <f ca="1">IF(AND($J21="All",$R21="All"),COUNTIFS(EmpData[Month(Num)],$L21,EmpData[AGE],"&gt;=30",EmpData[AGE],"&lt;35",EmpData[Month(Year)],$S21),IF(AND($J21="All",S21&lt;&gt;"All"),COUNTIFS(EmpData[Month(Num)],$L21,EmpData[AGE],"&gt;=30",EmpData[AGE],"&lt;35",EmpData[V Bracket],$R21,EmpData[Month(Year)],$S21),IF(AND(K21&lt;&gt;"All",$R21="All"),COUNTIFS(EmpData[Month(Num)],$L21,EmpData[AGE],"&gt;=30",EmpData[AGE],"&lt;35",EmpData[Gender],$J21,EmpData[Month(Year)],$S21),COUNTIFS(EmpData[Month(Num)],$L21,EmpData[AGE],"&gt;=30",EmpData[AGE],"&lt;35",EmpData[Gender],$J21,EmpData[V Bracket],$R21,EmpData[Month(Year)],$S21))))</f>
        <v>4</v>
      </c>
      <c r="O21" s="12">
        <f ca="1">IF(AND($J21="All",$R21="All"),COUNTIFS(EmpData[Month(Num)],$L21,EmpData[AGE],"&gt;=35",EmpData[AGE],"&lt;40",EmpData[Month(Year)],$S21),IF(AND($J21="All",T21&lt;&gt;"All"),COUNTIFS(EmpData[Month(Num)],$L21,EmpData[AGE],"&gt;=35",EmpData[AGE],"&lt;40",EmpData[V Bracket],$R21,EmpData[Month(Year)],$S21),IF(AND(L21&lt;&gt;"All",$R21="All"),COUNTIFS(EmpData[Month(Num)],$L21,EmpData[AGE],"&gt;=35",EmpData[AGE],"&lt;40",EmpData[Gender],$J21,EmpData[Month(Year)],$S21),COUNTIFS(EmpData[Month(Num)],$L21,EmpData[AGE],"&gt;=35",EmpData[AGE],"&lt;40",EmpData[Gender],$J21,EmpData[V Bracket],$R21,EmpData[Month(Year)],$S21))))</f>
        <v>2</v>
      </c>
      <c r="P21" s="12">
        <f ca="1">IF(AND($J21="All",$R21="All"),COUNTIFS(EmpData[Month(Num)],$L21,EmpData[AGE],"&gt;=40",EmpData[AGE],"&lt;45",EmpData[Month(Year)],$S21),IF(AND($J21="All",U21&lt;&gt;"All"),COUNTIFS(EmpData[Month(Num)],$L21,EmpData[AGE],"&gt;=40",EmpData[AGE],"&lt;45",EmpData[V Bracket],$R21,EmpData[Month(Year)],$S21),IF(AND(M21&lt;&gt;"All",$R21="All"),COUNTIFS(EmpData[Month(Num)],$L21,EmpData[AGE],"&gt;=40",EmpData[AGE],"&lt;45",EmpData[Gender],$J21,EmpData[Month(Year)],$S21),COUNTIFS(EmpData[Month(Num)],$L21,EmpData[AGE],"&gt;=40",EmpData[AGE],"&lt;45",EmpData[Gender],$J21,EmpData[V Bracket],$R21,EmpData[Month(Year)],$S21))))</f>
        <v>3</v>
      </c>
      <c r="Q21" s="12">
        <f ca="1">IF(AND($J21="All",$R21="All"),COUNTIFS(EmpData[Month(Num)],$L21,EmpData[AGE],"&gt;=45",EmpData[AGE],"&lt;50",EmpData[Month(Year)],$S21),IF(AND($J21="All",V21&lt;&gt;"All"),COUNTIFS(EmpData[Month(Num)],$L21,EmpData[AGE],"&gt;=45",EmpData[AGE],"&lt;50",EmpData[V Bracket],$R21,EmpData[Month(Year)],$S21),IF(AND(N21&lt;&gt;"All",$R21="All"),COUNTIFS(EmpData[Month(Num)],$L21,EmpData[AGE],"&gt;=45",EmpData[AGE],"&lt;50",EmpData[Gender],$J21,EmpData[Month(Year)],$S21),COUNTIFS(EmpData[Month(Num)],$L21,EmpData[AGE],"&gt;=45",EmpData[AGE],"&lt;50",EmpData[Gender],$J21,EmpData[V Bracket],$R21,EmpData[Month(Year)],$S21))))</f>
        <v>0</v>
      </c>
      <c r="R21" t="str">
        <f t="shared" si="16"/>
        <v>All</v>
      </c>
      <c r="S21">
        <f t="shared" si="17"/>
        <v>2019</v>
      </c>
      <c r="W21">
        <v>4</v>
      </c>
      <c r="X21" t="s">
        <v>3</v>
      </c>
    </row>
    <row r="22" spans="2:24" x14ac:dyDescent="0.25">
      <c r="B22" t="str">
        <f t="shared" si="11"/>
        <v>All</v>
      </c>
      <c r="C22" s="5" t="str">
        <f>"May'"&amp;Year</f>
        <v>May'2019</v>
      </c>
      <c r="D22" s="10">
        <v>5</v>
      </c>
      <c r="E22" s="12">
        <f>IFERROR(IF(AND($B22="All",$F22="All",$G22="All"),AVERAGEIFS(EmpData[Annual CTC],EmpData[Month(Num)],$D22,EmpData[Month(Year)],$H22),IF(AND($B22&lt;&gt;"All",$F22="All",$G22="All"),AVERAGEIFS(EmpData[Annual CTC],EmpData[Gender],$B22,EmpData[Month(Num)],$D22,EmpData[Month(Year)],$H22),IF(AND($B22="All",$F22&lt;&gt;"All",$G22="All"),AVERAGEIFS(EmpData[Annual CTC],EmpData[Month(Num)],$D22,EmpData[HC - Group],$F22,EmpData[Month(Year)],$H22),IF(AND($B22="All",$F22="All",$G22&lt;&gt;"All"),AVERAGEIFS(EmpData[Annual CTC],EmpData[Month(Num)],$D22,EmpData[V Bracket],$G22,EmpData[Month(Year)],$H22),IF(AND($B22="All",$F22&lt;&gt;"All",$G22&lt;&gt;"All"),AVERAGEIFS(EmpData[Annual CTC],EmpData[Month(Num)],$D22,EmpData[HC - Group],$F22,EmpData[V Bracket],$G22,EmpData[Month(Year)],$H22),IF(AND($B22&lt;&gt;"All",F22="All",$G22&lt;&gt;"All"),AVERAGEIFS(EmpData[Annual CTC],EmpData[Month(Num)],$D22,EmpData[Gender],$B22,EmpData[V Bracket],$G22,EmpData[Month(Year)],$H22),IF(AND($B22&lt;&gt;"All",$F22&lt;&gt;"All",$G22="All"),AVERAGEIFS(EmpData[Annual CTC],EmpData[Month(Num)],$D22,EmpData[Gender],$B22,EmpData[HC - Group],$F22,EmpData[Month(Year)],$H22),AVERAGEIFS(EmpData[Annual CTC],EmpData[Month(Num)],$D22,EmpData[Month(Year)],$H22,EmpData[Gender],$B22,EmpData[HC - Group],$F22,EmpData[V Bracket],$G22)))))))),0)</f>
        <v>300000</v>
      </c>
      <c r="F22" t="str">
        <f t="shared" si="12"/>
        <v>All</v>
      </c>
      <c r="G22" t="str">
        <f t="shared" si="13"/>
        <v>All</v>
      </c>
      <c r="H22">
        <f t="shared" si="14"/>
        <v>2019</v>
      </c>
      <c r="J22" t="str">
        <f t="shared" si="15"/>
        <v>All</v>
      </c>
      <c r="K22" s="5" t="str">
        <f>"May'"&amp;Year</f>
        <v>May'2019</v>
      </c>
      <c r="L22" s="10">
        <v>5</v>
      </c>
      <c r="M22" s="12">
        <f ca="1">IF(AND($J22="All",$R22="All"),COUNTIFS(EmpData[Month(Num)],$L22,EmpData[AGE],"&gt;=25",EmpData[AGE],"&lt;30",EmpData[Month(Year)],$S22),IF(AND($J22="All",R22&lt;&gt;"All"),COUNTIFS(EmpData[Month(Num)],$L22,EmpData[AGE],"&gt;=25",EmpData[AGE],"&lt;30",EmpData[V Bracket],$R22, EmpData[Month(Year)],$S22),IF(AND(J22&lt;&gt;"All",$R22="All"),COUNTIFS(EmpData[Month(Num)],$L22,EmpData[AGE],"&gt;=25",EmpData[AGE],"&lt;30",EmpData[Gender],$J22,EmpData[Month(Year)],$S22),COUNTIFS(EmpData[Month(Num)],$L22,EmpData[AGE],"&gt;=25",EmpData[AGE],"&lt;30",EmpData[Gender],$J22,EmpData[V Bracket],$R22, EmpData[Month(Year)],$S22))))</f>
        <v>30</v>
      </c>
      <c r="N22" s="12">
        <f ca="1">IF(AND($J22="All",$R22="All"),COUNTIFS(EmpData[Month(Num)],$L22,EmpData[AGE],"&gt;=30",EmpData[AGE],"&lt;35",EmpData[Month(Year)],$S22),IF(AND($J22="All",S22&lt;&gt;"All"),COUNTIFS(EmpData[Month(Num)],$L22,EmpData[AGE],"&gt;=30",EmpData[AGE],"&lt;35",EmpData[V Bracket],$R22,EmpData[Month(Year)],$S22),IF(AND(K22&lt;&gt;"All",$R22="All"),COUNTIFS(EmpData[Month(Num)],$L22,EmpData[AGE],"&gt;=30",EmpData[AGE],"&lt;35",EmpData[Gender],$J22,EmpData[Month(Year)],$S22),COUNTIFS(EmpData[Month(Num)],$L22,EmpData[AGE],"&gt;=30",EmpData[AGE],"&lt;35",EmpData[Gender],$J22,EmpData[V Bracket],$R22,EmpData[Month(Year)],$S22))))</f>
        <v>4</v>
      </c>
      <c r="O22" s="12">
        <f ca="1">IF(AND($J22="All",$R22="All"),COUNTIFS(EmpData[Month(Num)],$L22,EmpData[AGE],"&gt;=35",EmpData[AGE],"&lt;40",EmpData[Month(Year)],$S22),IF(AND($J22="All",T22&lt;&gt;"All"),COUNTIFS(EmpData[Month(Num)],$L22,EmpData[AGE],"&gt;=35",EmpData[AGE],"&lt;40",EmpData[V Bracket],$R22,EmpData[Month(Year)],$S22),IF(AND(L22&lt;&gt;"All",$R22="All"),COUNTIFS(EmpData[Month(Num)],$L22,EmpData[AGE],"&gt;=35",EmpData[AGE],"&lt;40",EmpData[Gender],$J22,EmpData[Month(Year)],$S22),COUNTIFS(EmpData[Month(Num)],$L22,EmpData[AGE],"&gt;=35",EmpData[AGE],"&lt;40",EmpData[Gender],$J22,EmpData[V Bracket],$R22,EmpData[Month(Year)],$S22))))</f>
        <v>2</v>
      </c>
      <c r="P22" s="12">
        <f ca="1">IF(AND($J22="All",$R22="All"),COUNTIFS(EmpData[Month(Num)],$L22,EmpData[AGE],"&gt;=40",EmpData[AGE],"&lt;45",EmpData[Month(Year)],$S22),IF(AND($J22="All",U22&lt;&gt;"All"),COUNTIFS(EmpData[Month(Num)],$L22,EmpData[AGE],"&gt;=40",EmpData[AGE],"&lt;45",EmpData[V Bracket],$R22,EmpData[Month(Year)],$S22),IF(AND(M22&lt;&gt;"All",$R22="All"),COUNTIFS(EmpData[Month(Num)],$L22,EmpData[AGE],"&gt;=40",EmpData[AGE],"&lt;45",EmpData[Gender],$J22,EmpData[Month(Year)],$S22),COUNTIFS(EmpData[Month(Num)],$L22,EmpData[AGE],"&gt;=40",EmpData[AGE],"&lt;45",EmpData[Gender],$J22,EmpData[V Bracket],$R22,EmpData[Month(Year)],$S22))))</f>
        <v>3</v>
      </c>
      <c r="Q22" s="12">
        <f ca="1">IF(AND($J22="All",$R22="All"),COUNTIFS(EmpData[Month(Num)],$L22,EmpData[AGE],"&gt;=45",EmpData[AGE],"&lt;50",EmpData[Month(Year)],$S22),IF(AND($J22="All",V22&lt;&gt;"All"),COUNTIFS(EmpData[Month(Num)],$L22,EmpData[AGE],"&gt;=45",EmpData[AGE],"&lt;50",EmpData[V Bracket],$R22,EmpData[Month(Year)],$S22),IF(AND(N22&lt;&gt;"All",$R22="All"),COUNTIFS(EmpData[Month(Num)],$L22,EmpData[AGE],"&gt;=45",EmpData[AGE],"&lt;50",EmpData[Gender],$J22,EmpData[Month(Year)],$S22),COUNTIFS(EmpData[Month(Num)],$L22,EmpData[AGE],"&gt;=45",EmpData[AGE],"&lt;50",EmpData[Gender],$J22,EmpData[V Bracket],$R22,EmpData[Month(Year)],$S22))))</f>
        <v>0</v>
      </c>
      <c r="R22" t="str">
        <f t="shared" si="16"/>
        <v>All</v>
      </c>
      <c r="S22">
        <f t="shared" si="17"/>
        <v>2019</v>
      </c>
      <c r="W22">
        <v>5</v>
      </c>
      <c r="X22" t="s">
        <v>4</v>
      </c>
    </row>
    <row r="23" spans="2:24" x14ac:dyDescent="0.25">
      <c r="B23" t="str">
        <f t="shared" si="11"/>
        <v>All</v>
      </c>
      <c r="C23" s="5" t="str">
        <f>"June'"&amp;Year</f>
        <v>June'2019</v>
      </c>
      <c r="D23" s="10">
        <v>6</v>
      </c>
      <c r="E23" s="12">
        <f>IFERROR(IF(AND($B23="All",$F23="All",$G23="All"),AVERAGEIFS(EmpData[Annual CTC],EmpData[Month(Num)],$D23,EmpData[Month(Year)],$H23),IF(AND($B23&lt;&gt;"All",$F23="All",$G23="All"),AVERAGEIFS(EmpData[Annual CTC],EmpData[Gender],$B23,EmpData[Month(Num)],$D23,EmpData[Month(Year)],$H23),IF(AND($B23="All",$F23&lt;&gt;"All",$G23="All"),AVERAGEIFS(EmpData[Annual CTC],EmpData[Month(Num)],$D23,EmpData[HC - Group],$F23,EmpData[Month(Year)],$H23),IF(AND($B23="All",$F23="All",$G23&lt;&gt;"All"),AVERAGEIFS(EmpData[Annual CTC],EmpData[Month(Num)],$D23,EmpData[V Bracket],$G23,EmpData[Month(Year)],$H23),IF(AND($B23="All",$F23&lt;&gt;"All",$G23&lt;&gt;"All"),AVERAGEIFS(EmpData[Annual CTC],EmpData[Month(Num)],$D23,EmpData[HC - Group],$F23,EmpData[V Bracket],$G23,EmpData[Month(Year)],$H23),IF(AND($B23&lt;&gt;"All",F23="All",$G23&lt;&gt;"All"),AVERAGEIFS(EmpData[Annual CTC],EmpData[Month(Num)],$D23,EmpData[Gender],$B23,EmpData[V Bracket],$G23,EmpData[Month(Year)],$H23),IF(AND($B23&lt;&gt;"All",$F23&lt;&gt;"All",$G23="All"),AVERAGEIFS(EmpData[Annual CTC],EmpData[Month(Num)],$D23,EmpData[Gender],$B23,EmpData[HC - Group],$F23,EmpData[Month(Year)],$H23),AVERAGEIFS(EmpData[Annual CTC],EmpData[Month(Num)],$D23,EmpData[Month(Year)],$H23,EmpData[Gender],$B23,EmpData[HC - Group],$F23,EmpData[V Bracket],$G23)))))))),0)</f>
        <v>300000</v>
      </c>
      <c r="F23" t="str">
        <f t="shared" si="12"/>
        <v>All</v>
      </c>
      <c r="G23" t="str">
        <f t="shared" si="13"/>
        <v>All</v>
      </c>
      <c r="H23">
        <f t="shared" si="14"/>
        <v>2019</v>
      </c>
      <c r="J23" t="str">
        <f t="shared" si="15"/>
        <v>All</v>
      </c>
      <c r="K23" s="5" t="str">
        <f>"June'"&amp;Year</f>
        <v>June'2019</v>
      </c>
      <c r="L23" s="10">
        <v>6</v>
      </c>
      <c r="M23" s="12">
        <f ca="1">IF(AND($J23="All",$R23="All"),COUNTIFS(EmpData[Month(Num)],$L23,EmpData[AGE],"&gt;=25",EmpData[AGE],"&lt;30",EmpData[Month(Year)],$S23),IF(AND($J23="All",R23&lt;&gt;"All"),COUNTIFS(EmpData[Month(Num)],$L23,EmpData[AGE],"&gt;=25",EmpData[AGE],"&lt;30",EmpData[V Bracket],$R23, EmpData[Month(Year)],$S23),IF(AND(J23&lt;&gt;"All",$R23="All"),COUNTIFS(EmpData[Month(Num)],$L23,EmpData[AGE],"&gt;=25",EmpData[AGE],"&lt;30",EmpData[Gender],$J23,EmpData[Month(Year)],$S23),COUNTIFS(EmpData[Month(Num)],$L23,EmpData[AGE],"&gt;=25",EmpData[AGE],"&lt;30",EmpData[Gender],$J23,EmpData[V Bracket],$R23, EmpData[Month(Year)],$S23))))</f>
        <v>30</v>
      </c>
      <c r="N23" s="12">
        <f ca="1">IF(AND($J23="All",$R23="All"),COUNTIFS(EmpData[Month(Num)],$L23,EmpData[AGE],"&gt;=30",EmpData[AGE],"&lt;35",EmpData[Month(Year)],$S23),IF(AND($J23="All",S23&lt;&gt;"All"),COUNTIFS(EmpData[Month(Num)],$L23,EmpData[AGE],"&gt;=30",EmpData[AGE],"&lt;35",EmpData[V Bracket],$R23,EmpData[Month(Year)],$S23),IF(AND(K23&lt;&gt;"All",$R23="All"),COUNTIFS(EmpData[Month(Num)],$L23,EmpData[AGE],"&gt;=30",EmpData[AGE],"&lt;35",EmpData[Gender],$J23,EmpData[Month(Year)],$S23),COUNTIFS(EmpData[Month(Num)],$L23,EmpData[AGE],"&gt;=30",EmpData[AGE],"&lt;35",EmpData[Gender],$J23,EmpData[V Bracket],$R23,EmpData[Month(Year)],$S23))))</f>
        <v>4</v>
      </c>
      <c r="O23" s="12">
        <f ca="1">IF(AND($J23="All",$R23="All"),COUNTIFS(EmpData[Month(Num)],$L23,EmpData[AGE],"&gt;=35",EmpData[AGE],"&lt;40",EmpData[Month(Year)],$S23),IF(AND($J23="All",T23&lt;&gt;"All"),COUNTIFS(EmpData[Month(Num)],$L23,EmpData[AGE],"&gt;=35",EmpData[AGE],"&lt;40",EmpData[V Bracket],$R23,EmpData[Month(Year)],$S23),IF(AND(L23&lt;&gt;"All",$R23="All"),COUNTIFS(EmpData[Month(Num)],$L23,EmpData[AGE],"&gt;=35",EmpData[AGE],"&lt;40",EmpData[Gender],$J23,EmpData[Month(Year)],$S23),COUNTIFS(EmpData[Month(Num)],$L23,EmpData[AGE],"&gt;=35",EmpData[AGE],"&lt;40",EmpData[Gender],$J23,EmpData[V Bracket],$R23,EmpData[Month(Year)],$S23))))</f>
        <v>2</v>
      </c>
      <c r="P23" s="12">
        <f ca="1">IF(AND($J23="All",$R23="All"),COUNTIFS(EmpData[Month(Num)],$L23,EmpData[AGE],"&gt;=40",EmpData[AGE],"&lt;45",EmpData[Month(Year)],$S23),IF(AND($J23="All",U23&lt;&gt;"All"),COUNTIFS(EmpData[Month(Num)],$L23,EmpData[AGE],"&gt;=40",EmpData[AGE],"&lt;45",EmpData[V Bracket],$R23,EmpData[Month(Year)],$S23),IF(AND(M23&lt;&gt;"All",$R23="All"),COUNTIFS(EmpData[Month(Num)],$L23,EmpData[AGE],"&gt;=40",EmpData[AGE],"&lt;45",EmpData[Gender],$J23,EmpData[Month(Year)],$S23),COUNTIFS(EmpData[Month(Num)],$L23,EmpData[AGE],"&gt;=40",EmpData[AGE],"&lt;45",EmpData[Gender],$J23,EmpData[V Bracket],$R23,EmpData[Month(Year)],$S23))))</f>
        <v>3</v>
      </c>
      <c r="Q23" s="12">
        <f ca="1">IF(AND($J23="All",$R23="All"),COUNTIFS(EmpData[Month(Num)],$L23,EmpData[AGE],"&gt;=45",EmpData[AGE],"&lt;50",EmpData[Month(Year)],$S23),IF(AND($J23="All",V23&lt;&gt;"All"),COUNTIFS(EmpData[Month(Num)],$L23,EmpData[AGE],"&gt;=45",EmpData[AGE],"&lt;50",EmpData[V Bracket],$R23,EmpData[Month(Year)],$S23),IF(AND(N23&lt;&gt;"All",$R23="All"),COUNTIFS(EmpData[Month(Num)],$L23,EmpData[AGE],"&gt;=45",EmpData[AGE],"&lt;50",EmpData[Gender],$J23,EmpData[Month(Year)],$S23),COUNTIFS(EmpData[Month(Num)],$L23,EmpData[AGE],"&gt;=45",EmpData[AGE],"&lt;50",EmpData[Gender],$J23,EmpData[V Bracket],$R23,EmpData[Month(Year)],$S23))))</f>
        <v>0</v>
      </c>
      <c r="R23" t="str">
        <f t="shared" si="16"/>
        <v>All</v>
      </c>
      <c r="S23">
        <f t="shared" si="17"/>
        <v>2019</v>
      </c>
      <c r="W23">
        <v>6</v>
      </c>
      <c r="X23" t="s">
        <v>5</v>
      </c>
    </row>
    <row r="24" spans="2:24" x14ac:dyDescent="0.25">
      <c r="B24" t="str">
        <f t="shared" si="11"/>
        <v>All</v>
      </c>
      <c r="C24" s="5" t="str">
        <f>"July'"&amp;Year</f>
        <v>July'2019</v>
      </c>
      <c r="D24" s="10">
        <v>7</v>
      </c>
      <c r="E24" s="12">
        <f>IFERROR(IF(AND($B24="All",$F24="All",$G24="All"),AVERAGEIFS(EmpData[Annual CTC],EmpData[Month(Num)],$D24,EmpData[Month(Year)],$H24),IF(AND($B24&lt;&gt;"All",$F24="All",$G24="All"),AVERAGEIFS(EmpData[Annual CTC],EmpData[Gender],$B24,EmpData[Month(Num)],$D24,EmpData[Month(Year)],$H24),IF(AND($B24="All",$F24&lt;&gt;"All",$G24="All"),AVERAGEIFS(EmpData[Annual CTC],EmpData[Month(Num)],$D24,EmpData[HC - Group],$F24,EmpData[Month(Year)],$H24),IF(AND($B24="All",$F24="All",$G24&lt;&gt;"All"),AVERAGEIFS(EmpData[Annual CTC],EmpData[Month(Num)],$D24,EmpData[V Bracket],$G24,EmpData[Month(Year)],$H24),IF(AND($B24="All",$F24&lt;&gt;"All",$G24&lt;&gt;"All"),AVERAGEIFS(EmpData[Annual CTC],EmpData[Month(Num)],$D24,EmpData[HC - Group],$F24,EmpData[V Bracket],$G24,EmpData[Month(Year)],$H24),IF(AND($B24&lt;&gt;"All",F24="All",$G24&lt;&gt;"All"),AVERAGEIFS(EmpData[Annual CTC],EmpData[Month(Num)],$D24,EmpData[Gender],$B24,EmpData[V Bracket],$G24,EmpData[Month(Year)],$H24),IF(AND($B24&lt;&gt;"All",$F24&lt;&gt;"All",$G24="All"),AVERAGEIFS(EmpData[Annual CTC],EmpData[Month(Num)],$D24,EmpData[Gender],$B24,EmpData[HC - Group],$F24,EmpData[Month(Year)],$H24),AVERAGEIFS(EmpData[Annual CTC],EmpData[Month(Num)],$D24,EmpData[Month(Year)],$H24,EmpData[Gender],$B24,EmpData[HC - Group],$F24,EmpData[V Bracket],$G24)))))))),0)</f>
        <v>300000</v>
      </c>
      <c r="F24" t="str">
        <f t="shared" si="12"/>
        <v>All</v>
      </c>
      <c r="G24" t="str">
        <f t="shared" si="13"/>
        <v>All</v>
      </c>
      <c r="H24">
        <f t="shared" si="14"/>
        <v>2019</v>
      </c>
      <c r="J24" t="str">
        <f t="shared" si="15"/>
        <v>All</v>
      </c>
      <c r="K24" s="5" t="str">
        <f>"July'"&amp;Year</f>
        <v>July'2019</v>
      </c>
      <c r="L24" s="10">
        <v>7</v>
      </c>
      <c r="M24" s="12">
        <f ca="1">IF(AND($J24="All",$R24="All"),COUNTIFS(EmpData[Month(Num)],$L24,EmpData[AGE],"&gt;=25",EmpData[AGE],"&lt;30",EmpData[Month(Year)],$S24),IF(AND($J24="All",R24&lt;&gt;"All"),COUNTIFS(EmpData[Month(Num)],$L24,EmpData[AGE],"&gt;=25",EmpData[AGE],"&lt;30",EmpData[V Bracket],$R24, EmpData[Month(Year)],$S24),IF(AND(J24&lt;&gt;"All",$R24="All"),COUNTIFS(EmpData[Month(Num)],$L24,EmpData[AGE],"&gt;=25",EmpData[AGE],"&lt;30",EmpData[Gender],$J24,EmpData[Month(Year)],$S24),COUNTIFS(EmpData[Month(Num)],$L24,EmpData[AGE],"&gt;=25",EmpData[AGE],"&lt;30",EmpData[Gender],$J24,EmpData[V Bracket],$R24, EmpData[Month(Year)],$S24))))</f>
        <v>30</v>
      </c>
      <c r="N24" s="12">
        <f ca="1">IF(AND($J24="All",$R24="All"),COUNTIFS(EmpData[Month(Num)],$L24,EmpData[AGE],"&gt;=30",EmpData[AGE],"&lt;35",EmpData[Month(Year)],$S24),IF(AND($J24="All",S24&lt;&gt;"All"),COUNTIFS(EmpData[Month(Num)],$L24,EmpData[AGE],"&gt;=30",EmpData[AGE],"&lt;35",EmpData[V Bracket],$R24,EmpData[Month(Year)],$S24),IF(AND(K24&lt;&gt;"All",$R24="All"),COUNTIFS(EmpData[Month(Num)],$L24,EmpData[AGE],"&gt;=30",EmpData[AGE],"&lt;35",EmpData[Gender],$J24,EmpData[Month(Year)],$S24),COUNTIFS(EmpData[Month(Num)],$L24,EmpData[AGE],"&gt;=30",EmpData[AGE],"&lt;35",EmpData[Gender],$J24,EmpData[V Bracket],$R24,EmpData[Month(Year)],$S24))))</f>
        <v>4</v>
      </c>
      <c r="O24" s="12">
        <f ca="1">IF(AND($J24="All",$R24="All"),COUNTIFS(EmpData[Month(Num)],$L24,EmpData[AGE],"&gt;=35",EmpData[AGE],"&lt;40",EmpData[Month(Year)],$S24),IF(AND($J24="All",T24&lt;&gt;"All"),COUNTIFS(EmpData[Month(Num)],$L24,EmpData[AGE],"&gt;=35",EmpData[AGE],"&lt;40",EmpData[V Bracket],$R24,EmpData[Month(Year)],$S24),IF(AND(L24&lt;&gt;"All",$R24="All"),COUNTIFS(EmpData[Month(Num)],$L24,EmpData[AGE],"&gt;=35",EmpData[AGE],"&lt;40",EmpData[Gender],$J24,EmpData[Month(Year)],$S24),COUNTIFS(EmpData[Month(Num)],$L24,EmpData[AGE],"&gt;=35",EmpData[AGE],"&lt;40",EmpData[Gender],$J24,EmpData[V Bracket],$R24,EmpData[Month(Year)],$S24))))</f>
        <v>2</v>
      </c>
      <c r="P24" s="12">
        <f ca="1">IF(AND($J24="All",$R24="All"),COUNTIFS(EmpData[Month(Num)],$L24,EmpData[AGE],"&gt;=40",EmpData[AGE],"&lt;45",EmpData[Month(Year)],$S24),IF(AND($J24="All",U24&lt;&gt;"All"),COUNTIFS(EmpData[Month(Num)],$L24,EmpData[AGE],"&gt;=40",EmpData[AGE],"&lt;45",EmpData[V Bracket],$R24,EmpData[Month(Year)],$S24),IF(AND(M24&lt;&gt;"All",$R24="All"),COUNTIFS(EmpData[Month(Num)],$L24,EmpData[AGE],"&gt;=40",EmpData[AGE],"&lt;45",EmpData[Gender],$J24,EmpData[Month(Year)],$S24),COUNTIFS(EmpData[Month(Num)],$L24,EmpData[AGE],"&gt;=40",EmpData[AGE],"&lt;45",EmpData[Gender],$J24,EmpData[V Bracket],$R24,EmpData[Month(Year)],$S24))))</f>
        <v>3</v>
      </c>
      <c r="Q24" s="12">
        <f ca="1">IF(AND($J24="All",$R24="All"),COUNTIFS(EmpData[Month(Num)],$L24,EmpData[AGE],"&gt;=45",EmpData[AGE],"&lt;50",EmpData[Month(Year)],$S24),IF(AND($J24="All",V24&lt;&gt;"All"),COUNTIFS(EmpData[Month(Num)],$L24,EmpData[AGE],"&gt;=45",EmpData[AGE],"&lt;50",EmpData[V Bracket],$R24,EmpData[Month(Year)],$S24),IF(AND(N24&lt;&gt;"All",$R24="All"),COUNTIFS(EmpData[Month(Num)],$L24,EmpData[AGE],"&gt;=45",EmpData[AGE],"&lt;50",EmpData[Gender],$J24,EmpData[Month(Year)],$S24),COUNTIFS(EmpData[Month(Num)],$L24,EmpData[AGE],"&gt;=45",EmpData[AGE],"&lt;50",EmpData[Gender],$J24,EmpData[V Bracket],$R24,EmpData[Month(Year)],$S24))))</f>
        <v>0</v>
      </c>
      <c r="R24" t="str">
        <f t="shared" si="16"/>
        <v>All</v>
      </c>
      <c r="S24">
        <f t="shared" si="17"/>
        <v>2019</v>
      </c>
      <c r="W24">
        <v>7</v>
      </c>
      <c r="X24" t="s">
        <v>6</v>
      </c>
    </row>
    <row r="25" spans="2:24" x14ac:dyDescent="0.25">
      <c r="B25" t="str">
        <f t="shared" si="11"/>
        <v>All</v>
      </c>
      <c r="C25" s="5" t="str">
        <f>"Aug'"&amp;Year</f>
        <v>Aug'2019</v>
      </c>
      <c r="D25" s="10">
        <v>8</v>
      </c>
      <c r="E25" s="12">
        <f>IFERROR(IF(AND($B25="All",$F25="All",$G25="All"),AVERAGEIFS(EmpData[Annual CTC],EmpData[Month(Num)],$D25,EmpData[Month(Year)],$H25),IF(AND($B25&lt;&gt;"All",$F25="All",$G25="All"),AVERAGEIFS(EmpData[Annual CTC],EmpData[Gender],$B25,EmpData[Month(Num)],$D25,EmpData[Month(Year)],$H25),IF(AND($B25="All",$F25&lt;&gt;"All",$G25="All"),AVERAGEIFS(EmpData[Annual CTC],EmpData[Month(Num)],$D25,EmpData[HC - Group],$F25,EmpData[Month(Year)],$H25),IF(AND($B25="All",$F25="All",$G25&lt;&gt;"All"),AVERAGEIFS(EmpData[Annual CTC],EmpData[Month(Num)],$D25,EmpData[V Bracket],$G25,EmpData[Month(Year)],$H25),IF(AND($B25="All",$F25&lt;&gt;"All",$G25&lt;&gt;"All"),AVERAGEIFS(EmpData[Annual CTC],EmpData[Month(Num)],$D25,EmpData[HC - Group],$F25,EmpData[V Bracket],$G25,EmpData[Month(Year)],$H25),IF(AND($B25&lt;&gt;"All",F25="All",$G25&lt;&gt;"All"),AVERAGEIFS(EmpData[Annual CTC],EmpData[Month(Num)],$D25,EmpData[Gender],$B25,EmpData[V Bracket],$G25,EmpData[Month(Year)],$H25),IF(AND($B25&lt;&gt;"All",$F25&lt;&gt;"All",$G25="All"),AVERAGEIFS(EmpData[Annual CTC],EmpData[Month(Num)],$D25,EmpData[Gender],$B25,EmpData[HC - Group],$F25,EmpData[Month(Year)],$H25),AVERAGEIFS(EmpData[Annual CTC],EmpData[Month(Num)],$D25,EmpData[Month(Year)],$H25,EmpData[Gender],$B25,EmpData[HC - Group],$F25,EmpData[V Bracket],$G25)))))))),0)</f>
        <v>300000</v>
      </c>
      <c r="F25" t="str">
        <f t="shared" si="12"/>
        <v>All</v>
      </c>
      <c r="G25" t="str">
        <f t="shared" si="13"/>
        <v>All</v>
      </c>
      <c r="H25">
        <f t="shared" si="14"/>
        <v>2019</v>
      </c>
      <c r="J25" t="str">
        <f t="shared" si="15"/>
        <v>All</v>
      </c>
      <c r="K25" s="5" t="str">
        <f>"Aug'"&amp;Year</f>
        <v>Aug'2019</v>
      </c>
      <c r="L25" s="10">
        <v>8</v>
      </c>
      <c r="M25" s="12">
        <f ca="1">IF(AND($J25="All",$R25="All"),COUNTIFS(EmpData[Month(Num)],$L25,EmpData[AGE],"&gt;=25",EmpData[AGE],"&lt;30",EmpData[Month(Year)],$S25),IF(AND($J25="All",R25&lt;&gt;"All"),COUNTIFS(EmpData[Month(Num)],$L25,EmpData[AGE],"&gt;=25",EmpData[AGE],"&lt;30",EmpData[V Bracket],$R25, EmpData[Month(Year)],$S25),IF(AND(J25&lt;&gt;"All",$R25="All"),COUNTIFS(EmpData[Month(Num)],$L25,EmpData[AGE],"&gt;=25",EmpData[AGE],"&lt;30",EmpData[Gender],$J25,EmpData[Month(Year)],$S25),COUNTIFS(EmpData[Month(Num)],$L25,EmpData[AGE],"&gt;=25",EmpData[AGE],"&lt;30",EmpData[Gender],$J25,EmpData[V Bracket],$R25, EmpData[Month(Year)],$S25))))</f>
        <v>30</v>
      </c>
      <c r="N25" s="12">
        <f ca="1">IF(AND($J25="All",$R25="All"),COUNTIFS(EmpData[Month(Num)],$L25,EmpData[AGE],"&gt;=30",EmpData[AGE],"&lt;35",EmpData[Month(Year)],$S25),IF(AND($J25="All",S25&lt;&gt;"All"),COUNTIFS(EmpData[Month(Num)],$L25,EmpData[AGE],"&gt;=30",EmpData[AGE],"&lt;35",EmpData[V Bracket],$R25,EmpData[Month(Year)],$S25),IF(AND(K25&lt;&gt;"All",$R25="All"),COUNTIFS(EmpData[Month(Num)],$L25,EmpData[AGE],"&gt;=30",EmpData[AGE],"&lt;35",EmpData[Gender],$J25,EmpData[Month(Year)],$S25),COUNTIFS(EmpData[Month(Num)],$L25,EmpData[AGE],"&gt;=30",EmpData[AGE],"&lt;35",EmpData[Gender],$J25,EmpData[V Bracket],$R25,EmpData[Month(Year)],$S25))))</f>
        <v>4</v>
      </c>
      <c r="O25" s="12">
        <f ca="1">IF(AND($J25="All",$R25="All"),COUNTIFS(EmpData[Month(Num)],$L25,EmpData[AGE],"&gt;=35",EmpData[AGE],"&lt;40",EmpData[Month(Year)],$S25),IF(AND($J25="All",T25&lt;&gt;"All"),COUNTIFS(EmpData[Month(Num)],$L25,EmpData[AGE],"&gt;=35",EmpData[AGE],"&lt;40",EmpData[V Bracket],$R25,EmpData[Month(Year)],$S25),IF(AND(L25&lt;&gt;"All",$R25="All"),COUNTIFS(EmpData[Month(Num)],$L25,EmpData[AGE],"&gt;=35",EmpData[AGE],"&lt;40",EmpData[Gender],$J25,EmpData[Month(Year)],$S25),COUNTIFS(EmpData[Month(Num)],$L25,EmpData[AGE],"&gt;=35",EmpData[AGE],"&lt;40",EmpData[Gender],$J25,EmpData[V Bracket],$R25,EmpData[Month(Year)],$S25))))</f>
        <v>2</v>
      </c>
      <c r="P25" s="12">
        <f ca="1">IF(AND($J25="All",$R25="All"),COUNTIFS(EmpData[Month(Num)],$L25,EmpData[AGE],"&gt;=40",EmpData[AGE],"&lt;45",EmpData[Month(Year)],$S25),IF(AND($J25="All",U25&lt;&gt;"All"),COUNTIFS(EmpData[Month(Num)],$L25,EmpData[AGE],"&gt;=40",EmpData[AGE],"&lt;45",EmpData[V Bracket],$R25,EmpData[Month(Year)],$S25),IF(AND(M25&lt;&gt;"All",$R25="All"),COUNTIFS(EmpData[Month(Num)],$L25,EmpData[AGE],"&gt;=40",EmpData[AGE],"&lt;45",EmpData[Gender],$J25,EmpData[Month(Year)],$S25),COUNTIFS(EmpData[Month(Num)],$L25,EmpData[AGE],"&gt;=40",EmpData[AGE],"&lt;45",EmpData[Gender],$J25,EmpData[V Bracket],$R25,EmpData[Month(Year)],$S25))))</f>
        <v>3</v>
      </c>
      <c r="Q25" s="12">
        <f ca="1">IF(AND($J25="All",$R25="All"),COUNTIFS(EmpData[Month(Num)],$L25,EmpData[AGE],"&gt;=45",EmpData[AGE],"&lt;50",EmpData[Month(Year)],$S25),IF(AND($J25="All",V25&lt;&gt;"All"),COUNTIFS(EmpData[Month(Num)],$L25,EmpData[AGE],"&gt;=45",EmpData[AGE],"&lt;50",EmpData[V Bracket],$R25,EmpData[Month(Year)],$S25),IF(AND(N25&lt;&gt;"All",$R25="All"),COUNTIFS(EmpData[Month(Num)],$L25,EmpData[AGE],"&gt;=45",EmpData[AGE],"&lt;50",EmpData[Gender],$J25,EmpData[Month(Year)],$S25),COUNTIFS(EmpData[Month(Num)],$L25,EmpData[AGE],"&gt;=45",EmpData[AGE],"&lt;50",EmpData[Gender],$J25,EmpData[V Bracket],$R25,EmpData[Month(Year)],$S25))))</f>
        <v>0</v>
      </c>
      <c r="R25" t="str">
        <f t="shared" si="16"/>
        <v>All</v>
      </c>
      <c r="S25">
        <f t="shared" si="17"/>
        <v>2019</v>
      </c>
      <c r="W25">
        <v>8</v>
      </c>
      <c r="X25" t="s">
        <v>7</v>
      </c>
    </row>
    <row r="26" spans="2:24" x14ac:dyDescent="0.25">
      <c r="B26" t="str">
        <f t="shared" si="11"/>
        <v>All</v>
      </c>
      <c r="C26" s="5" t="str">
        <f>"Sept'"&amp;Year</f>
        <v>Sept'2019</v>
      </c>
      <c r="D26" s="10">
        <v>9</v>
      </c>
      <c r="E26" s="13">
        <f>IFERROR(IF(AND($B26="All",$F26="All",$G26="All"),AVERAGEIFS(EmpData[Annual CTC],EmpData[Month(Num)],$D26,EmpData[Month(Year)],$H26),IF(AND($B26&lt;&gt;"All",$F26="All",$G26="All"),AVERAGEIFS(EmpData[Annual CTC],EmpData[Gender],$B26,EmpData[Month(Num)],$D26,EmpData[Month(Year)],$H26),IF(AND($B26="All",$F26&lt;&gt;"All",$G26="All"),AVERAGEIFS(EmpData[Annual CTC],EmpData[Month(Num)],$D26,EmpData[HC - Group],$F26,EmpData[Month(Year)],$H26),IF(AND($B26="All",$F26="All",$G26&lt;&gt;"All"),AVERAGEIFS(EmpData[Annual CTC],EmpData[Month(Num)],$D26,EmpData[V Bracket],$G26,EmpData[Month(Year)],$H26),IF(AND($B26="All",$F26&lt;&gt;"All",$G26&lt;&gt;"All"),AVERAGEIFS(EmpData[Annual CTC],EmpData[Month(Num)],$D26,EmpData[HC - Group],$F26,EmpData[V Bracket],$G26,EmpData[Month(Year)],$H26),IF(AND($B26&lt;&gt;"All",F26="All",$G26&lt;&gt;"All"),AVERAGEIFS(EmpData[Annual CTC],EmpData[Month(Num)],$D26,EmpData[Gender],$B26,EmpData[V Bracket],$G26,EmpData[Month(Year)],$H26),IF(AND($B26&lt;&gt;"All",$F26&lt;&gt;"All",$G26="All"),AVERAGEIFS(EmpData[Annual CTC],EmpData[Month(Num)],$D26,EmpData[Gender],$B26,EmpData[HC - Group],$F26,EmpData[Month(Year)],$H26),AVERAGEIFS(EmpData[Annual CTC],EmpData[Month(Num)],$D26,EmpData[Month(Year)],$H26,EmpData[Gender],$B26,EmpData[HC - Group],$F26,EmpData[V Bracket],$G26)))))))),0)</f>
        <v>513124.48192771082</v>
      </c>
      <c r="F26" t="str">
        <f t="shared" si="12"/>
        <v>All</v>
      </c>
      <c r="G26" t="str">
        <f t="shared" si="13"/>
        <v>All</v>
      </c>
      <c r="H26">
        <f t="shared" si="14"/>
        <v>2019</v>
      </c>
      <c r="J26" t="str">
        <f t="shared" si="15"/>
        <v>All</v>
      </c>
      <c r="K26" s="5" t="str">
        <f>"Sept'"&amp;Year</f>
        <v>Sept'2019</v>
      </c>
      <c r="L26" s="10">
        <v>9</v>
      </c>
      <c r="M26" s="12">
        <f ca="1">IF(AND($J26="All",$R26="All"),COUNTIFS(EmpData[Month(Num)],$L26,EmpData[AGE],"&gt;=25",EmpData[AGE],"&lt;30",EmpData[Month(Year)],$S26),IF(AND($J26="All",R26&lt;&gt;"All"),COUNTIFS(EmpData[Month(Num)],$L26,EmpData[AGE],"&gt;=25",EmpData[AGE],"&lt;30",EmpData[V Bracket],$R26, EmpData[Month(Year)],$S26),IF(AND(J26&lt;&gt;"All",$R26="All"),COUNTIFS(EmpData[Month(Num)],$L26,EmpData[AGE],"&gt;=25",EmpData[AGE],"&lt;30",EmpData[Gender],$J26,EmpData[Month(Year)],$S26),COUNTIFS(EmpData[Month(Num)],$L26,EmpData[AGE],"&gt;=25",EmpData[AGE],"&lt;30",EmpData[Gender],$J26,EmpData[V Bracket],$R26, EmpData[Month(Year)],$S26))))</f>
        <v>0</v>
      </c>
      <c r="N26" s="12">
        <f ca="1">IF(AND($J26="All",$R26="All"),COUNTIFS(EmpData[Month(Num)],$L26,EmpData[AGE],"&gt;=30",EmpData[AGE],"&lt;35",EmpData[Month(Year)],$S26),IF(AND($J26="All",S26&lt;&gt;"All"),COUNTIFS(EmpData[Month(Num)],$L26,EmpData[AGE],"&gt;=30",EmpData[AGE],"&lt;35",EmpData[V Bracket],$R26,EmpData[Month(Year)],$S26),IF(AND(K26&lt;&gt;"All",$R26="All"),COUNTIFS(EmpData[Month(Num)],$L26,EmpData[AGE],"&gt;=30",EmpData[AGE],"&lt;35",EmpData[Gender],$J26,EmpData[Month(Year)],$S26),COUNTIFS(EmpData[Month(Num)],$L26,EmpData[AGE],"&gt;=30",EmpData[AGE],"&lt;35",EmpData[Gender],$J26,EmpData[V Bracket],$R26,EmpData[Month(Year)],$S26))))</f>
        <v>0</v>
      </c>
      <c r="O26" s="12">
        <f ca="1">IF(AND($J26="All",$R26="All"),COUNTIFS(EmpData[Month(Num)],$L26,EmpData[AGE],"&gt;=35",EmpData[AGE],"&lt;40",EmpData[Month(Year)],$S26),IF(AND($J26="All",T26&lt;&gt;"All"),COUNTIFS(EmpData[Month(Num)],$L26,EmpData[AGE],"&gt;=35",EmpData[AGE],"&lt;40",EmpData[V Bracket],$R26,EmpData[Month(Year)],$S26),IF(AND(L26&lt;&gt;"All",$R26="All"),COUNTIFS(EmpData[Month(Num)],$L26,EmpData[AGE],"&gt;=35",EmpData[AGE],"&lt;40",EmpData[Gender],$J26,EmpData[Month(Year)],$S26),COUNTIFS(EmpData[Month(Num)],$L26,EmpData[AGE],"&gt;=35",EmpData[AGE],"&lt;40",EmpData[Gender],$J26,EmpData[V Bracket],$R26,EmpData[Month(Year)],$S26))))</f>
        <v>0</v>
      </c>
      <c r="P26" s="12">
        <f ca="1">IF(AND($J26="All",$R26="All"),COUNTIFS(EmpData[Month(Num)],$L26,EmpData[AGE],"&gt;=40",EmpData[AGE],"&lt;45",EmpData[Month(Year)],$S26),IF(AND($J26="All",U26&lt;&gt;"All"),COUNTIFS(EmpData[Month(Num)],$L26,EmpData[AGE],"&gt;=40",EmpData[AGE],"&lt;45",EmpData[V Bracket],$R26,EmpData[Month(Year)],$S26),IF(AND(M26&lt;&gt;"All",$R26="All"),COUNTIFS(EmpData[Month(Num)],$L26,EmpData[AGE],"&gt;=40",EmpData[AGE],"&lt;45",EmpData[Gender],$J26,EmpData[Month(Year)],$S26),COUNTIFS(EmpData[Month(Num)],$L26,EmpData[AGE],"&gt;=40",EmpData[AGE],"&lt;45",EmpData[Gender],$J26,EmpData[V Bracket],$R26,EmpData[Month(Year)],$S26))))</f>
        <v>0</v>
      </c>
      <c r="Q26" s="12">
        <f ca="1">IF(AND($J26="All",$R26="All"),COUNTIFS(EmpData[Month(Num)],$L26,EmpData[AGE],"&gt;=45",EmpData[AGE],"&lt;50",EmpData[Month(Year)],$S26),IF(AND($J26="All",V26&lt;&gt;"All"),COUNTIFS(EmpData[Month(Num)],$L26,EmpData[AGE],"&gt;=45",EmpData[AGE],"&lt;50",EmpData[V Bracket],$R26,EmpData[Month(Year)],$S26),IF(AND(N26&lt;&gt;"All",$R26="All"),COUNTIFS(EmpData[Month(Num)],$L26,EmpData[AGE],"&gt;=45",EmpData[AGE],"&lt;50",EmpData[Gender],$J26,EmpData[Month(Year)],$S26),COUNTIFS(EmpData[Month(Num)],$L26,EmpData[AGE],"&gt;=45",EmpData[AGE],"&lt;50",EmpData[Gender],$J26,EmpData[V Bracket],$R26,EmpData[Month(Year)],$S26))))</f>
        <v>0</v>
      </c>
      <c r="R26" t="str">
        <f t="shared" si="16"/>
        <v>All</v>
      </c>
      <c r="S26">
        <f t="shared" si="17"/>
        <v>2019</v>
      </c>
      <c r="W26">
        <v>9</v>
      </c>
      <c r="X26" t="s">
        <v>8</v>
      </c>
    </row>
    <row r="27" spans="2:24" x14ac:dyDescent="0.25">
      <c r="B27" t="str">
        <f t="shared" si="11"/>
        <v>All</v>
      </c>
      <c r="C27" s="5" t="str">
        <f>"Oct'"&amp;Year</f>
        <v>Oct'2019</v>
      </c>
      <c r="D27" s="10">
        <v>10</v>
      </c>
      <c r="E27" s="12">
        <f>IFERROR(IF(AND($B27="All",$F27="All",$G27="All"),AVERAGEIFS(EmpData[Annual CTC],EmpData[Month(Num)],$D27,EmpData[Month(Year)],$H27),IF(AND($B27&lt;&gt;"All",$F27="All",$G27="All"),AVERAGEIFS(EmpData[Annual CTC],EmpData[Gender],$B27,EmpData[Month(Num)],$D27,EmpData[Month(Year)],$H27),IF(AND($B27="All",$F27&lt;&gt;"All",$G27="All"),AVERAGEIFS(EmpData[Annual CTC],EmpData[Month(Num)],$D27,EmpData[HC - Group],$F27,EmpData[Month(Year)],$H27),IF(AND($B27="All",$F27="All",$G27&lt;&gt;"All"),AVERAGEIFS(EmpData[Annual CTC],EmpData[Month(Num)],$D27,EmpData[V Bracket],$G27,EmpData[Month(Year)],$H27),IF(AND($B27="All",$F27&lt;&gt;"All",$G27&lt;&gt;"All"),AVERAGEIFS(EmpData[Annual CTC],EmpData[Month(Num)],$D27,EmpData[HC - Group],$F27,EmpData[V Bracket],$G27,EmpData[Month(Year)],$H27),IF(AND($B27&lt;&gt;"All",F27="All",$G27&lt;&gt;"All"),AVERAGEIFS(EmpData[Annual CTC],EmpData[Month(Num)],$D27,EmpData[Gender],$B27,EmpData[V Bracket],$G27,EmpData[Month(Year)],$H27),IF(AND($B27&lt;&gt;"All",$F27&lt;&gt;"All",$G27="All"),AVERAGEIFS(EmpData[Annual CTC],EmpData[Month(Num)],$D27,EmpData[Gender],$B27,EmpData[HC - Group],$F27,EmpData[Month(Year)],$H27),AVERAGEIFS(EmpData[Annual CTC],EmpData[Month(Num)],$D27,EmpData[Month(Year)],$H27,EmpData[Gender],$B27,EmpData[HC - Group],$F27,EmpData[V Bracket],$G27)))))))),0)</f>
        <v>0</v>
      </c>
      <c r="F27" t="str">
        <f t="shared" si="12"/>
        <v>All</v>
      </c>
      <c r="G27" t="str">
        <f t="shared" si="13"/>
        <v>All</v>
      </c>
      <c r="H27">
        <f t="shared" si="14"/>
        <v>2019</v>
      </c>
      <c r="J27" t="str">
        <f t="shared" si="15"/>
        <v>All</v>
      </c>
      <c r="K27" s="5" t="str">
        <f>"Oct'"&amp;Year</f>
        <v>Oct'2019</v>
      </c>
      <c r="L27" s="10">
        <v>10</v>
      </c>
      <c r="M27" s="12">
        <f>IF(AND($J27="All",$R27="All"),COUNTIFS(EmpData[Month(Num)],$L27,EmpData[AGE],"&gt;=25",EmpData[AGE],"&lt;30",EmpData[Month(Year)],$S27),IF(AND($J27="All",R27&lt;&gt;"All"),COUNTIFS(EmpData[Month(Num)],$L27,EmpData[AGE],"&gt;=25",EmpData[AGE],"&lt;30",EmpData[V Bracket],$R27, EmpData[Month(Year)],$S27),IF(AND(J27&lt;&gt;"All",$R27="All"),COUNTIFS(EmpData[Month(Num)],$L27,EmpData[AGE],"&gt;=25",EmpData[AGE],"&lt;30",EmpData[Gender],$J27,EmpData[Month(Year)],$S27),COUNTIFS(EmpData[Month(Num)],$L27,EmpData[AGE],"&gt;=25",EmpData[AGE],"&lt;30",EmpData[Gender],$J27,EmpData[V Bracket],$R27, EmpData[Month(Year)],$S27))))</f>
        <v>0</v>
      </c>
      <c r="N27" s="12">
        <f>IF(AND($J27="All",$R27="All"),COUNTIFS(EmpData[Month(Num)],$L27,EmpData[AGE],"&gt;=30",EmpData[AGE],"&lt;35",EmpData[Month(Year)],$S27),IF(AND($J27="All",S27&lt;&gt;"All"),COUNTIFS(EmpData[Month(Num)],$L27,EmpData[AGE],"&gt;=30",EmpData[AGE],"&lt;35",EmpData[V Bracket],$R27,EmpData[Month(Year)],$S27),IF(AND(K27&lt;&gt;"All",$R27="All"),COUNTIFS(EmpData[Month(Num)],$L27,EmpData[AGE],"&gt;=30",EmpData[AGE],"&lt;35",EmpData[Gender],$J27,EmpData[Month(Year)],$S27),COUNTIFS(EmpData[Month(Num)],$L27,EmpData[AGE],"&gt;=30",EmpData[AGE],"&lt;35",EmpData[Gender],$J27,EmpData[V Bracket],$R27,EmpData[Month(Year)],$S27))))</f>
        <v>0</v>
      </c>
      <c r="O27" s="12">
        <f>IF(AND($J27="All",$R27="All"),COUNTIFS(EmpData[Month(Num)],$L27,EmpData[AGE],"&gt;=35",EmpData[AGE],"&lt;40",EmpData[Month(Year)],$S27),IF(AND($J27="All",T27&lt;&gt;"All"),COUNTIFS(EmpData[Month(Num)],$L27,EmpData[AGE],"&gt;=35",EmpData[AGE],"&lt;40",EmpData[V Bracket],$R27,EmpData[Month(Year)],$S27),IF(AND(L27&lt;&gt;"All",$R27="All"),COUNTIFS(EmpData[Month(Num)],$L27,EmpData[AGE],"&gt;=35",EmpData[AGE],"&lt;40",EmpData[Gender],$J27,EmpData[Month(Year)],$S27),COUNTIFS(EmpData[Month(Num)],$L27,EmpData[AGE],"&gt;=35",EmpData[AGE],"&lt;40",EmpData[Gender],$J27,EmpData[V Bracket],$R27,EmpData[Month(Year)],$S27))))</f>
        <v>0</v>
      </c>
      <c r="P27" s="12">
        <f>IF(AND($J27="All",$R27="All"),COUNTIFS(EmpData[Month(Num)],$L27,EmpData[AGE],"&gt;=40",EmpData[AGE],"&lt;45",EmpData[Month(Year)],$S27),IF(AND($J27="All",U27&lt;&gt;"All"),COUNTIFS(EmpData[Month(Num)],$L27,EmpData[AGE],"&gt;=40",EmpData[AGE],"&lt;45",EmpData[V Bracket],$R27,EmpData[Month(Year)],$S27),IF(AND(M27&lt;&gt;"All",$R27="All"),COUNTIFS(EmpData[Month(Num)],$L27,EmpData[AGE],"&gt;=40",EmpData[AGE],"&lt;45",EmpData[Gender],$J27,EmpData[Month(Year)],$S27),COUNTIFS(EmpData[Month(Num)],$L27,EmpData[AGE],"&gt;=40",EmpData[AGE],"&lt;45",EmpData[Gender],$J27,EmpData[V Bracket],$R27,EmpData[Month(Year)],$S27))))</f>
        <v>0</v>
      </c>
      <c r="Q27" s="12">
        <f>IF(AND($J27="All",$R27="All"),COUNTIFS(EmpData[Month(Num)],$L27,EmpData[AGE],"&gt;=45",EmpData[AGE],"&lt;50",EmpData[Month(Year)],$S27),IF(AND($J27="All",V27&lt;&gt;"All"),COUNTIFS(EmpData[Month(Num)],$L27,EmpData[AGE],"&gt;=45",EmpData[AGE],"&lt;50",EmpData[V Bracket],$R27,EmpData[Month(Year)],$S27),IF(AND(N27&lt;&gt;"All",$R27="All"),COUNTIFS(EmpData[Month(Num)],$L27,EmpData[AGE],"&gt;=45",EmpData[AGE],"&lt;50",EmpData[Gender],$J27,EmpData[Month(Year)],$S27),COUNTIFS(EmpData[Month(Num)],$L27,EmpData[AGE],"&gt;=45",EmpData[AGE],"&lt;50",EmpData[Gender],$J27,EmpData[V Bracket],$R27,EmpData[Month(Year)],$S27))))</f>
        <v>0</v>
      </c>
      <c r="R27" t="str">
        <f t="shared" si="16"/>
        <v>All</v>
      </c>
      <c r="S27">
        <f t="shared" si="17"/>
        <v>2019</v>
      </c>
      <c r="W27">
        <v>10</v>
      </c>
      <c r="X27" t="s">
        <v>9</v>
      </c>
    </row>
    <row r="28" spans="2:24" x14ac:dyDescent="0.25">
      <c r="B28" t="str">
        <f t="shared" si="11"/>
        <v>All</v>
      </c>
      <c r="C28" s="5" t="str">
        <f>"Nov'"&amp;Year</f>
        <v>Nov'2019</v>
      </c>
      <c r="D28" s="10">
        <v>11</v>
      </c>
      <c r="E28" s="12">
        <f>IFERROR(IF(AND($B28="All",$F28="All",$G28="All"),AVERAGEIFS(EmpData[Annual CTC],EmpData[Month(Num)],$D28,EmpData[Month(Year)],$H28),IF(AND($B28&lt;&gt;"All",$F28="All",$G28="All"),AVERAGEIFS(EmpData[Annual CTC],EmpData[Gender],$B28,EmpData[Month(Num)],$D28,EmpData[Month(Year)],$H28),IF(AND($B28="All",$F28&lt;&gt;"All",$G28="All"),AVERAGEIFS(EmpData[Annual CTC],EmpData[Month(Num)],$D28,EmpData[HC - Group],$F28,EmpData[Month(Year)],$H28),IF(AND($B28="All",$F28="All",$G28&lt;&gt;"All"),AVERAGEIFS(EmpData[Annual CTC],EmpData[Month(Num)],$D28,EmpData[V Bracket],$G28,EmpData[Month(Year)],$H28),IF(AND($B28="All",$F28&lt;&gt;"All",$G28&lt;&gt;"All"),AVERAGEIFS(EmpData[Annual CTC],EmpData[Month(Num)],$D28,EmpData[HC - Group],$F28,EmpData[V Bracket],$G28,EmpData[Month(Year)],$H28),IF(AND($B28&lt;&gt;"All",F28="All",$G28&lt;&gt;"All"),AVERAGEIFS(EmpData[Annual CTC],EmpData[Month(Num)],$D28,EmpData[Gender],$B28,EmpData[V Bracket],$G28,EmpData[Month(Year)],$H28),IF(AND($B28&lt;&gt;"All",$F28&lt;&gt;"All",$G28="All"),AVERAGEIFS(EmpData[Annual CTC],EmpData[Month(Num)],$D28,EmpData[Gender],$B28,EmpData[HC - Group],$F28,EmpData[Month(Year)],$H28),AVERAGEIFS(EmpData[Annual CTC],EmpData[Month(Num)],$D28,EmpData[Month(Year)],$H28,EmpData[Gender],$B28,EmpData[HC - Group],$F28,EmpData[V Bracket],$G28)))))))),0)</f>
        <v>0</v>
      </c>
      <c r="F28" t="str">
        <f t="shared" si="12"/>
        <v>All</v>
      </c>
      <c r="G28" t="str">
        <f t="shared" si="13"/>
        <v>All</v>
      </c>
      <c r="H28">
        <f t="shared" si="14"/>
        <v>2019</v>
      </c>
      <c r="J28" t="str">
        <f t="shared" si="15"/>
        <v>All</v>
      </c>
      <c r="K28" s="5" t="str">
        <f>"Nov'"&amp;Year</f>
        <v>Nov'2019</v>
      </c>
      <c r="L28" s="10">
        <v>11</v>
      </c>
      <c r="M28" s="12">
        <f>IF(AND($J28="All",$R28="All"),COUNTIFS(EmpData[Month(Num)],$L28,EmpData[AGE],"&gt;=25",EmpData[AGE],"&lt;30",EmpData[Month(Year)],$S28),IF(AND($J28="All",R28&lt;&gt;"All"),COUNTIFS(EmpData[Month(Num)],$L28,EmpData[AGE],"&gt;=25",EmpData[AGE],"&lt;30",EmpData[V Bracket],$R28, EmpData[Month(Year)],$S28),IF(AND(J28&lt;&gt;"All",$R28="All"),COUNTIFS(EmpData[Month(Num)],$L28,EmpData[AGE],"&gt;=25",EmpData[AGE],"&lt;30",EmpData[Gender],$J28,EmpData[Month(Year)],$S28),COUNTIFS(EmpData[Month(Num)],$L28,EmpData[AGE],"&gt;=25",EmpData[AGE],"&lt;30",EmpData[Gender],$J28,EmpData[V Bracket],$R28, EmpData[Month(Year)],$S28))))</f>
        <v>0</v>
      </c>
      <c r="N28" s="12">
        <f>IF(AND($J28="All",$R28="All"),COUNTIFS(EmpData[Month(Num)],$L28,EmpData[AGE],"&gt;=30",EmpData[AGE],"&lt;35",EmpData[Month(Year)],$S28),IF(AND($J28="All",S28&lt;&gt;"All"),COUNTIFS(EmpData[Month(Num)],$L28,EmpData[AGE],"&gt;=30",EmpData[AGE],"&lt;35",EmpData[V Bracket],$R28,EmpData[Month(Year)],$S28),IF(AND(K28&lt;&gt;"All",$R28="All"),COUNTIFS(EmpData[Month(Num)],$L28,EmpData[AGE],"&gt;=30",EmpData[AGE],"&lt;35",EmpData[Gender],$J28,EmpData[Month(Year)],$S28),COUNTIFS(EmpData[Month(Num)],$L28,EmpData[AGE],"&gt;=30",EmpData[AGE],"&lt;35",EmpData[Gender],$J28,EmpData[V Bracket],$R28,EmpData[Month(Year)],$S28))))</f>
        <v>0</v>
      </c>
      <c r="O28" s="12">
        <f>IF(AND($J28="All",$R28="All"),COUNTIFS(EmpData[Month(Num)],$L28,EmpData[AGE],"&gt;=35",EmpData[AGE],"&lt;40",EmpData[Month(Year)],$S28),IF(AND($J28="All",T28&lt;&gt;"All"),COUNTIFS(EmpData[Month(Num)],$L28,EmpData[AGE],"&gt;=35",EmpData[AGE],"&lt;40",EmpData[V Bracket],$R28,EmpData[Month(Year)],$S28),IF(AND(L28&lt;&gt;"All",$R28="All"),COUNTIFS(EmpData[Month(Num)],$L28,EmpData[AGE],"&gt;=35",EmpData[AGE],"&lt;40",EmpData[Gender],$J28,EmpData[Month(Year)],$S28),COUNTIFS(EmpData[Month(Num)],$L28,EmpData[AGE],"&gt;=35",EmpData[AGE],"&lt;40",EmpData[Gender],$J28,EmpData[V Bracket],$R28,EmpData[Month(Year)],$S28))))</f>
        <v>0</v>
      </c>
      <c r="P28" s="12">
        <f>IF(AND($J28="All",$R28="All"),COUNTIFS(EmpData[Month(Num)],$L28,EmpData[AGE],"&gt;=40",EmpData[AGE],"&lt;45",EmpData[Month(Year)],$S28),IF(AND($J28="All",U28&lt;&gt;"All"),COUNTIFS(EmpData[Month(Num)],$L28,EmpData[AGE],"&gt;=40",EmpData[AGE],"&lt;45",EmpData[V Bracket],$R28,EmpData[Month(Year)],$S28),IF(AND(M28&lt;&gt;"All",$R28="All"),COUNTIFS(EmpData[Month(Num)],$L28,EmpData[AGE],"&gt;=40",EmpData[AGE],"&lt;45",EmpData[Gender],$J28,EmpData[Month(Year)],$S28),COUNTIFS(EmpData[Month(Num)],$L28,EmpData[AGE],"&gt;=40",EmpData[AGE],"&lt;45",EmpData[Gender],$J28,EmpData[V Bracket],$R28,EmpData[Month(Year)],$S28))))</f>
        <v>0</v>
      </c>
      <c r="Q28" s="12">
        <f>IF(AND($J28="All",$R28="All"),COUNTIFS(EmpData[Month(Num)],$L28,EmpData[AGE],"&gt;=45",EmpData[AGE],"&lt;50",EmpData[Month(Year)],$S28),IF(AND($J28="All",V28&lt;&gt;"All"),COUNTIFS(EmpData[Month(Num)],$L28,EmpData[AGE],"&gt;=45",EmpData[AGE],"&lt;50",EmpData[V Bracket],$R28,EmpData[Month(Year)],$S28),IF(AND(N28&lt;&gt;"All",$R28="All"),COUNTIFS(EmpData[Month(Num)],$L28,EmpData[AGE],"&gt;=45",EmpData[AGE],"&lt;50",EmpData[Gender],$J28,EmpData[Month(Year)],$S28),COUNTIFS(EmpData[Month(Num)],$L28,EmpData[AGE],"&gt;=45",EmpData[AGE],"&lt;50",EmpData[Gender],$J28,EmpData[V Bracket],$R28,EmpData[Month(Year)],$S28))))</f>
        <v>0</v>
      </c>
      <c r="R28" t="str">
        <f t="shared" si="16"/>
        <v>All</v>
      </c>
      <c r="S28">
        <f t="shared" si="17"/>
        <v>2019</v>
      </c>
      <c r="W28">
        <v>11</v>
      </c>
      <c r="X28" t="s">
        <v>10</v>
      </c>
    </row>
    <row r="29" spans="2:24" x14ac:dyDescent="0.25">
      <c r="B29" t="str">
        <f t="shared" si="11"/>
        <v>All</v>
      </c>
      <c r="C29" s="5" t="str">
        <f>"Dec'"&amp;Year</f>
        <v>Dec'2019</v>
      </c>
      <c r="D29" s="10">
        <v>12</v>
      </c>
      <c r="E29" s="12">
        <f>IFERROR(IF(AND($B29="All",$F29="All",$G29="All"),AVERAGEIFS(EmpData[Annual CTC],EmpData[Month(Num)],$D29,EmpData[Month(Year)],$H29),IF(AND($B29&lt;&gt;"All",$F29="All",$G29="All"),AVERAGEIFS(EmpData[Annual CTC],EmpData[Gender],$B29,EmpData[Month(Num)],$D29,EmpData[Month(Year)],$H29),IF(AND($B29="All",$F29&lt;&gt;"All",$G29="All"),AVERAGEIFS(EmpData[Annual CTC],EmpData[Month(Num)],$D29,EmpData[HC - Group],$F29,EmpData[Month(Year)],$H29),IF(AND($B29="All",$F29="All",$G29&lt;&gt;"All"),AVERAGEIFS(EmpData[Annual CTC],EmpData[Month(Num)],$D29,EmpData[V Bracket],$G29,EmpData[Month(Year)],$H29),IF(AND($B29="All",$F29&lt;&gt;"All",$G29&lt;&gt;"All"),AVERAGEIFS(EmpData[Annual CTC],EmpData[Month(Num)],$D29,EmpData[HC - Group],$F29,EmpData[V Bracket],$G29,EmpData[Month(Year)],$H29),IF(AND($B29&lt;&gt;"All",F29="All",$G29&lt;&gt;"All"),AVERAGEIFS(EmpData[Annual CTC],EmpData[Month(Num)],$D29,EmpData[Gender],$B29,EmpData[V Bracket],$G29,EmpData[Month(Year)],$H29),IF(AND($B29&lt;&gt;"All",$F29&lt;&gt;"All",$G29="All"),AVERAGEIFS(EmpData[Annual CTC],EmpData[Month(Num)],$D29,EmpData[Gender],$B29,EmpData[HC - Group],$F29,EmpData[Month(Year)],$H29),AVERAGEIFS(EmpData[Annual CTC],EmpData[Month(Num)],$D29,EmpData[Month(Year)],$H29,EmpData[Gender],$B29,EmpData[HC - Group],$F29,EmpData[V Bracket],$G29)))))))),0)</f>
        <v>0</v>
      </c>
      <c r="F29" t="str">
        <f t="shared" si="12"/>
        <v>All</v>
      </c>
      <c r="G29" t="str">
        <f t="shared" si="13"/>
        <v>All</v>
      </c>
      <c r="H29">
        <f t="shared" si="14"/>
        <v>2019</v>
      </c>
      <c r="J29" t="str">
        <f t="shared" si="15"/>
        <v>All</v>
      </c>
      <c r="K29" s="5" t="str">
        <f>"Dec'"&amp;Year</f>
        <v>Dec'2019</v>
      </c>
      <c r="L29" s="10">
        <v>12</v>
      </c>
      <c r="M29" s="12">
        <f>IF(AND($J29="All",$R29="All"),COUNTIFS(EmpData[Month(Num)],$L29,EmpData[AGE],"&gt;=25",EmpData[AGE],"&lt;30",EmpData[Month(Year)],$S29),IF(AND($J29="All",R29&lt;&gt;"All"),COUNTIFS(EmpData[Month(Num)],$L29,EmpData[AGE],"&gt;=25",EmpData[AGE],"&lt;30",EmpData[V Bracket],$R29, EmpData[Month(Year)],$S29),IF(AND(J29&lt;&gt;"All",$R29="All"),COUNTIFS(EmpData[Month(Num)],$L29,EmpData[AGE],"&gt;=25",EmpData[AGE],"&lt;30",EmpData[Gender],$J29,EmpData[Month(Year)],$S29),COUNTIFS(EmpData[Month(Num)],$L29,EmpData[AGE],"&gt;=25",EmpData[AGE],"&lt;30",EmpData[Gender],$J29,EmpData[V Bracket],$R29, EmpData[Month(Year)],$S29))))</f>
        <v>0</v>
      </c>
      <c r="N29" s="12">
        <f>IF(AND($J29="All",$R29="All"),COUNTIFS(EmpData[Month(Num)],$L29,EmpData[AGE],"&gt;=30",EmpData[AGE],"&lt;35",EmpData[Month(Year)],$S29),IF(AND($J29="All",S29&lt;&gt;"All"),COUNTIFS(EmpData[Month(Num)],$L29,EmpData[AGE],"&gt;=30",EmpData[AGE],"&lt;35",EmpData[V Bracket],$R29,EmpData[Month(Year)],$S29),IF(AND(K29&lt;&gt;"All",$R29="All"),COUNTIFS(EmpData[Month(Num)],$L29,EmpData[AGE],"&gt;=30",EmpData[AGE],"&lt;35",EmpData[Gender],$J29,EmpData[Month(Year)],$S29),COUNTIFS(EmpData[Month(Num)],$L29,EmpData[AGE],"&gt;=30",EmpData[AGE],"&lt;35",EmpData[Gender],$J29,EmpData[V Bracket],$R29,EmpData[Month(Year)],$S29))))</f>
        <v>0</v>
      </c>
      <c r="O29" s="12">
        <f>IF(AND($J29="All",$R29="All"),COUNTIFS(EmpData[Month(Num)],$L29,EmpData[AGE],"&gt;=35",EmpData[AGE],"&lt;40",EmpData[Month(Year)],$S29),IF(AND($J29="All",T29&lt;&gt;"All"),COUNTIFS(EmpData[Month(Num)],$L29,EmpData[AGE],"&gt;=35",EmpData[AGE],"&lt;40",EmpData[V Bracket],$R29,EmpData[Month(Year)],$S29),IF(AND(L29&lt;&gt;"All",$R29="All"),COUNTIFS(EmpData[Month(Num)],$L29,EmpData[AGE],"&gt;=35",EmpData[AGE],"&lt;40",EmpData[Gender],$J29,EmpData[Month(Year)],$S29),COUNTIFS(EmpData[Month(Num)],$L29,EmpData[AGE],"&gt;=35",EmpData[AGE],"&lt;40",EmpData[Gender],$J29,EmpData[V Bracket],$R29,EmpData[Month(Year)],$S29))))</f>
        <v>0</v>
      </c>
      <c r="P29" s="12">
        <f>IF(AND($J29="All",$R29="All"),COUNTIFS(EmpData[Month(Num)],$L29,EmpData[AGE],"&gt;=40",EmpData[AGE],"&lt;45",EmpData[Month(Year)],$S29),IF(AND($J29="All",U29&lt;&gt;"All"),COUNTIFS(EmpData[Month(Num)],$L29,EmpData[AGE],"&gt;=40",EmpData[AGE],"&lt;45",EmpData[V Bracket],$R29,EmpData[Month(Year)],$S29),IF(AND(M29&lt;&gt;"All",$R29="All"),COUNTIFS(EmpData[Month(Num)],$L29,EmpData[AGE],"&gt;=40",EmpData[AGE],"&lt;45",EmpData[Gender],$J29,EmpData[Month(Year)],$S29),COUNTIFS(EmpData[Month(Num)],$L29,EmpData[AGE],"&gt;=40",EmpData[AGE],"&lt;45",EmpData[Gender],$J29,EmpData[V Bracket],$R29,EmpData[Month(Year)],$S29))))</f>
        <v>0</v>
      </c>
      <c r="Q29" s="12">
        <f>IF(AND($J29="All",$R29="All"),COUNTIFS(EmpData[Month(Num)],$L29,EmpData[AGE],"&gt;=45",EmpData[AGE],"&lt;50",EmpData[Month(Year)],$S29),IF(AND($J29="All",V29&lt;&gt;"All"),COUNTIFS(EmpData[Month(Num)],$L29,EmpData[AGE],"&gt;=45",EmpData[AGE],"&lt;50",EmpData[V Bracket],$R29,EmpData[Month(Year)],$S29),IF(AND(N29&lt;&gt;"All",$R29="All"),COUNTIFS(EmpData[Month(Num)],$L29,EmpData[AGE],"&gt;=45",EmpData[AGE],"&lt;50",EmpData[Gender],$J29,EmpData[Month(Year)],$S29),COUNTIFS(EmpData[Month(Num)],$L29,EmpData[AGE],"&gt;=45",EmpData[AGE],"&lt;50",EmpData[Gender],$J29,EmpData[V Bracket],$R29,EmpData[Month(Year)],$S29))))</f>
        <v>0</v>
      </c>
      <c r="R29" t="str">
        <f t="shared" si="16"/>
        <v>All</v>
      </c>
      <c r="S29">
        <f t="shared" si="17"/>
        <v>2019</v>
      </c>
      <c r="W29">
        <v>12</v>
      </c>
      <c r="X29" t="s">
        <v>299</v>
      </c>
    </row>
    <row r="30" spans="2:24" x14ac:dyDescent="0.25">
      <c r="I30" s="4"/>
      <c r="K30" s="14"/>
      <c r="L30" s="14"/>
      <c r="M30" s="14"/>
      <c r="N30" s="14"/>
      <c r="O30" s="14"/>
      <c r="P30" s="14"/>
      <c r="Q30" s="14"/>
      <c r="R30" s="14"/>
      <c r="S30" s="14"/>
      <c r="W30">
        <v>12</v>
      </c>
      <c r="X30" t="s">
        <v>297</v>
      </c>
    </row>
    <row r="31" spans="2:24" x14ac:dyDescent="0.25">
      <c r="K31" s="14"/>
      <c r="L31" s="14"/>
      <c r="M31" s="14"/>
      <c r="N31" s="14"/>
      <c r="O31" s="14"/>
      <c r="P31" s="14"/>
      <c r="Q31" s="14"/>
      <c r="R31" s="14"/>
      <c r="S31" s="14"/>
      <c r="W31">
        <v>14</v>
      </c>
      <c r="X31" t="s">
        <v>11</v>
      </c>
    </row>
    <row r="32" spans="2:24" ht="15.75" thickBot="1" x14ac:dyDescent="0.3">
      <c r="K32" s="52" t="s">
        <v>314</v>
      </c>
      <c r="L32" s="52"/>
      <c r="M32" s="52"/>
      <c r="N32" s="52"/>
      <c r="Q32" s="14"/>
      <c r="R32" s="14"/>
      <c r="S32" s="14"/>
      <c r="W32">
        <v>15</v>
      </c>
      <c r="X32" t="s">
        <v>12</v>
      </c>
    </row>
    <row r="33" spans="3:24" ht="15.75" thickTop="1" x14ac:dyDescent="0.25">
      <c r="J33" s="9" t="s">
        <v>4</v>
      </c>
      <c r="K33" s="9" t="s">
        <v>317</v>
      </c>
      <c r="L33" s="9" t="s">
        <v>298</v>
      </c>
      <c r="M33" s="9" t="s">
        <v>315</v>
      </c>
      <c r="N33" s="9" t="s">
        <v>287</v>
      </c>
      <c r="O33" s="9" t="s">
        <v>272</v>
      </c>
      <c r="P33" s="20" t="s">
        <v>316</v>
      </c>
      <c r="Q33" s="20" t="s">
        <v>318</v>
      </c>
      <c r="R33" s="14"/>
      <c r="W33">
        <v>16</v>
      </c>
      <c r="X33" t="s">
        <v>13</v>
      </c>
    </row>
    <row r="34" spans="3:24" x14ac:dyDescent="0.25">
      <c r="C34" s="8" t="s">
        <v>292</v>
      </c>
      <c r="D34">
        <f>MATCH(Emp_Name&amp;Month,Emp_Data!V2:V1000,0)</f>
        <v>1</v>
      </c>
      <c r="H34" s="4"/>
      <c r="J34" t="str">
        <f t="shared" ref="J34:J45" si="18">Gender</f>
        <v>All</v>
      </c>
      <c r="K34" s="37">
        <v>43466</v>
      </c>
      <c r="L34" s="10">
        <v>1</v>
      </c>
      <c r="M34" s="12">
        <f t="shared" ref="M34:M45" si="19">IFERROR(ROUND(($Q34/$P34)*100,1),0)</f>
        <v>0</v>
      </c>
      <c r="N34" t="str">
        <f t="shared" ref="N34:N45" si="20">Vintage</f>
        <v>All</v>
      </c>
      <c r="O34">
        <f t="shared" ref="O34:O45" si="21">Year</f>
        <v>2019</v>
      </c>
      <c r="P34" s="14">
        <f>IF(AND(J34="All",N34="All"),COUNTIFS(EmpData[Month(Num)],$L34,EmpData[Month(Year)],$O34),IF(AND(J34="All",N34&lt;&gt;"All"),COUNTIFS(EmpData[Month(Num)],$L34,EmpData[Month(Year)],$O34,EmpData[V Bracket],$N34),IF(AND(J34&lt;&gt;"All",N34="All"),COUNTIFS(EmpData[Month(Num)],$L34,EmpData[Month(Year)],$O34,EmpData[Gender],$J34),COUNTIFS(EmpData[Month(Num)],$L34,EmpData[Month(Year)],$O34,EmpData[Gender],$J34,EmpData[V Bracket],$N34))))</f>
        <v>0</v>
      </c>
      <c r="Q34">
        <f>IF(AND(J34="All",N34="All"),COUNTIFS(EmpData[LWD],"&gt;="&amp;$K34,EmpData[LWD],"&lt;"&amp;$K35),IF(AND(J34&lt;&gt;"All",N34="All"),COUNTIFS(EmpData[LWD],"&gt;="&amp;$K34,EmpData[LWD],"&lt;"&amp;$K35,EmpData[Gender],$J34),IF(AND(J34="All",N34&lt;&gt;"All"),COUNTIFS(EmpData[LWD],"&gt;="&amp;$K34,EmpData[LWD],"&lt;"&amp;$K35,EmpData[V Bracket],$N34),COUNTIFS(EmpData[LWD],"&gt;="&amp;$K34,EmpData[LWD],"&lt;"&amp;$K35,EmpData[Gender],$J34,EmpData[V Bracket],$N34))))</f>
        <v>0</v>
      </c>
      <c r="R34" s="14"/>
      <c r="U34" s="5"/>
      <c r="W34">
        <v>17</v>
      </c>
      <c r="X34" t="s">
        <v>14</v>
      </c>
    </row>
    <row r="35" spans="3:24" x14ac:dyDescent="0.25">
      <c r="C35" s="15" t="s">
        <v>1</v>
      </c>
      <c r="D35" s="6" t="str">
        <f ca="1">IF(ISNA(OFFSET(Emp_Data!$A$1,Calculations!$D$34,Calculations!$E35)),"",OFFSET(Emp_Data!$A$1,Calculations!$D$34,Calculations!E35))</f>
        <v>Aarti Sharma</v>
      </c>
      <c r="E35">
        <v>1</v>
      </c>
      <c r="G35" s="1"/>
      <c r="J35" t="str">
        <f t="shared" si="18"/>
        <v>All</v>
      </c>
      <c r="K35" s="37">
        <v>43497</v>
      </c>
      <c r="L35" s="10">
        <v>2</v>
      </c>
      <c r="M35" s="12">
        <f t="shared" si="19"/>
        <v>0</v>
      </c>
      <c r="N35" t="str">
        <f t="shared" si="20"/>
        <v>All</v>
      </c>
      <c r="O35">
        <f t="shared" si="21"/>
        <v>2019</v>
      </c>
      <c r="P35" s="14">
        <f>IF(AND(J35="All",N35="All"),COUNTIFS(EmpData[Month(Num)],$L35,EmpData[Month(Year)],$O35),IF(AND(J35="All",N35&lt;&gt;"All"),COUNTIFS(EmpData[Month(Num)],$L35,EmpData[Month(Year)],$O35,EmpData[V Bracket],$N35),IF(AND(J35&lt;&gt;"All",N35="All"),COUNTIFS(EmpData[Month(Num)],$L35,EmpData[Month(Year)],$O35,EmpData[Gender],$J35),COUNTIFS(EmpData[Month(Num)],$L35,EmpData[Month(Year)],$O35,EmpData[Gender],$J35,EmpData[V Bracket],$N35))))</f>
        <v>0</v>
      </c>
      <c r="Q35">
        <f>IF(AND(J35="All",N35="All"),COUNTIFS(EmpData[LWD],"&gt;="&amp;$K35,EmpData[LWD],"&lt;"&amp;$K36),IF(AND(J35&lt;&gt;"All",N35="All"),COUNTIFS(EmpData[LWD],"&gt;="&amp;$K35,EmpData[LWD],"&lt;"&amp;$K36,EmpData[Gender],$J35),IF(AND(J35="All",N35&lt;&gt;"All"),COUNTIFS(EmpData[LWD],"&gt;="&amp;$K35,EmpData[LWD],"&lt;"&amp;$K36,EmpData[V Bracket],$N35),COUNTIFS(EmpData[LWD],"&gt;="&amp;$K35,EmpData[LWD],"&lt;"&amp;$K36,EmpData[Gender],$J35,EmpData[V Bracket],$N35))))</f>
        <v>0</v>
      </c>
      <c r="R35" s="14"/>
      <c r="W35">
        <v>18</v>
      </c>
      <c r="X35" t="s">
        <v>266</v>
      </c>
    </row>
    <row r="36" spans="3:24" x14ac:dyDescent="0.25">
      <c r="C36" s="15" t="s">
        <v>293</v>
      </c>
      <c r="D36" s="18">
        <f ca="1">IF(ISNA(OFFSET(Emp_Data!$A$1,Calculations!$D$34,Calculations!$E36)),"",OFFSET(Emp_Data!$A$1,Calculations!$D$34,Calculations!E36))</f>
        <v>43329</v>
      </c>
      <c r="E36">
        <v>4</v>
      </c>
      <c r="J36" t="str">
        <f t="shared" si="18"/>
        <v>All</v>
      </c>
      <c r="K36" s="37">
        <v>43525</v>
      </c>
      <c r="L36" s="10">
        <v>3</v>
      </c>
      <c r="M36" s="12">
        <f t="shared" si="19"/>
        <v>0</v>
      </c>
      <c r="N36" t="str">
        <f t="shared" si="20"/>
        <v>All</v>
      </c>
      <c r="O36">
        <f t="shared" si="21"/>
        <v>2019</v>
      </c>
      <c r="P36" s="14">
        <f>IF(AND(J36="All",N36="All"),COUNTIFS(EmpData[Month(Num)],$L36,EmpData[Month(Year)],$O36),IF(AND(J36="All",N36&lt;&gt;"All"),COUNTIFS(EmpData[Month(Num)],$L36,EmpData[Month(Year)],$O36,EmpData[V Bracket],$N36),IF(AND(J36&lt;&gt;"All",N36="All"),COUNTIFS(EmpData[Month(Num)],$L36,EmpData[Month(Year)],$O36,EmpData[Gender],$J36),COUNTIFS(EmpData[Month(Num)],$L36,EmpData[Month(Year)],$O36,EmpData[Gender],$J36,EmpData[V Bracket],$N36))))</f>
        <v>0</v>
      </c>
      <c r="Q36">
        <f>IF(AND(J36="All",N36="All"),COUNTIFS(EmpData[LWD],"&gt;="&amp;$K36,EmpData[LWD],"&lt;"&amp;$K37),IF(AND(J36&lt;&gt;"All",N36="All"),COUNTIFS(EmpData[LWD],"&gt;="&amp;$K36,EmpData[LWD],"&lt;"&amp;$K37,EmpData[Gender],$J36),IF(AND(J36="All",N36&lt;&gt;"All"),COUNTIFS(EmpData[LWD],"&gt;="&amp;$K36,EmpData[LWD],"&lt;"&amp;$K37,EmpData[V Bracket],$N36),COUNTIFS(EmpData[LWD],"&gt;="&amp;$K36,EmpData[LWD],"&lt;"&amp;$K37,EmpData[Gender],$J36,EmpData[V Bracket],$N36))))</f>
        <v>0</v>
      </c>
      <c r="R36" s="14"/>
      <c r="W36">
        <v>19</v>
      </c>
      <c r="X36" t="s">
        <v>267</v>
      </c>
    </row>
    <row r="37" spans="3:24" x14ac:dyDescent="0.25">
      <c r="C37" s="15" t="s">
        <v>4</v>
      </c>
      <c r="D37" s="6" t="str">
        <f ca="1">IF(ISNA(OFFSET(Emp_Data!$A$1,Calculations!$D$34,Calculations!$E37)),"",OFFSET(Emp_Data!$A$1,Calculations!$D$34,Calculations!E37))</f>
        <v>Female</v>
      </c>
      <c r="E37">
        <v>5</v>
      </c>
      <c r="J37" t="str">
        <f t="shared" si="18"/>
        <v>All</v>
      </c>
      <c r="K37" s="37">
        <v>43556</v>
      </c>
      <c r="L37" s="10">
        <v>4</v>
      </c>
      <c r="M37" s="12">
        <f t="shared" si="19"/>
        <v>2.7</v>
      </c>
      <c r="N37" t="str">
        <f t="shared" si="20"/>
        <v>All</v>
      </c>
      <c r="O37">
        <f t="shared" si="21"/>
        <v>2019</v>
      </c>
      <c r="P37" s="14">
        <f>IF(AND(J37="All",N37="All"),COUNTIFS(EmpData[Month(Num)],$L37,EmpData[Month(Year)],$O37),IF(AND(J37="All",N37&lt;&gt;"All"),COUNTIFS(EmpData[Month(Num)],$L37,EmpData[Month(Year)],$O37,EmpData[V Bracket],$N37),IF(AND(J37&lt;&gt;"All",N37="All"),COUNTIFS(EmpData[Month(Num)],$L37,EmpData[Month(Year)],$O37,EmpData[Gender],$J37),COUNTIFS(EmpData[Month(Num)],$L37,EmpData[Month(Year)],$O37,EmpData[Gender],$J37,EmpData[V Bracket],$N37))))</f>
        <v>75</v>
      </c>
      <c r="Q37">
        <f>IF(AND(J37="All",N37="All"),COUNTIFS(EmpData[LWD],"&gt;="&amp;$K37,EmpData[LWD],"&lt;"&amp;$K38),IF(AND(J37&lt;&gt;"All",N37="All"),COUNTIFS(EmpData[LWD],"&gt;="&amp;$K37,EmpData[LWD],"&lt;"&amp;$K38,EmpData[Gender],$J37),IF(AND(J37="All",N37&lt;&gt;"All"),COUNTIFS(EmpData[LWD],"&gt;="&amp;$K37,EmpData[LWD],"&lt;"&amp;$K38,EmpData[V Bracket],$N37),COUNTIFS(EmpData[LWD],"&gt;="&amp;$K37,EmpData[LWD],"&lt;"&amp;$K38,EmpData[Gender],$J37,EmpData[V Bracket],$N37))))</f>
        <v>2</v>
      </c>
    </row>
    <row r="38" spans="3:24" x14ac:dyDescent="0.25">
      <c r="C38" s="15" t="s">
        <v>7</v>
      </c>
      <c r="D38" s="6" t="str">
        <f ca="1">IF(ISNA(OFFSET(Emp_Data!$A$1,Calculations!$D$34,Calculations!$E38)),"",OFFSET(Emp_Data!$A$1,Calculations!$D$34,Calculations!E38))</f>
        <v>Credit Analyst</v>
      </c>
      <c r="E38">
        <v>8</v>
      </c>
      <c r="J38" t="str">
        <f t="shared" si="18"/>
        <v>All</v>
      </c>
      <c r="K38" s="37">
        <v>43586</v>
      </c>
      <c r="L38" s="10">
        <v>5</v>
      </c>
      <c r="M38" s="12">
        <f t="shared" si="19"/>
        <v>1.4</v>
      </c>
      <c r="N38" t="str">
        <f t="shared" si="20"/>
        <v>All</v>
      </c>
      <c r="O38">
        <f t="shared" si="21"/>
        <v>2019</v>
      </c>
      <c r="P38" s="14">
        <f>IF(AND(J38="All",N38="All"),COUNTIFS(EmpData[Month(Num)],$L38,EmpData[Month(Year)],$O38),IF(AND(J38="All",N38&lt;&gt;"All"),COUNTIFS(EmpData[Month(Num)],$L38,EmpData[Month(Year)],$O38,EmpData[V Bracket],$N38),IF(AND(J38&lt;&gt;"All",N38="All"),COUNTIFS(EmpData[Month(Num)],$L38,EmpData[Month(Year)],$O38,EmpData[Gender],$J38),COUNTIFS(EmpData[Month(Num)],$L38,EmpData[Month(Year)],$O38,EmpData[Gender],$J38,EmpData[V Bracket],$N38))))</f>
        <v>74</v>
      </c>
      <c r="Q38">
        <f>IF(AND(J38="All",N38="All"),COUNTIFS(EmpData[LWD],"&gt;="&amp;$K38,EmpData[LWD],"&lt;"&amp;$K39),IF(AND(J38&lt;&gt;"All",N38="All"),COUNTIFS(EmpData[LWD],"&gt;="&amp;$K38,EmpData[LWD],"&lt;"&amp;$K39,EmpData[Gender],$J38),IF(AND(J38="All",N38&lt;&gt;"All"),COUNTIFS(EmpData[LWD],"&gt;="&amp;$K38,EmpData[LWD],"&lt;"&amp;$K39,EmpData[V Bracket],$N38),COUNTIFS(EmpData[LWD],"&gt;="&amp;$K38,EmpData[LWD],"&lt;"&amp;$K39,EmpData[Gender],$J38,EmpData[V Bracket],$N38))))</f>
        <v>1</v>
      </c>
    </row>
    <row r="39" spans="3:24" x14ac:dyDescent="0.25">
      <c r="C39" s="15" t="s">
        <v>294</v>
      </c>
      <c r="D39" s="6" t="str">
        <f ca="1">IF(ISNA(OFFSET(Emp_Data!$A$1,Calculations!$D$34,Calculations!$E39)),"",OFFSET(Emp_Data!$A$1,Calculations!$D$34,Calculations!E39))</f>
        <v>Operations</v>
      </c>
      <c r="E39">
        <v>9</v>
      </c>
      <c r="J39" t="str">
        <f t="shared" si="18"/>
        <v>All</v>
      </c>
      <c r="K39" s="37">
        <v>43617</v>
      </c>
      <c r="L39" s="10">
        <v>6</v>
      </c>
      <c r="M39" s="12">
        <f t="shared" si="19"/>
        <v>6.8</v>
      </c>
      <c r="N39" t="str">
        <f t="shared" si="20"/>
        <v>All</v>
      </c>
      <c r="O39">
        <f t="shared" si="21"/>
        <v>2019</v>
      </c>
      <c r="P39" s="14">
        <f>IF(AND(J39="All",N39="All"),COUNTIFS(EmpData[Month(Num)],$L39,EmpData[Month(Year)],$O39),IF(AND(J39="All",N39&lt;&gt;"All"),COUNTIFS(EmpData[Month(Num)],$L39,EmpData[Month(Year)],$O39,EmpData[V Bracket],$N39),IF(AND(J39&lt;&gt;"All",N39="All"),COUNTIFS(EmpData[Month(Num)],$L39,EmpData[Month(Year)],$O39,EmpData[Gender],$J39),COUNTIFS(EmpData[Month(Num)],$L39,EmpData[Month(Year)],$O39,EmpData[Gender],$J39,EmpData[V Bracket],$N39))))</f>
        <v>73</v>
      </c>
      <c r="Q39">
        <f>IF(AND(J39="All",N39="All"),COUNTIFS(EmpData[LWD],"&gt;="&amp;$K39,EmpData[LWD],"&lt;"&amp;$K40),IF(AND(J39&lt;&gt;"All",N39="All"),COUNTIFS(EmpData[LWD],"&gt;="&amp;$K39,EmpData[LWD],"&lt;"&amp;$K40,EmpData[Gender],$J39),IF(AND(J39="All",N39&lt;&gt;"All"),COUNTIFS(EmpData[LWD],"&gt;="&amp;$K39,EmpData[LWD],"&lt;"&amp;$K40,EmpData[V Bracket],$N39),COUNTIFS(EmpData[LWD],"&gt;="&amp;$K39,EmpData[LWD],"&lt;"&amp;$K40,EmpData[Gender],$J39,EmpData[V Bracket],$N39))))</f>
        <v>5</v>
      </c>
    </row>
    <row r="40" spans="3:24" x14ac:dyDescent="0.25">
      <c r="C40" s="15" t="s">
        <v>9</v>
      </c>
      <c r="D40" s="16">
        <f ca="1">IF(ISNA(OFFSET(Emp_Data!$A$1,Calculations!$D$34,Calculations!$E40)),"",OFFSET(Emp_Data!$A$1,Calculations!$D$34,Calculations!E40))</f>
        <v>300000</v>
      </c>
      <c r="E40">
        <v>10</v>
      </c>
      <c r="G40" s="1"/>
      <c r="J40" t="str">
        <f t="shared" si="18"/>
        <v>All</v>
      </c>
      <c r="K40" s="37">
        <v>43647</v>
      </c>
      <c r="L40" s="10">
        <v>7</v>
      </c>
      <c r="M40" s="12">
        <f t="shared" si="19"/>
        <v>8.1999999999999993</v>
      </c>
      <c r="N40" t="str">
        <f t="shared" si="20"/>
        <v>All</v>
      </c>
      <c r="O40">
        <f t="shared" si="21"/>
        <v>2019</v>
      </c>
      <c r="P40" s="14">
        <f>IF(AND(J40="All",N40="All"),COUNTIFS(EmpData[Month(Num)],$L40,EmpData[Month(Year)],$O40),IF(AND(J40="All",N40&lt;&gt;"All"),COUNTIFS(EmpData[Month(Num)],$L40,EmpData[Month(Year)],$O40,EmpData[V Bracket],$N40),IF(AND(J40&lt;&gt;"All",N40="All"),COUNTIFS(EmpData[Month(Num)],$L40,EmpData[Month(Year)],$O40,EmpData[Gender],$J40),COUNTIFS(EmpData[Month(Num)],$L40,EmpData[Month(Year)],$O40,EmpData[Gender],$J40,EmpData[V Bracket],$N40))))</f>
        <v>73</v>
      </c>
      <c r="Q40">
        <f>IF(AND(J40="All",N40="All"),COUNTIFS(EmpData[LWD],"&gt;="&amp;$K40,EmpData[LWD],"&lt;"&amp;$K41),IF(AND(J40&lt;&gt;"All",N40="All"),COUNTIFS(EmpData[LWD],"&gt;="&amp;$K40,EmpData[LWD],"&lt;"&amp;$K41,EmpData[Gender],$J40),IF(AND(J40="All",N40&lt;&gt;"All"),COUNTIFS(EmpData[LWD],"&gt;="&amp;$K40,EmpData[LWD],"&lt;"&amp;$K41,EmpData[V Bracket],$N40),COUNTIFS(EmpData[LWD],"&gt;="&amp;$K40,EmpData[LWD],"&lt;"&amp;$K41,EmpData[Gender],$J40,EmpData[V Bracket],$N40))))</f>
        <v>6</v>
      </c>
    </row>
    <row r="41" spans="3:24" x14ac:dyDescent="0.25">
      <c r="C41" s="15" t="s">
        <v>295</v>
      </c>
      <c r="D41" s="6" t="str">
        <f ca="1">IF(ISNA(OFFSET(Emp_Data!$A$1,Calculations!$D$34,Calculations!$E41)),"",OFFSET(Emp_Data!$A$1,Calculations!$D$34,Calculations!E41))</f>
        <v>6 to 9 months</v>
      </c>
      <c r="E41">
        <v>16</v>
      </c>
      <c r="G41" s="1"/>
      <c r="J41" t="str">
        <f t="shared" si="18"/>
        <v>All</v>
      </c>
      <c r="K41" s="37">
        <v>43678</v>
      </c>
      <c r="L41" s="10">
        <v>8</v>
      </c>
      <c r="M41" s="12">
        <f t="shared" si="19"/>
        <v>4.2</v>
      </c>
      <c r="N41" t="str">
        <f t="shared" si="20"/>
        <v>All</v>
      </c>
      <c r="O41">
        <f t="shared" si="21"/>
        <v>2019</v>
      </c>
      <c r="P41" s="14">
        <f>IF(AND(J41="All",N41="All"),COUNTIFS(EmpData[Month(Num)],$L41,EmpData[Month(Year)],$O41),IF(AND(J41="All",N41&lt;&gt;"All"),COUNTIFS(EmpData[Month(Num)],$L41,EmpData[Month(Year)],$O41,EmpData[V Bracket],$N41),IF(AND(J41&lt;&gt;"All",N41="All"),COUNTIFS(EmpData[Month(Num)],$L41,EmpData[Month(Year)],$O41,EmpData[Gender],$J41),COUNTIFS(EmpData[Month(Num)],$L41,EmpData[Month(Year)],$O41,EmpData[Gender],$J41,EmpData[V Bracket],$N41))))</f>
        <v>72</v>
      </c>
      <c r="Q41">
        <f>IF(AND(J41="All",N41="All"),COUNTIFS(EmpData[LWD],"&gt;="&amp;$K41,EmpData[LWD],"&lt;"&amp;$K42),IF(AND(J41&lt;&gt;"All",N41="All"),COUNTIFS(EmpData[LWD],"&gt;="&amp;$K41,EmpData[LWD],"&lt;"&amp;$K42,EmpData[Gender],$J41),IF(AND(J41="All",N41&lt;&gt;"All"),COUNTIFS(EmpData[LWD],"&gt;="&amp;$K41,EmpData[LWD],"&lt;"&amp;$K42,EmpData[V Bracket],$N41),COUNTIFS(EmpData[LWD],"&gt;="&amp;$K41,EmpData[LWD],"&lt;"&amp;$K42,EmpData[Gender],$J41,EmpData[V Bracket],$N41))))</f>
        <v>3</v>
      </c>
    </row>
    <row r="42" spans="3:24" x14ac:dyDescent="0.25">
      <c r="C42" s="15" t="s">
        <v>14</v>
      </c>
      <c r="D42" s="16">
        <f ca="1">IF(ISNA(OFFSET(Emp_Data!$A$1,Calculations!$D$34,Calculations!$E42)),"",OFFSET(Emp_Data!$A$1,Calculations!$D$34,Calculations!E42))</f>
        <v>231657.12999999998</v>
      </c>
      <c r="E42">
        <v>17</v>
      </c>
      <c r="G42" s="1"/>
      <c r="J42" t="str">
        <f t="shared" si="18"/>
        <v>All</v>
      </c>
      <c r="K42" s="37">
        <v>43709</v>
      </c>
      <c r="L42" s="10">
        <v>9</v>
      </c>
      <c r="M42" s="12">
        <f t="shared" si="19"/>
        <v>9.4</v>
      </c>
      <c r="N42" t="str">
        <f t="shared" si="20"/>
        <v>All</v>
      </c>
      <c r="O42">
        <f t="shared" si="21"/>
        <v>2019</v>
      </c>
      <c r="P42" s="14">
        <f>IF(AND(J42="All",N42="All"),COUNTIFS(EmpData[Month(Num)],$L42,EmpData[Month(Year)],$O42),IF(AND(J42="All",N42&lt;&gt;"All"),COUNTIFS(EmpData[Month(Num)],$L42,EmpData[Month(Year)],$O42,EmpData[V Bracket],$N42),IF(AND(J42&lt;&gt;"All",N42="All"),COUNTIFS(EmpData[Month(Num)],$L42,EmpData[Month(Year)],$O42,EmpData[Gender],$J42),COUNTIFS(EmpData[Month(Num)],$L42,EmpData[Month(Year)],$O42,EmpData[Gender],$J42,EmpData[V Bracket],$N42))))</f>
        <v>85</v>
      </c>
      <c r="Q42">
        <f>IF(AND(J42="All",N42="All"),COUNTIFS(EmpData[LWD],"&gt;="&amp;$K42,EmpData[LWD],"&lt;"&amp;$K43),IF(AND(J42&lt;&gt;"All",N42="All"),COUNTIFS(EmpData[LWD],"&gt;="&amp;$K42,EmpData[LWD],"&lt;"&amp;$K43,EmpData[Gender],$J42),IF(AND(J42="All",N42&lt;&gt;"All"),COUNTIFS(EmpData[LWD],"&gt;="&amp;$K42,EmpData[LWD],"&lt;"&amp;$K43,EmpData[V Bracket],$N42),COUNTIFS(EmpData[LWD],"&gt;="&amp;$K42,EmpData[LWD],"&lt;"&amp;$K43,EmpData[Gender],$J42,EmpData[V Bracket],$N42))))</f>
        <v>8</v>
      </c>
    </row>
    <row r="43" spans="3:24" x14ac:dyDescent="0.25">
      <c r="C43" s="15" t="s">
        <v>296</v>
      </c>
      <c r="D43" s="16">
        <f>D46</f>
        <v>416576.28246031748</v>
      </c>
      <c r="J43" t="str">
        <f t="shared" si="18"/>
        <v>All</v>
      </c>
      <c r="K43" s="37">
        <v>43739</v>
      </c>
      <c r="L43" s="10">
        <v>10</v>
      </c>
      <c r="M43" s="12">
        <f t="shared" si="19"/>
        <v>0</v>
      </c>
      <c r="N43" t="str">
        <f t="shared" si="20"/>
        <v>All</v>
      </c>
      <c r="O43">
        <f t="shared" si="21"/>
        <v>2019</v>
      </c>
      <c r="P43" s="14">
        <f>IF(AND(J43="All",N43="All"),COUNTIFS(EmpData[Month(Num)],$L43,EmpData[Month(Year)],$O43),IF(AND(J43="All",N43&lt;&gt;"All"),COUNTIFS(EmpData[Month(Num)],$L43,EmpData[Month(Year)],$O43,EmpData[V Bracket],$N43),IF(AND(J43&lt;&gt;"All",N43="All"),COUNTIFS(EmpData[Month(Num)],$L43,EmpData[Month(Year)],$O43,EmpData[Gender],$J43),COUNTIFS(EmpData[Month(Num)],$L43,EmpData[Month(Year)],$O43,EmpData[Gender],$J43,EmpData[V Bracket],$N43))))</f>
        <v>0</v>
      </c>
      <c r="Q43">
        <f>IF(AND(J43="All",N43="All"),COUNTIFS(EmpData[LWD],"&gt;="&amp;$K43,EmpData[LWD],"&lt;"&amp;$K44),IF(AND(J43&lt;&gt;"All",N43="All"),COUNTIFS(EmpData[LWD],"&gt;="&amp;$K43,EmpData[LWD],"&lt;"&amp;$K44,EmpData[Gender],$J43),IF(AND(J43="All",N43&lt;&gt;"All"),COUNTIFS(EmpData[LWD],"&gt;="&amp;$K43,EmpData[LWD],"&lt;"&amp;$K44,EmpData[V Bracket],$N43),COUNTIFS(EmpData[LWD],"&gt;="&amp;$K43,EmpData[LWD],"&lt;"&amp;$K44,EmpData[Gender],$J43,EmpData[V Bracket],$N43))))</f>
        <v>0</v>
      </c>
    </row>
    <row r="44" spans="3:24" x14ac:dyDescent="0.25">
      <c r="J44" t="str">
        <f t="shared" si="18"/>
        <v>All</v>
      </c>
      <c r="K44" s="37">
        <v>43770</v>
      </c>
      <c r="L44" s="10">
        <v>11</v>
      </c>
      <c r="M44" s="12">
        <f t="shared" si="19"/>
        <v>0</v>
      </c>
      <c r="N44" t="str">
        <f t="shared" si="20"/>
        <v>All</v>
      </c>
      <c r="O44">
        <f t="shared" si="21"/>
        <v>2019</v>
      </c>
      <c r="P44" s="14">
        <f>IF(AND(J44="All",N44="All"),COUNTIFS(EmpData[Month(Num)],$L44,EmpData[Month(Year)],$O44),IF(AND(J44="All",N44&lt;&gt;"All"),COUNTIFS(EmpData[Month(Num)],$L44,EmpData[Month(Year)],$O44,EmpData[V Bracket],$N44),IF(AND(J44&lt;&gt;"All",N44="All"),COUNTIFS(EmpData[Month(Num)],$L44,EmpData[Month(Year)],$O44,EmpData[Gender],$J44),COUNTIFS(EmpData[Month(Num)],$L44,EmpData[Month(Year)],$O44,EmpData[Gender],$J44,EmpData[V Bracket],$N44))))</f>
        <v>0</v>
      </c>
      <c r="Q44">
        <f>IF(AND(J44="All",N44="All"),COUNTIFS(EmpData[LWD],"&gt;="&amp;$K44,EmpData[LWD],"&lt;"&amp;$K45),IF(AND(J44&lt;&gt;"All",N44="All"),COUNTIFS(EmpData[LWD],"&gt;="&amp;$K44,EmpData[LWD],"&lt;"&amp;$K45,EmpData[Gender],$J44),IF(AND(J44="All",N44&lt;&gt;"All"),COUNTIFS(EmpData[LWD],"&gt;="&amp;$K44,EmpData[LWD],"&lt;"&amp;$K45,EmpData[V Bracket],$N44),COUNTIFS(EmpData[LWD],"&gt;="&amp;$K44,EmpData[LWD],"&lt;"&amp;$K45,EmpData[Gender],$J44,EmpData[V Bracket],$N44))))</f>
        <v>0</v>
      </c>
    </row>
    <row r="45" spans="3:24" x14ac:dyDescent="0.25">
      <c r="C45" s="8" t="s">
        <v>10</v>
      </c>
      <c r="D45" s="8" t="s">
        <v>14</v>
      </c>
      <c r="J45" t="str">
        <f t="shared" si="18"/>
        <v>All</v>
      </c>
      <c r="K45" s="37">
        <v>43800</v>
      </c>
      <c r="L45" s="10">
        <v>12</v>
      </c>
      <c r="M45" s="12">
        <f t="shared" si="19"/>
        <v>0</v>
      </c>
      <c r="N45" t="str">
        <f t="shared" si="20"/>
        <v>All</v>
      </c>
      <c r="O45">
        <f t="shared" si="21"/>
        <v>2019</v>
      </c>
      <c r="P45" s="14">
        <f>IF(AND(J45="All",N45="All"),COUNTIFS(EmpData[Month(Num)],$L45,EmpData[Month(Year)],$O45),IF(AND(J45="All",N45&lt;&gt;"All"),COUNTIFS(EmpData[Month(Num)],$L45,EmpData[Month(Year)],$O45,EmpData[V Bracket],$N45),IF(AND(J45&lt;&gt;"All",N45="All"),COUNTIFS(EmpData[Month(Num)],$L45,EmpData[Month(Year)],$O45,EmpData[Gender],$J45),COUNTIFS(EmpData[Month(Num)],$L45,EmpData[Month(Year)],$O45,EmpData[Gender],$J45,EmpData[V Bracket],$N45))))</f>
        <v>0</v>
      </c>
      <c r="Q45">
        <f>IF(AND(J45="All",N45="All"),COUNTIFS(EmpData[LWD],"&gt;="&amp;$K45,EmpData[LWD],"&lt;"&amp;$K46),IF(AND(J45&lt;&gt;"All",N45="All"),COUNTIFS(EmpData[LWD],"&gt;="&amp;$K45,EmpData[LWD],"&lt;"&amp;$K46,EmpData[Gender],$J45),IF(AND(J45="All",N45&lt;&gt;"All"),COUNTIFS(EmpData[LWD],"&gt;="&amp;$K45,EmpData[LWD],"&lt;"&amp;$K46,EmpData[V Bracket],$N45),COUNTIFS(EmpData[LWD],"&gt;="&amp;$K45,EmpData[LWD],"&lt;"&amp;$K46,EmpData[Gender],$J45,EmpData[V Bracket],$N45))))</f>
        <v>0</v>
      </c>
    </row>
    <row r="46" spans="3:24" x14ac:dyDescent="0.25">
      <c r="C46" s="5">
        <f>Month</f>
        <v>43585</v>
      </c>
      <c r="D46">
        <f>SUM(AVERAGEIFS(EmpData[Collection],EmpData[Month],$C$46,EmpData[Designation],"Credit Analyst"),AVERAGEIFS(EmpData[Collection],EmpData[Month],$C$46,EmpData[Designation],"Senior Credit Analyst"))</f>
        <v>416576.28246031748</v>
      </c>
    </row>
  </sheetData>
  <mergeCells count="6">
    <mergeCell ref="K32:N32"/>
    <mergeCell ref="C1:F1"/>
    <mergeCell ref="K1:N1"/>
    <mergeCell ref="C16:F16"/>
    <mergeCell ref="T1:X1"/>
    <mergeCell ref="K16:N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50"/>
  <sheetViews>
    <sheetView workbookViewId="0"/>
  </sheetViews>
  <sheetFormatPr defaultRowHeight="15" x14ac:dyDescent="0.25"/>
  <cols>
    <col min="2" max="2" width="21.7109375" bestFit="1" customWidth="1"/>
    <col min="3" max="3" width="22.140625" bestFit="1" customWidth="1"/>
    <col min="4" max="4" width="10.85546875" bestFit="1" customWidth="1"/>
    <col min="5" max="5" width="15" bestFit="1" customWidth="1"/>
    <col min="6" max="6" width="7.5703125" customWidth="1"/>
    <col min="7" max="7" width="10.85546875" bestFit="1" customWidth="1"/>
    <col min="8" max="8" width="10.42578125" bestFit="1" customWidth="1"/>
    <col min="10" max="10" width="10.85546875" bestFit="1" customWidth="1"/>
  </cols>
  <sheetData>
    <row r="1" spans="2:10" x14ac:dyDescent="0.25">
      <c r="B1">
        <v>1</v>
      </c>
      <c r="D1">
        <v>4</v>
      </c>
      <c r="E1">
        <v>8</v>
      </c>
      <c r="F1">
        <v>1</v>
      </c>
      <c r="G1">
        <v>3</v>
      </c>
      <c r="H1">
        <v>1</v>
      </c>
    </row>
    <row r="2" spans="2:10" x14ac:dyDescent="0.25">
      <c r="B2" t="str">
        <f>INDEX($B4:$B250,$B$1)</f>
        <v>Aarti Sharma</v>
      </c>
      <c r="D2" t="str">
        <f>INDEX($D4:$D50,D1)</f>
        <v>All</v>
      </c>
      <c r="E2" t="str">
        <f>INDEX($E4:$E23,$E$1)</f>
        <v>All</v>
      </c>
      <c r="F2">
        <f>INDEX($F4:$F6,$F$1)</f>
        <v>2019</v>
      </c>
      <c r="G2" t="str">
        <f>INDEX($G$4:$G$6,$G$1)</f>
        <v>All</v>
      </c>
      <c r="H2" s="5">
        <f>INDEX($H$4:$H$21,$H$1)</f>
        <v>43585</v>
      </c>
    </row>
    <row r="3" spans="2:10" x14ac:dyDescent="0.25">
      <c r="B3" s="7" t="s">
        <v>1</v>
      </c>
      <c r="C3" s="7" t="s">
        <v>7</v>
      </c>
      <c r="D3" s="7" t="s">
        <v>271</v>
      </c>
      <c r="E3" s="7" t="s">
        <v>13</v>
      </c>
      <c r="F3" s="7" t="s">
        <v>272</v>
      </c>
      <c r="G3" s="7" t="s">
        <v>4</v>
      </c>
      <c r="H3" s="7" t="s">
        <v>10</v>
      </c>
      <c r="J3" s="17" t="s">
        <v>10</v>
      </c>
    </row>
    <row r="4" spans="2:10" x14ac:dyDescent="0.25">
      <c r="B4" t="str">
        <f t="array" ref="B4">IFERROR(INDEX(EmpData[Name],MATCH(0,COUNTIF($B$3:B3,EmpData[Name]),0)),"")</f>
        <v>Aarti Sharma</v>
      </c>
      <c r="C4" t="str">
        <f t="array" ref="C4">IFERROR(INDEX(EmpData[Designation],MATCH(0,COUNTIF($C$3:C3,EmpData[Designation]),0)),"")</f>
        <v>Credit Analyst</v>
      </c>
      <c r="D4" t="str">
        <f t="array" ref="D4">IFERROR(INDEX(EmpData[HC - Group],MATCH(0,COUNTIF($D$3:D3,EmpData[HC - Group]),0)),"")</f>
        <v>Operations</v>
      </c>
      <c r="E4" t="str">
        <f t="array" ref="E4">IFERROR(INDEX(EmpData[V Bracket],MATCH(0,COUNTIF($E$3:E3,EmpData[V Bracket]),0)),"")</f>
        <v>6 to 9 months</v>
      </c>
      <c r="F4">
        <f t="array" ref="F4">IFERROR(INDEX(Emp_Data!$W$2:$W$1048576,MATCH(0,COUNTIF($F$3:F3,Emp_Data!$W$2:$W$1048576),0)),"")</f>
        <v>2019</v>
      </c>
      <c r="G4" t="str">
        <f t="array" ref="G4">IFERROR(INDEX(EmpData[Gender],MATCH(0,COUNTIF($G$3:G3,EmpData[Gender]),0)),"")</f>
        <v>Female</v>
      </c>
      <c r="H4" s="5">
        <f t="array" ref="H4">IFERROR(INDEX(EmpData[Month],MATCH(0,COUNTIF($H$3:H3,EmpData[Month]),0)),"")</f>
        <v>43585</v>
      </c>
      <c r="J4" s="5" t="s">
        <v>275</v>
      </c>
    </row>
    <row r="5" spans="2:10" x14ac:dyDescent="0.25">
      <c r="B5" t="str">
        <f t="array" ref="B5">IFERROR(INDEX(EmpData[Name],MATCH(0,COUNTIF($B$3:B4,EmpData[Name]),0)),"")</f>
        <v>Aastha Singh Gaur</v>
      </c>
      <c r="C5" t="str">
        <f t="array" ref="C5">IFERROR(INDEX(EmpData[Designation],MATCH(0,COUNTIF($C$3:C4,EmpData[Designation]),0)),"")</f>
        <v>Tech Head</v>
      </c>
      <c r="D5" t="str">
        <f t="array" ref="D5">IFERROR(INDEX(EmpData[HC - Group],MATCH(0,COUNTIF($D$3:D4,EmpData[HC - Group]),0)),"")</f>
        <v>Tech</v>
      </c>
      <c r="E5" t="str">
        <f t="array" ref="E5">IFERROR(INDEX(EmpData[V Bracket],MATCH(0,COUNTIF($E$3:E4,EmpData[V Bracket]),0)),"")</f>
        <v>12 to 18 months</v>
      </c>
      <c r="F5">
        <f t="array" ref="F5">IFERROR(INDEX(Emp_Data!$W$2:$W$1048576,MATCH(0,COUNTIF($F$3:F4,Emp_Data!$W$2:$W$1048576),0)),"")</f>
        <v>0</v>
      </c>
      <c r="G5" t="str">
        <f t="array" ref="G5">IFERROR(INDEX(EmpData[Gender],MATCH(0,COUNTIF($G$3:G4,EmpData[Gender]),0)),"")</f>
        <v>Male</v>
      </c>
      <c r="H5" s="5">
        <f t="array" ref="H5">IFERROR(INDEX(EmpData[Month],MATCH(0,COUNTIF($H$3:H4,EmpData[Month]),0)),"")</f>
        <v>43616</v>
      </c>
      <c r="J5" s="5" t="s">
        <v>276</v>
      </c>
    </row>
    <row r="6" spans="2:10" x14ac:dyDescent="0.25">
      <c r="B6" t="str">
        <f t="array" ref="B6">IFERROR(INDEX(EmpData[Name],MATCH(0,COUNTIF($B$3:B5,EmpData[Name]),0)),"")</f>
        <v>Alex Julias</v>
      </c>
      <c r="C6" t="str">
        <f t="array" ref="C6">IFERROR(INDEX(EmpData[Designation],MATCH(0,COUNTIF($C$3:C5,EmpData[Designation]),0)),"")</f>
        <v>Bank Coordinator</v>
      </c>
      <c r="D6" t="str">
        <f t="array" ref="D6">IFERROR(INDEX(EmpData[HC - Group],MATCH(0,COUNTIF($D$3:D5,EmpData[HC - Group]),0)),"")</f>
        <v>Corporate</v>
      </c>
      <c r="E6" t="str">
        <f t="array" ref="E6">IFERROR(INDEX(EmpData[V Bracket],MATCH(0,COUNTIF($E$3:E5,EmpData[V Bracket]),0)),"")</f>
        <v>Greater than 24</v>
      </c>
      <c r="G6" t="s">
        <v>274</v>
      </c>
      <c r="H6" s="5">
        <f t="array" ref="H6">IFERROR(INDEX(EmpData[Month],MATCH(0,COUNTIF($H$3:H5,EmpData[Month]),0)),"")</f>
        <v>43646</v>
      </c>
      <c r="J6" s="5" t="s">
        <v>277</v>
      </c>
    </row>
    <row r="7" spans="2:10" x14ac:dyDescent="0.25">
      <c r="B7" t="str">
        <f t="array" ref="B7">IFERROR(INDEX(EmpData[Name],MATCH(0,COUNTIF($B$3:B6,EmpData[Name]),0)),"")</f>
        <v>Aman Bindal</v>
      </c>
      <c r="C7" t="str">
        <f t="array" ref="C7">IFERROR(INDEX(EmpData[Designation],MATCH(0,COUNTIF($C$3:C6,EmpData[Designation]),0)),"")</f>
        <v>Team Leader</v>
      </c>
      <c r="D7" t="s">
        <v>274</v>
      </c>
      <c r="E7" t="str">
        <f t="array" ref="E7">IFERROR(INDEX(EmpData[V Bracket],MATCH(0,COUNTIF($E$3:E6,EmpData[V Bracket]),0)),"")</f>
        <v>3 to 6 months</v>
      </c>
      <c r="H7" s="5">
        <f t="array" ref="H7">IFERROR(INDEX(EmpData[Month],MATCH(0,COUNTIF($H$3:H6,EmpData[Month]),0)),"")</f>
        <v>43677</v>
      </c>
      <c r="J7" s="5" t="s">
        <v>278</v>
      </c>
    </row>
    <row r="8" spans="2:10" x14ac:dyDescent="0.25">
      <c r="B8" t="str">
        <f t="array" ref="B8">IFERROR(INDEX(EmpData[Name],MATCH(0,COUNTIF($B$3:B7,EmpData[Name]),0)),"")</f>
        <v>Aman Pahwa</v>
      </c>
      <c r="C8" t="str">
        <f t="array" ref="C8">IFERROR(INDEX(EmpData[Designation],MATCH(0,COUNTIF($C$3:C7,EmpData[Designation]),0)),"")</f>
        <v>Sr. Quality Analyst</v>
      </c>
      <c r="D8" t="str">
        <f t="array" ref="D8">IFERROR(INDEX(EmpData[HC - Group],MATCH(0,COUNTIF($D$3:D7,EmpData[HC - Group]),0)),"")</f>
        <v/>
      </c>
      <c r="E8" t="str">
        <f t="array" ref="E8">IFERROR(INDEX(EmpData[V Bracket],MATCH(0,COUNTIF($E$3:E7,EmpData[V Bracket]),0)),"")</f>
        <v>9 to 12 months</v>
      </c>
      <c r="H8" s="5">
        <f t="array" ref="H8">IFERROR(INDEX(EmpData[Month],MATCH(0,COUNTIF($H$3:H7,EmpData[Month]),0)),"")</f>
        <v>43708</v>
      </c>
      <c r="J8" s="5" t="s">
        <v>279</v>
      </c>
    </row>
    <row r="9" spans="2:10" x14ac:dyDescent="0.25">
      <c r="B9" t="str">
        <f t="array" ref="B9">IFERROR(INDEX(EmpData[Name],MATCH(0,COUNTIF($B$3:B8,EmpData[Name]),0)),"")</f>
        <v>Amit Chakraborty</v>
      </c>
      <c r="C9" t="str">
        <f t="array" ref="C9">IFERROR(INDEX(EmpData[Designation],MATCH(0,COUNTIF($C$3:C8,EmpData[Designation]),0)),"")</f>
        <v>Group Head Operations</v>
      </c>
      <c r="D9" t="str">
        <f t="array" ref="D9">IFERROR(INDEX(EmpData[HC - Group],MATCH(0,COUNTIF($D$3:D8,EmpData[HC - Group]),0)),"")</f>
        <v/>
      </c>
      <c r="E9" t="str">
        <f t="array" ref="E9">IFERROR(INDEX(EmpData[V Bracket],MATCH(0,COUNTIF($E$3:E8,EmpData[V Bracket]),0)),"")</f>
        <v>18 to 24 months</v>
      </c>
      <c r="H9" s="5">
        <f t="array" ref="H9">IFERROR(INDEX(EmpData[Month],MATCH(0,COUNTIF($H$3:H8,EmpData[Month]),0)),"")</f>
        <v>43738</v>
      </c>
      <c r="J9" s="5" t="s">
        <v>280</v>
      </c>
    </row>
    <row r="10" spans="2:10" x14ac:dyDescent="0.25">
      <c r="B10" t="str">
        <f t="array" ref="B10">IFERROR(INDEX(EmpData[Name],MATCH(0,COUNTIF($B$3:B9,EmpData[Name]),0)),"")</f>
        <v>Ankita Rawat</v>
      </c>
      <c r="C10" t="str">
        <f t="array" ref="C10">IFERROR(INDEX(EmpData[Designation],MATCH(0,COUNTIF($C$3:C9,EmpData[Designation]),0)),"")</f>
        <v>Director</v>
      </c>
      <c r="D10" t="str">
        <f t="array" ref="D10">IFERROR(INDEX(EmpData[HC - Group],MATCH(0,COUNTIF($D$3:D9,EmpData[HC - Group]),0)),"")</f>
        <v/>
      </c>
      <c r="E10" t="str">
        <f t="array" ref="E10">IFERROR(INDEX(EmpData[V Bracket],MATCH(0,COUNTIF($E$3:E9,EmpData[V Bracket]),0)),"")</f>
        <v>0 to 3 months</v>
      </c>
      <c r="H10" s="5" t="str">
        <f t="array" ref="H10">IFERROR(INDEX(EmpData[Month],MATCH(0,COUNTIF($H$3:H9,EmpData[Month]),0)),"")</f>
        <v/>
      </c>
      <c r="J10" s="5" t="s">
        <v>281</v>
      </c>
    </row>
    <row r="11" spans="2:10" x14ac:dyDescent="0.25">
      <c r="B11" t="str">
        <f t="array" ref="B11">IFERROR(INDEX(EmpData[Name],MATCH(0,COUNTIF($B$3:B10,EmpData[Name]),0)),"")</f>
        <v>Ankur Srivastava</v>
      </c>
      <c r="C11" t="str">
        <f t="array" ref="C11">IFERROR(INDEX(EmpData[Designation],MATCH(0,COUNTIF($C$3:C10,EmpData[Designation]),0)),"")</f>
        <v>Product Manager</v>
      </c>
      <c r="D11" t="str">
        <f t="array" ref="D11">IFERROR(INDEX(EmpData[HC - Group],MATCH(0,COUNTIF($D$3:D10,EmpData[HC - Group]),0)),"")</f>
        <v/>
      </c>
      <c r="E11" t="s">
        <v>274</v>
      </c>
      <c r="H11" s="5" t="str">
        <f t="array" ref="H11">IFERROR(INDEX(EmpData[Month],MATCH(0,COUNTIF($H$3:H10,EmpData[Month]),0)),"")</f>
        <v/>
      </c>
      <c r="J11" s="5" t="s">
        <v>282</v>
      </c>
    </row>
    <row r="12" spans="2:10" x14ac:dyDescent="0.25">
      <c r="B12" t="str">
        <f t="array" ref="B12">IFERROR(INDEX(EmpData[Name],MATCH(0,COUNTIF($B$3:B11,EmpData[Name]),0)),"")</f>
        <v>Anshuman Panwar</v>
      </c>
      <c r="C12" t="str">
        <f t="array" ref="C12">IFERROR(INDEX(EmpData[Designation],MATCH(0,COUNTIF($C$3:C11,EmpData[Designation]),0)),"")</f>
        <v>Sr. Manager HR</v>
      </c>
      <c r="D12" t="str">
        <f t="array" ref="D12">IFERROR(INDEX(EmpData[HC - Group],MATCH(0,COUNTIF($D$3:D11,EmpData[HC - Group]),0)),"")</f>
        <v/>
      </c>
      <c r="E12" t="str">
        <f t="array" ref="E12">IFERROR(INDEX(EmpData[V Bracket],MATCH(0,COUNTIF($E$3:E11,EmpData[V Bracket]),0)),"")</f>
        <v/>
      </c>
      <c r="H12" s="5" t="str">
        <f t="array" ref="H12">IFERROR(INDEX(EmpData[Month],MATCH(0,COUNTIF($H$3:H11,EmpData[Month]),0)),"")</f>
        <v/>
      </c>
      <c r="J12" s="5" t="s">
        <v>283</v>
      </c>
    </row>
    <row r="13" spans="2:10" x14ac:dyDescent="0.25">
      <c r="B13" t="str">
        <f t="array" ref="B13">IFERROR(INDEX(EmpData[Name],MATCH(0,COUNTIF($B$3:B12,EmpData[Name]),0)),"")</f>
        <v>Anunay Agrawal</v>
      </c>
      <c r="C13" t="str">
        <f t="array" ref="C13">IFERROR(INDEX(EmpData[Designation],MATCH(0,COUNTIF($C$3:C12,EmpData[Designation]),0)),"")</f>
        <v>Senior Credit Analyst</v>
      </c>
      <c r="D13" t="str">
        <f t="array" ref="D13">IFERROR(INDEX(EmpData[HC - Group],MATCH(0,COUNTIF($D$3:D12,EmpData[HC - Group]),0)),"")</f>
        <v/>
      </c>
      <c r="E13" t="str">
        <f t="array" ref="E13">IFERROR(INDEX(EmpData[V Bracket],MATCH(0,COUNTIF($E$3:E12,EmpData[V Bracket]),0)),"")</f>
        <v/>
      </c>
      <c r="H13" s="5" t="str">
        <f t="array" ref="H13">IFERROR(INDEX(EmpData[Month],MATCH(0,COUNTIF($H$3:H12,EmpData[Month]),0)),"")</f>
        <v/>
      </c>
      <c r="J13" s="5" t="s">
        <v>284</v>
      </c>
    </row>
    <row r="14" spans="2:10" x14ac:dyDescent="0.25">
      <c r="B14" t="str">
        <f t="array" ref="B14">IFERROR(INDEX(EmpData[Name],MATCH(0,COUNTIF($B$3:B13,EmpData[Name]),0)),"")</f>
        <v>Ashmit Mishra</v>
      </c>
      <c r="C14" t="str">
        <f t="array" ref="C14">IFERROR(INDEX(EmpData[Designation],MATCH(0,COUNTIF($C$3:C13,EmpData[Designation]),0)),"")</f>
        <v>UX Designer</v>
      </c>
      <c r="D14" t="str">
        <f t="array" ref="D14">IFERROR(INDEX(EmpData[HC - Group],MATCH(0,COUNTIF($D$3:D13,EmpData[HC - Group]),0)),"")</f>
        <v/>
      </c>
      <c r="E14" t="str">
        <f t="array" ref="E14">IFERROR(INDEX(EmpData[V Bracket],MATCH(0,COUNTIF($E$3:E13,EmpData[V Bracket]),0)),"")</f>
        <v/>
      </c>
      <c r="H14" s="5" t="str">
        <f t="array" ref="H14">IFERROR(INDEX(EmpData[Month],MATCH(0,COUNTIF($H$3:H13,EmpData[Month]),0)),"")</f>
        <v/>
      </c>
      <c r="J14" s="5" t="s">
        <v>285</v>
      </c>
    </row>
    <row r="15" spans="2:10" x14ac:dyDescent="0.25">
      <c r="B15" t="str">
        <f t="array" ref="B15">IFERROR(INDEX(EmpData[Name],MATCH(0,COUNTIF($B$3:B14,EmpData[Name]),0)),"")</f>
        <v>Ashutosh Ranjan</v>
      </c>
      <c r="C15" t="str">
        <f t="array" ref="C15">IFERROR(INDEX(EmpData[Designation],MATCH(0,COUNTIF($C$3:C14,EmpData[Designation]),0)),"")</f>
        <v>Sr. Manager Sales</v>
      </c>
      <c r="D15" t="str">
        <f t="array" ref="D15">IFERROR(INDEX(EmpData[HC - Group],MATCH(0,COUNTIF($D$3:D14,EmpData[HC - Group]),0)),"")</f>
        <v/>
      </c>
      <c r="E15" t="str">
        <f t="array" ref="E15">IFERROR(INDEX(EmpData[V Bracket],MATCH(0,COUNTIF($E$3:E14,EmpData[V Bracket]),0)),"")</f>
        <v/>
      </c>
      <c r="H15" s="5" t="str">
        <f t="array" ref="H15">IFERROR(INDEX(EmpData[Month],MATCH(0,COUNTIF($H$3:H14,EmpData[Month]),0)),"")</f>
        <v/>
      </c>
      <c r="J15" s="5" t="s">
        <v>286</v>
      </c>
    </row>
    <row r="16" spans="2:10" x14ac:dyDescent="0.25">
      <c r="B16" t="str">
        <f t="array" ref="B16">IFERROR(INDEX(EmpData[Name],MATCH(0,COUNTIF($B$3:B15,EmpData[Name]),0)),"")</f>
        <v>AVIRAJ SRIVASTAVA</v>
      </c>
      <c r="C16" t="str">
        <f t="array" ref="C16">IFERROR(INDEX(EmpData[Designation],MATCH(0,COUNTIF($C$3:C15,EmpData[Designation]),0)),"")</f>
        <v>AM Client service</v>
      </c>
      <c r="D16" t="str">
        <f t="array" ref="D16">IFERROR(INDEX(EmpData[HC - Group],MATCH(0,COUNTIF($D$3:D15,EmpData[HC - Group]),0)),"")</f>
        <v/>
      </c>
      <c r="E16" t="str">
        <f t="array" ref="E16">IFERROR(INDEX(EmpData[V Bracket],MATCH(0,COUNTIF($E$3:E15,EmpData[V Bracket]),0)),"")</f>
        <v/>
      </c>
      <c r="G16" s="5"/>
      <c r="H16" s="5" t="str">
        <f t="array" ref="H16">IFERROR(INDEX(EmpData[Month],MATCH(0,COUNTIF($H$3:H15,EmpData[Month]),0)),"")</f>
        <v/>
      </c>
    </row>
    <row r="17" spans="2:8" x14ac:dyDescent="0.25">
      <c r="B17" t="str">
        <f t="array" ref="B17">IFERROR(INDEX(EmpData[Name],MATCH(0,COUNTIF($B$3:B16,EmpData[Name]),0)),"")</f>
        <v>Balram Singh</v>
      </c>
      <c r="C17" t="str">
        <f t="array" ref="C17">IFERROR(INDEX(EmpData[Designation],MATCH(0,COUNTIF($C$3:C16,EmpData[Designation]),0)),"")</f>
        <v>AM Opeartions</v>
      </c>
      <c r="D17" t="str">
        <f t="array" ref="D17">IFERROR(INDEX(EmpData[HC - Group],MATCH(0,COUNTIF($D$3:D16,EmpData[HC - Group]),0)),"")</f>
        <v/>
      </c>
      <c r="E17" t="str">
        <f t="array" ref="E17">IFERROR(INDEX(EmpData[V Bracket],MATCH(0,COUNTIF($E$3:E16,EmpData[V Bracket]),0)),"")</f>
        <v/>
      </c>
      <c r="G17" s="5"/>
      <c r="H17" s="5" t="str">
        <f t="array" ref="H17">IFERROR(INDEX(EmpData[Month],MATCH(0,COUNTIF($H$3:H16,EmpData[Month]),0)),"")</f>
        <v/>
      </c>
    </row>
    <row r="18" spans="2:8" x14ac:dyDescent="0.25">
      <c r="B18" t="str">
        <f t="array" ref="B18">IFERROR(INDEX(EmpData[Name],MATCH(0,COUNTIF($B$3:B17,EmpData[Name]),0)),"")</f>
        <v>Bhaskar Gupta</v>
      </c>
      <c r="C18" t="str">
        <f t="array" ref="C18">IFERROR(INDEX(EmpData[Designation],MATCH(0,COUNTIF($C$3:C17,EmpData[Designation]),0)),"")</f>
        <v>Sr. Product Manager</v>
      </c>
      <c r="D18" t="str">
        <f t="array" ref="D18">IFERROR(INDEX(EmpData[HC - Group],MATCH(0,COUNTIF($D$3:D17,EmpData[HC - Group]),0)),"")</f>
        <v/>
      </c>
      <c r="E18" t="str">
        <f t="array" ref="E18">IFERROR(INDEX(EmpData[V Bracket],MATCH(0,COUNTIF($E$3:E17,EmpData[V Bracket]),0)),"")</f>
        <v/>
      </c>
      <c r="G18" s="5"/>
      <c r="H18" s="5" t="str">
        <f t="array" ref="H18">IFERROR(INDEX(EmpData[Month],MATCH(0,COUNTIF($H$3:H17,EmpData[Month]),0)),"")</f>
        <v/>
      </c>
    </row>
    <row r="19" spans="2:8" x14ac:dyDescent="0.25">
      <c r="B19" t="str">
        <f t="array" ref="B19">IFERROR(INDEX(EmpData[Name],MATCH(0,COUNTIF($B$3:B18,EmpData[Name]),0)),"")</f>
        <v>Blessy Jose</v>
      </c>
      <c r="C19" t="str">
        <f t="array" ref="C19">IFERROR(INDEX(EmpData[Designation],MATCH(0,COUNTIF($C$3:C18,EmpData[Designation]),0)),"")</f>
        <v>Content Writer</v>
      </c>
      <c r="D19" t="str">
        <f t="array" ref="D19">IFERROR(INDEX(EmpData[HC - Group],MATCH(0,COUNTIF($D$3:D18,EmpData[HC - Group]),0)),"")</f>
        <v/>
      </c>
      <c r="E19" t="str">
        <f t="array" ref="E19">IFERROR(INDEX(EmpData[V Bracket],MATCH(0,COUNTIF($E$3:E18,EmpData[V Bracket]),0)),"")</f>
        <v/>
      </c>
      <c r="G19" s="5"/>
      <c r="H19" s="5" t="str">
        <f t="array" ref="H19">IFERROR(INDEX(EmpData[Month],MATCH(0,COUNTIF($H$3:H18,EmpData[Month]),0)),"")</f>
        <v/>
      </c>
    </row>
    <row r="20" spans="2:8" x14ac:dyDescent="0.25">
      <c r="B20" t="str">
        <f t="array" ref="B20">IFERROR(INDEX(EmpData[Name],MATCH(0,COUNTIF($B$3:B19,EmpData[Name]),0)),"")</f>
        <v>Bulbul</v>
      </c>
      <c r="C20" t="str">
        <f t="array" ref="C20">IFERROR(INDEX(EmpData[Designation],MATCH(0,COUNTIF($C$3:C19,EmpData[Designation]),0)),"")</f>
        <v>UX/UI Designer</v>
      </c>
      <c r="D20" t="str">
        <f t="array" ref="D20">IFERROR(INDEX(EmpData[HC - Group],MATCH(0,COUNTIF($D$3:D19,EmpData[HC - Group]),0)),"")</f>
        <v/>
      </c>
      <c r="E20" t="str">
        <f t="array" ref="E20">IFERROR(INDEX(EmpData[V Bracket],MATCH(0,COUNTIF($E$3:E19,EmpData[V Bracket]),0)),"")</f>
        <v/>
      </c>
      <c r="G20" s="5"/>
      <c r="H20" s="5" t="str">
        <f t="array" ref="H20">IFERROR(INDEX(EmpData[Month],MATCH(0,COUNTIF($H$3:H19,EmpData[Month]),0)),"")</f>
        <v/>
      </c>
    </row>
    <row r="21" spans="2:8" x14ac:dyDescent="0.25">
      <c r="B21" t="str">
        <f t="array" ref="B21">IFERROR(INDEX(EmpData[Name],MATCH(0,COUNTIF($B$3:B20,EmpData[Name]),0)),"")</f>
        <v>Chirag Gujral</v>
      </c>
      <c r="C21" t="str">
        <f t="array" ref="C21">IFERROR(INDEX(EmpData[Designation],MATCH(0,COUNTIF($C$3:C20,EmpData[Designation]),0)),"")</f>
        <v>Sr. Manager Operations</v>
      </c>
      <c r="D21" t="str">
        <f t="array" ref="D21">IFERROR(INDEX(EmpData[HC - Group],MATCH(0,COUNTIF($D$3:D20,EmpData[HC - Group]),0)),"")</f>
        <v/>
      </c>
      <c r="E21" t="str">
        <f t="array" ref="E21">IFERROR(INDEX(EmpData[V Bracket],MATCH(0,COUNTIF($E$3:E20,EmpData[V Bracket]),0)),"")</f>
        <v/>
      </c>
      <c r="G21" s="5"/>
      <c r="H21" s="5" t="str">
        <f t="array" ref="H21">IFERROR(INDEX(EmpData[Month],MATCH(0,COUNTIF($H$3:H20,EmpData[Month]),0)),"")</f>
        <v/>
      </c>
    </row>
    <row r="22" spans="2:8" x14ac:dyDescent="0.25">
      <c r="B22" t="str">
        <f t="array" ref="B22">IFERROR(INDEX(EmpData[Name],MATCH(0,COUNTIF($B$3:B21,EmpData[Name]),0)),"")</f>
        <v>Deepak sareen</v>
      </c>
      <c r="C22" t="str">
        <f t="array" ref="C22">IFERROR(INDEX(EmpData[Designation],MATCH(0,COUNTIF($C$3:C21,EmpData[Designation]),0)),"")</f>
        <v>Data Analyst</v>
      </c>
      <c r="D22" t="str">
        <f t="array" ref="D22">IFERROR(INDEX(EmpData[HC - Group],MATCH(0,COUNTIF($D$3:D21,EmpData[HC - Group]),0)),"")</f>
        <v/>
      </c>
      <c r="E22" t="str">
        <f t="array" ref="E22">IFERROR(INDEX(EmpData[V Bracket],MATCH(0,COUNTIF($E$3:E21,EmpData[V Bracket]),0)),"")</f>
        <v/>
      </c>
      <c r="G22" s="5"/>
    </row>
    <row r="23" spans="2:8" x14ac:dyDescent="0.25">
      <c r="B23" t="str">
        <f t="array" ref="B23">IFERROR(INDEX(EmpData[Name],MATCH(0,COUNTIF($B$3:B22,EmpData[Name]),0)),"")</f>
        <v>Deepanshu Satija</v>
      </c>
      <c r="C23" t="str">
        <f t="array" ref="C23">IFERROR(INDEX(EmpData[Designation],MATCH(0,COUNTIF($C$3:C22,EmpData[Designation]),0)),"")</f>
        <v>AM Human Resource</v>
      </c>
      <c r="D23" t="str">
        <f t="array" ref="D23">IFERROR(INDEX(EmpData[HC - Group],MATCH(0,COUNTIF($D$3:D22,EmpData[HC - Group]),0)),"")</f>
        <v/>
      </c>
      <c r="E23" t="str">
        <f t="array" ref="E23">IFERROR(INDEX(EmpData[V Bracket],MATCH(0,COUNTIF($E$3:E22,EmpData[V Bracket]),0)),"")</f>
        <v/>
      </c>
      <c r="G23" s="5"/>
    </row>
    <row r="24" spans="2:8" x14ac:dyDescent="0.25">
      <c r="B24" t="str">
        <f t="array" ref="B24">IFERROR(INDEX(EmpData[Name],MATCH(0,COUNTIF($B$3:B23,EmpData[Name]),0)),"")</f>
        <v>Deepesh Tiwari</v>
      </c>
      <c r="C24" t="str">
        <f t="array" ref="C24">IFERROR(INDEX(EmpData[Designation],MATCH(0,COUNTIF($C$3:C23,EmpData[Designation]),0)),"")</f>
        <v>Consultant</v>
      </c>
      <c r="D24" t="str">
        <f t="array" ref="D24">IFERROR(INDEX(EmpData[HC - Group],MATCH(0,COUNTIF($D$3:D23,EmpData[HC - Group]),0)),"")</f>
        <v/>
      </c>
      <c r="G24" s="5"/>
    </row>
    <row r="25" spans="2:8" x14ac:dyDescent="0.25">
      <c r="B25" t="str">
        <f t="array" ref="B25">IFERROR(INDEX(EmpData[Name],MATCH(0,COUNTIF($B$3:B24,EmpData[Name]),0)),"")</f>
        <v>Dinesh Kumar</v>
      </c>
      <c r="C25" t="str">
        <f t="array" ref="C25">IFERROR(INDEX(EmpData[Designation],MATCH(0,COUNTIF($C$3:C24,EmpData[Designation]),0)),"")</f>
        <v>Channel Manager</v>
      </c>
      <c r="D25" t="str">
        <f t="array" ref="D25">IFERROR(INDEX(EmpData[HC - Group],MATCH(0,COUNTIF($D$3:D24,EmpData[HC - Group]),0)),"")</f>
        <v/>
      </c>
      <c r="G25" s="5"/>
    </row>
    <row r="26" spans="2:8" x14ac:dyDescent="0.25">
      <c r="B26" t="str">
        <f t="array" ref="B26">IFERROR(INDEX(EmpData[Name],MATCH(0,COUNTIF($B$3:B25,EmpData[Name]),0)),"")</f>
        <v>Gaurav</v>
      </c>
      <c r="C26" t="str">
        <f t="array" ref="C26">IFERROR(INDEX(EmpData[Designation],MATCH(0,COUNTIF($C$3:C25,EmpData[Designation]),0)),"")</f>
        <v>Transition Manager</v>
      </c>
      <c r="D26" t="str">
        <f t="array" ref="D26">IFERROR(INDEX(EmpData[HC - Group],MATCH(0,COUNTIF($D$3:D25,EmpData[HC - Group]),0)),"")</f>
        <v/>
      </c>
      <c r="G26" s="5"/>
    </row>
    <row r="27" spans="2:8" x14ac:dyDescent="0.25">
      <c r="B27" t="str">
        <f t="array" ref="B27">IFERROR(INDEX(EmpData[Name],MATCH(0,COUNTIF($B$3:B26,EmpData[Name]),0)),"")</f>
        <v>Giyasuddin Siddiqui</v>
      </c>
      <c r="C27" t="str">
        <f t="array" ref="C27">IFERROR(INDEX(EmpData[Designation],MATCH(0,COUNTIF($C$3:C26,EmpData[Designation]),0)),"")</f>
        <v>AM - Finance</v>
      </c>
      <c r="D27" t="str">
        <f t="array" ref="D27">IFERROR(INDEX(EmpData[HC - Group],MATCH(0,COUNTIF($D$3:D26,EmpData[HC - Group]),0)),"")</f>
        <v/>
      </c>
      <c r="G27" s="5"/>
    </row>
    <row r="28" spans="2:8" x14ac:dyDescent="0.25">
      <c r="B28" t="str">
        <f t="array" ref="B28">IFERROR(INDEX(EmpData[Name],MATCH(0,COUNTIF($B$3:B27,EmpData[Name]),0)),"")</f>
        <v>G Puja</v>
      </c>
      <c r="C28" t="str">
        <f t="array" ref="C28">IFERROR(INDEX(EmpData[Designation],MATCH(0,COUNTIF($C$3:C27,EmpData[Designation]),0)),"")</f>
        <v>MIS Executive</v>
      </c>
      <c r="D28" t="str">
        <f t="array" ref="D28">IFERROR(INDEX(EmpData[HC - Group],MATCH(0,COUNTIF($D$3:D27,EmpData[HC - Group]),0)),"")</f>
        <v/>
      </c>
      <c r="G28" s="5"/>
    </row>
    <row r="29" spans="2:8" x14ac:dyDescent="0.25">
      <c r="B29" t="str">
        <f t="array" ref="B29">IFERROR(INDEX(EmpData[Name],MATCH(0,COUNTIF($B$3:B28,EmpData[Name]),0)),"")</f>
        <v>Hardeep Singh</v>
      </c>
      <c r="C29" t="str">
        <f t="array" ref="C29">IFERROR(INDEX(EmpData[Designation],MATCH(0,COUNTIF($C$3:C28,EmpData[Designation]),0)),"")</f>
        <v>AM Content Writer</v>
      </c>
      <c r="D29" t="str">
        <f t="array" ref="D29">IFERROR(INDEX(EmpData[HC - Group],MATCH(0,COUNTIF($D$3:D28,EmpData[HC - Group]),0)),"")</f>
        <v/>
      </c>
      <c r="G29" s="5"/>
    </row>
    <row r="30" spans="2:8" x14ac:dyDescent="0.25">
      <c r="B30" t="str">
        <f t="array" ref="B30">IFERROR(INDEX(EmpData[Name],MATCH(0,COUNTIF($B$3:B29,EmpData[Name]),0)),"")</f>
        <v>Harshi Agarwal</v>
      </c>
      <c r="C30" t="str">
        <f t="array" ref="C30">IFERROR(INDEX(EmpData[Designation],MATCH(0,COUNTIF($C$3:C29,EmpData[Designation]),0)),"")</f>
        <v>Manager - Marketing &amp; Communication</v>
      </c>
      <c r="D30" t="str">
        <f t="array" ref="D30">IFERROR(INDEX(EmpData[HC - Group],MATCH(0,COUNTIF($D$3:D29,EmpData[HC - Group]),0)),"")</f>
        <v/>
      </c>
      <c r="G30" s="5"/>
    </row>
    <row r="31" spans="2:8" x14ac:dyDescent="0.25">
      <c r="B31" t="str">
        <f t="array" ref="B31">IFERROR(INDEX(EmpData[Name],MATCH(0,COUNTIF($B$3:B30,EmpData[Name]),0)),"")</f>
        <v>Harsh Trivedi</v>
      </c>
      <c r="C31" t="str">
        <f t="array" ref="C31">IFERROR(INDEX(EmpData[Designation],MATCH(0,COUNTIF($C$3:C30,EmpData[Designation]),0)),"")</f>
        <v/>
      </c>
      <c r="D31" t="str">
        <f t="array" ref="D31">IFERROR(INDEX(EmpData[HC - Group],MATCH(0,COUNTIF($D$3:D30,EmpData[HC - Group]),0)),"")</f>
        <v/>
      </c>
      <c r="G31" s="5"/>
    </row>
    <row r="32" spans="2:8" x14ac:dyDescent="0.25">
      <c r="B32" t="str">
        <f t="array" ref="B32">IFERROR(INDEX(EmpData[Name],MATCH(0,COUNTIF($B$3:B31,EmpData[Name]),0)),"")</f>
        <v>Himanshu Singh</v>
      </c>
      <c r="C32" t="str">
        <f t="array" ref="C32">IFERROR(INDEX(EmpData[Designation],MATCH(0,COUNTIF($C$3:C31,EmpData[Designation]),0)),"")</f>
        <v/>
      </c>
      <c r="D32" t="str">
        <f t="array" ref="D32">IFERROR(INDEX(EmpData[HC - Group],MATCH(0,COUNTIF($D$3:D31,EmpData[HC - Group]),0)),"")</f>
        <v/>
      </c>
      <c r="G32" s="5"/>
    </row>
    <row r="33" spans="2:7" x14ac:dyDescent="0.25">
      <c r="B33" t="str">
        <f t="array" ref="B33">IFERROR(INDEX(EmpData[Name],MATCH(0,COUNTIF($B$3:B32,EmpData[Name]),0)),"")</f>
        <v>Khushbu Doshi</v>
      </c>
      <c r="C33" t="str">
        <f t="array" ref="C33">IFERROR(INDEX(EmpData[Designation],MATCH(0,COUNTIF($C$3:C32,EmpData[Designation]),0)),"")</f>
        <v/>
      </c>
      <c r="D33" t="str">
        <f t="array" ref="D33">IFERROR(INDEX(EmpData[HC - Group],MATCH(0,COUNTIF($D$3:D32,EmpData[HC - Group]),0)),"")</f>
        <v/>
      </c>
      <c r="G33" s="5"/>
    </row>
    <row r="34" spans="2:7" x14ac:dyDescent="0.25">
      <c r="B34" t="str">
        <f t="array" ref="B34">IFERROR(INDEX(EmpData[Name],MATCH(0,COUNTIF($B$3:B33,EmpData[Name]),0)),"")</f>
        <v>Kriti Gupta</v>
      </c>
      <c r="C34" t="str">
        <f t="array" ref="C34">IFERROR(INDEX(EmpData[Designation],MATCH(0,COUNTIF($C$3:C33,EmpData[Designation]),0)),"")</f>
        <v/>
      </c>
      <c r="D34" t="str">
        <f t="array" ref="D34">IFERROR(INDEX(EmpData[HC - Group],MATCH(0,COUNTIF($D$3:D33,EmpData[HC - Group]),0)),"")</f>
        <v/>
      </c>
      <c r="G34" s="5"/>
    </row>
    <row r="35" spans="2:7" x14ac:dyDescent="0.25">
      <c r="B35" t="str">
        <f t="array" ref="B35">IFERROR(INDEX(EmpData[Name],MATCH(0,COUNTIF($B$3:B34,EmpData[Name]),0)),"")</f>
        <v>Laishram Pushalai</v>
      </c>
      <c r="C35" t="str">
        <f t="array" ref="C35">IFERROR(INDEX(EmpData[Designation],MATCH(0,COUNTIF($C$3:C34,EmpData[Designation]),0)),"")</f>
        <v/>
      </c>
      <c r="D35" t="str">
        <f t="array" ref="D35">IFERROR(INDEX(EmpData[HC - Group],MATCH(0,COUNTIF($D$3:D34,EmpData[HC - Group]),0)),"")</f>
        <v/>
      </c>
      <c r="G35" s="5"/>
    </row>
    <row r="36" spans="2:7" x14ac:dyDescent="0.25">
      <c r="B36" t="str">
        <f t="array" ref="B36">IFERROR(INDEX(EmpData[Name],MATCH(0,COUNTIF($B$3:B35,EmpData[Name]),0)),"")</f>
        <v>Madangopal Srinivasan</v>
      </c>
      <c r="C36" t="str">
        <f t="array" ref="C36">IFERROR(INDEX(EmpData[Designation],MATCH(0,COUNTIF($C$3:C35,EmpData[Designation]),0)),"")</f>
        <v/>
      </c>
      <c r="D36" t="str">
        <f t="array" ref="D36">IFERROR(INDEX(EmpData[HC - Group],MATCH(0,COUNTIF($D$3:D35,EmpData[HC - Group]),0)),"")</f>
        <v/>
      </c>
      <c r="G36" s="5"/>
    </row>
    <row r="37" spans="2:7" x14ac:dyDescent="0.25">
      <c r="B37" t="str">
        <f t="array" ref="B37">IFERROR(INDEX(EmpData[Name],MATCH(0,COUNTIF($B$3:B36,EmpData[Name]),0)),"")</f>
        <v>Manu Dawar</v>
      </c>
      <c r="C37" t="str">
        <f t="array" ref="C37">IFERROR(INDEX(EmpData[Designation],MATCH(0,COUNTIF($C$3:C36,EmpData[Designation]),0)),"")</f>
        <v/>
      </c>
      <c r="D37" t="str">
        <f t="array" ref="D37">IFERROR(INDEX(EmpData[HC - Group],MATCH(0,COUNTIF($D$3:D36,EmpData[HC - Group]),0)),"")</f>
        <v/>
      </c>
      <c r="G37" s="5"/>
    </row>
    <row r="38" spans="2:7" x14ac:dyDescent="0.25">
      <c r="B38" t="str">
        <f t="array" ref="B38">IFERROR(INDEX(EmpData[Name],MATCH(0,COUNTIF($B$3:B37,EmpData[Name]),0)),"")</f>
        <v>Mayank Sharma</v>
      </c>
      <c r="C38" t="str">
        <f t="array" ref="C38">IFERROR(INDEX(EmpData[Designation],MATCH(0,COUNTIF($C$3:C37,EmpData[Designation]),0)),"")</f>
        <v/>
      </c>
      <c r="D38" t="str">
        <f t="array" ref="D38">IFERROR(INDEX(EmpData[HC - Group],MATCH(0,COUNTIF($D$3:D37,EmpData[HC - Group]),0)),"")</f>
        <v/>
      </c>
      <c r="G38" s="5"/>
    </row>
    <row r="39" spans="2:7" x14ac:dyDescent="0.25">
      <c r="B39" t="str">
        <f t="array" ref="B39">IFERROR(INDEX(EmpData[Name],MATCH(0,COUNTIF($B$3:B38,EmpData[Name]),0)),"")</f>
        <v>Md Rizwi Shams</v>
      </c>
      <c r="C39" t="str">
        <f t="array" ref="C39">IFERROR(INDEX(EmpData[Designation],MATCH(0,COUNTIF($C$3:C38,EmpData[Designation]),0)),"")</f>
        <v/>
      </c>
      <c r="D39" t="str">
        <f t="array" ref="D39">IFERROR(INDEX(EmpData[HC - Group],MATCH(0,COUNTIF($D$3:D38,EmpData[HC - Group]),0)),"")</f>
        <v/>
      </c>
      <c r="G39" s="5"/>
    </row>
    <row r="40" spans="2:7" x14ac:dyDescent="0.25">
      <c r="B40" t="str">
        <f t="array" ref="B40">IFERROR(INDEX(EmpData[Name],MATCH(0,COUNTIF($B$3:B39,EmpData[Name]),0)),"")</f>
        <v>Megha Verma</v>
      </c>
      <c r="C40" t="str">
        <f t="array" ref="C40">IFERROR(INDEX(EmpData[Designation],MATCH(0,COUNTIF($C$3:C39,EmpData[Designation]),0)),"")</f>
        <v/>
      </c>
      <c r="D40" t="str">
        <f t="array" ref="D40">IFERROR(INDEX(EmpData[HC - Group],MATCH(0,COUNTIF($D$3:D39,EmpData[HC - Group]),0)),"")</f>
        <v/>
      </c>
      <c r="G40" s="5"/>
    </row>
    <row r="41" spans="2:7" x14ac:dyDescent="0.25">
      <c r="B41" t="str">
        <f t="array" ref="B41">IFERROR(INDEX(EmpData[Name],MATCH(0,COUNTIF($B$3:B40,EmpData[Name]),0)),"")</f>
        <v>Monika</v>
      </c>
      <c r="C41" t="str">
        <f t="array" ref="C41">IFERROR(INDEX(EmpData[Designation],MATCH(0,COUNTIF($C$3:C40,EmpData[Designation]),0)),"")</f>
        <v/>
      </c>
      <c r="D41" t="str">
        <f t="array" ref="D41">IFERROR(INDEX(EmpData[HC - Group],MATCH(0,COUNTIF($D$3:D40,EmpData[HC - Group]),0)),"")</f>
        <v/>
      </c>
      <c r="G41" s="5"/>
    </row>
    <row r="42" spans="2:7" x14ac:dyDescent="0.25">
      <c r="B42" t="str">
        <f t="array" ref="B42">IFERROR(INDEX(EmpData[Name],MATCH(0,COUNTIF($B$3:B41,EmpData[Name]),0)),"")</f>
        <v>Monika Kumari</v>
      </c>
      <c r="C42" t="str">
        <f t="array" ref="C42">IFERROR(INDEX(EmpData[Designation],MATCH(0,COUNTIF($C$3:C41,EmpData[Designation]),0)),"")</f>
        <v/>
      </c>
      <c r="D42" t="str">
        <f t="array" ref="D42">IFERROR(INDEX(EmpData[HC - Group],MATCH(0,COUNTIF($D$3:D41,EmpData[HC - Group]),0)),"")</f>
        <v/>
      </c>
      <c r="G42" s="5"/>
    </row>
    <row r="43" spans="2:7" x14ac:dyDescent="0.25">
      <c r="B43" t="str">
        <f t="array" ref="B43">IFERROR(INDEX(EmpData[Name],MATCH(0,COUNTIF($B$3:B42,EmpData[Name]),0)),"")</f>
        <v>Narendra Kumar</v>
      </c>
      <c r="C43" t="str">
        <f t="array" ref="C43">IFERROR(INDEX(EmpData[Designation],MATCH(0,COUNTIF($C$3:C42,EmpData[Designation]),0)),"")</f>
        <v/>
      </c>
      <c r="D43" t="str">
        <f t="array" ref="D43">IFERROR(INDEX(EmpData[HC - Group],MATCH(0,COUNTIF($D$3:D42,EmpData[HC - Group]),0)),"")</f>
        <v/>
      </c>
      <c r="G43" s="5"/>
    </row>
    <row r="44" spans="2:7" x14ac:dyDescent="0.25">
      <c r="B44" t="str">
        <f t="array" ref="B44">IFERROR(INDEX(EmpData[Name],MATCH(0,COUNTIF($B$3:B43,EmpData[Name]),0)),"")</f>
        <v>Neeraj Khurana</v>
      </c>
      <c r="C44" t="str">
        <f t="array" ref="C44">IFERROR(INDEX(EmpData[Designation],MATCH(0,COUNTIF($C$3:C43,EmpData[Designation]),0)),"")</f>
        <v/>
      </c>
      <c r="D44" t="str">
        <f t="array" ref="D44">IFERROR(INDEX(EmpData[HC - Group],MATCH(0,COUNTIF($D$3:D43,EmpData[HC - Group]),0)),"")</f>
        <v/>
      </c>
      <c r="G44" s="5"/>
    </row>
    <row r="45" spans="2:7" x14ac:dyDescent="0.25">
      <c r="B45" t="str">
        <f t="array" ref="B45">IFERROR(INDEX(EmpData[Name],MATCH(0,COUNTIF($B$3:B44,EmpData[Name]),0)),"")</f>
        <v>Nikhil Dutt Mishra</v>
      </c>
      <c r="C45" t="str">
        <f t="array" ref="C45">IFERROR(INDEX(EmpData[Designation],MATCH(0,COUNTIF($C$3:C44,EmpData[Designation]),0)),"")</f>
        <v/>
      </c>
      <c r="D45" t="str">
        <f t="array" ref="D45">IFERROR(INDEX(EmpData[HC - Group],MATCH(0,COUNTIF($D$3:D44,EmpData[HC - Group]),0)),"")</f>
        <v/>
      </c>
      <c r="G45" s="5"/>
    </row>
    <row r="46" spans="2:7" x14ac:dyDescent="0.25">
      <c r="B46" t="str">
        <f t="array" ref="B46">IFERROR(INDEX(EmpData[Name],MATCH(0,COUNTIF($B$3:B45,EmpData[Name]),0)),"")</f>
        <v>Nisha Goyal</v>
      </c>
      <c r="C46" t="str">
        <f t="array" ref="C46">IFERROR(INDEX(EmpData[Designation],MATCH(0,COUNTIF($C$3:C45,EmpData[Designation]),0)),"")</f>
        <v/>
      </c>
      <c r="D46" t="str">
        <f t="array" ref="D46">IFERROR(INDEX(EmpData[HC - Group],MATCH(0,COUNTIF($D$3:D45,EmpData[HC - Group]),0)),"")</f>
        <v/>
      </c>
      <c r="G46" s="5"/>
    </row>
    <row r="47" spans="2:7" x14ac:dyDescent="0.25">
      <c r="B47" t="str">
        <f t="array" ref="B47">IFERROR(INDEX(EmpData[Name],MATCH(0,COUNTIF($B$3:B46,EmpData[Name]),0)),"")</f>
        <v>Nisha Yadav</v>
      </c>
      <c r="C47" t="str">
        <f t="array" ref="C47">IFERROR(INDEX(EmpData[Designation],MATCH(0,COUNTIF($C$3:C46,EmpData[Designation]),0)),"")</f>
        <v/>
      </c>
      <c r="D47" t="str">
        <f t="array" ref="D47">IFERROR(INDEX(EmpData[HC - Group],MATCH(0,COUNTIF($D$3:D46,EmpData[HC - Group]),0)),"")</f>
        <v/>
      </c>
      <c r="G47" s="5"/>
    </row>
    <row r="48" spans="2:7" x14ac:dyDescent="0.25">
      <c r="B48" t="str">
        <f t="array" ref="B48">IFERROR(INDEX(EmpData[Name],MATCH(0,COUNTIF($B$3:B47,EmpData[Name]),0)),"")</f>
        <v>Palak Saxena</v>
      </c>
      <c r="C48" t="str">
        <f t="array" ref="C48">IFERROR(INDEX(EmpData[Designation],MATCH(0,COUNTIF($C$3:C47,EmpData[Designation]),0)),"")</f>
        <v/>
      </c>
      <c r="D48" t="str">
        <f t="array" ref="D48">IFERROR(INDEX(EmpData[HC - Group],MATCH(0,COUNTIF($D$3:D47,EmpData[HC - Group]),0)),"")</f>
        <v/>
      </c>
      <c r="G48" s="5"/>
    </row>
    <row r="49" spans="2:7" x14ac:dyDescent="0.25">
      <c r="B49" t="str">
        <f t="array" ref="B49">IFERROR(INDEX(EmpData[Name],MATCH(0,COUNTIF($B$3:B48,EmpData[Name]),0)),"")</f>
        <v>Praveen Singh</v>
      </c>
      <c r="C49" t="str">
        <f t="array" ref="C49">IFERROR(INDEX(EmpData[Designation],MATCH(0,COUNTIF($C$3:C48,EmpData[Designation]),0)),"")</f>
        <v/>
      </c>
      <c r="D49" t="str">
        <f t="array" ref="D49">IFERROR(INDEX(EmpData[HC - Group],MATCH(0,COUNTIF($D$3:D48,EmpData[HC - Group]),0)),"")</f>
        <v/>
      </c>
      <c r="G49" s="5"/>
    </row>
    <row r="50" spans="2:7" x14ac:dyDescent="0.25">
      <c r="B50" t="str">
        <f t="array" ref="B50">IFERROR(INDEX(EmpData[Name],MATCH(0,COUNTIF($B$3:B49,EmpData[Name]),0)),"")</f>
        <v>Priyesh Srivastava</v>
      </c>
      <c r="C50" t="str">
        <f t="array" ref="C50">IFERROR(INDEX(EmpData[Designation],MATCH(0,COUNTIF($C$3:C49,EmpData[Designation]),0)),"")</f>
        <v/>
      </c>
      <c r="D50" t="str">
        <f t="array" ref="D50">IFERROR(INDEX(EmpData[HC - Group],MATCH(0,COUNTIF($D$3:D49,EmpData[HC - Group]),0)),"")</f>
        <v/>
      </c>
      <c r="G50" s="5"/>
    </row>
    <row r="51" spans="2:7" x14ac:dyDescent="0.25">
      <c r="B51" t="str">
        <f t="array" ref="B51">IFERROR(INDEX(EmpData[Name],MATCH(0,COUNTIF($B$3:B50,EmpData[Name]),0)),"")</f>
        <v>Pushkar Shrivastava</v>
      </c>
      <c r="C51" t="str">
        <f t="array" ref="C51">IFERROR(INDEX(EmpData[Designation],MATCH(0,COUNTIF($C$3:C50,EmpData[Designation]),0)),"")</f>
        <v/>
      </c>
      <c r="G51" s="5"/>
    </row>
    <row r="52" spans="2:7" x14ac:dyDescent="0.25">
      <c r="B52" t="str">
        <f t="array" ref="B52">IFERROR(INDEX(EmpData[Name],MATCH(0,COUNTIF($B$3:B51,EmpData[Name]),0)),"")</f>
        <v>Rajat Ahuja</v>
      </c>
      <c r="C52" t="str">
        <f t="array" ref="C52">IFERROR(INDEX(EmpData[Designation],MATCH(0,COUNTIF($C$3:C51,EmpData[Designation]),0)),"")</f>
        <v/>
      </c>
      <c r="G52" s="5"/>
    </row>
    <row r="53" spans="2:7" x14ac:dyDescent="0.25">
      <c r="B53" t="str">
        <f t="array" ref="B53">IFERROR(INDEX(EmpData[Name],MATCH(0,COUNTIF($B$3:B52,EmpData[Name]),0)),"")</f>
        <v>Rajat Bhandari</v>
      </c>
      <c r="C53" t="str">
        <f t="array" ref="C53">IFERROR(INDEX(EmpData[Designation],MATCH(0,COUNTIF($C$3:C52,EmpData[Designation]),0)),"")</f>
        <v/>
      </c>
    </row>
    <row r="54" spans="2:7" x14ac:dyDescent="0.25">
      <c r="B54" t="str">
        <f t="array" ref="B54">IFERROR(INDEX(EmpData[Name],MATCH(0,COUNTIF($B$3:B53,EmpData[Name]),0)),"")</f>
        <v>Rajiv Mohan</v>
      </c>
      <c r="C54" t="str">
        <f t="array" ref="C54">IFERROR(INDEX(EmpData[Designation],MATCH(0,COUNTIF($C$3:C53,EmpData[Designation]),0)),"")</f>
        <v/>
      </c>
    </row>
    <row r="55" spans="2:7" x14ac:dyDescent="0.25">
      <c r="B55" t="str">
        <f t="array" ref="B55">IFERROR(INDEX(EmpData[Name],MATCH(0,COUNTIF($B$3:B54,EmpData[Name]),0)),"")</f>
        <v>Rajkumar Singh</v>
      </c>
      <c r="C55" t="str">
        <f t="array" ref="C55">IFERROR(INDEX(EmpData[Designation],MATCH(0,COUNTIF($C$3:C54,EmpData[Designation]),0)),"")</f>
        <v/>
      </c>
    </row>
    <row r="56" spans="2:7" x14ac:dyDescent="0.25">
      <c r="B56" t="str">
        <f t="array" ref="B56">IFERROR(INDEX(EmpData[Name],MATCH(0,COUNTIF($B$3:B55,EmpData[Name]),0)),"")</f>
        <v>Rakesh Baitha</v>
      </c>
      <c r="C56" t="str">
        <f t="array" ref="C56">IFERROR(INDEX(EmpData[Designation],MATCH(0,COUNTIF($C$3:C55,EmpData[Designation]),0)),"")</f>
        <v/>
      </c>
    </row>
    <row r="57" spans="2:7" x14ac:dyDescent="0.25">
      <c r="B57" t="str">
        <f t="array" ref="B57">IFERROR(INDEX(EmpData[Name],MATCH(0,COUNTIF($B$3:B56,EmpData[Name]),0)),"")</f>
        <v>Rakesh Khurana</v>
      </c>
      <c r="C57" t="str">
        <f t="array" ref="C57">IFERROR(INDEX(EmpData[Designation],MATCH(0,COUNTIF($C$3:C56,EmpData[Designation]),0)),"")</f>
        <v/>
      </c>
    </row>
    <row r="58" spans="2:7" x14ac:dyDescent="0.25">
      <c r="B58" t="str">
        <f t="array" ref="B58">IFERROR(INDEX(EmpData[Name],MATCH(0,COUNTIF($B$3:B57,EmpData[Name]),0)),"")</f>
        <v>Richa Gupta</v>
      </c>
      <c r="C58" t="str">
        <f t="array" ref="C58">IFERROR(INDEX(EmpData[Designation],MATCH(0,COUNTIF($C$3:C57,EmpData[Designation]),0)),"")</f>
        <v/>
      </c>
    </row>
    <row r="59" spans="2:7" x14ac:dyDescent="0.25">
      <c r="B59" t="str">
        <f t="array" ref="B59">IFERROR(INDEX(EmpData[Name],MATCH(0,COUNTIF($B$3:B58,EmpData[Name]),0)),"")</f>
        <v>Ritu Tuteja</v>
      </c>
      <c r="C59" t="str">
        <f t="array" ref="C59">IFERROR(INDEX(EmpData[Designation],MATCH(0,COUNTIF($C$3:C58,EmpData[Designation]),0)),"")</f>
        <v/>
      </c>
    </row>
    <row r="60" spans="2:7" x14ac:dyDescent="0.25">
      <c r="B60" t="str">
        <f t="array" ref="B60">IFERROR(INDEX(EmpData[Name],MATCH(0,COUNTIF($B$3:B59,EmpData[Name]),0)),"")</f>
        <v>Rohit Gupta</v>
      </c>
      <c r="C60" t="str">
        <f t="array" ref="C60">IFERROR(INDEX(EmpData[Designation],MATCH(0,COUNTIF($C$3:C59,EmpData[Designation]),0)),"")</f>
        <v/>
      </c>
    </row>
    <row r="61" spans="2:7" x14ac:dyDescent="0.25">
      <c r="B61" t="str">
        <f t="array" ref="B61">IFERROR(INDEX(EmpData[Name],MATCH(0,COUNTIF($B$3:B60,EmpData[Name]),0)),"")</f>
        <v>Rohit Kharb</v>
      </c>
    </row>
    <row r="62" spans="2:7" x14ac:dyDescent="0.25">
      <c r="B62" t="str">
        <f t="array" ref="B62">IFERROR(INDEX(EmpData[Name],MATCH(0,COUNTIF($B$3:B61,EmpData[Name]),0)),"")</f>
        <v>Rohit Malik</v>
      </c>
    </row>
    <row r="63" spans="2:7" x14ac:dyDescent="0.25">
      <c r="B63" t="str">
        <f t="array" ref="B63">IFERROR(INDEX(EmpData[Name],MATCH(0,COUNTIF($B$3:B62,EmpData[Name]),0)),"")</f>
        <v>Roshan kumar</v>
      </c>
    </row>
    <row r="64" spans="2:7" x14ac:dyDescent="0.25">
      <c r="B64" t="str">
        <f t="array" ref="B64">IFERROR(INDEX(EmpData[Name],MATCH(0,COUNTIF($B$3:B63,EmpData[Name]),0)),"")</f>
        <v>Santosh Rathor</v>
      </c>
    </row>
    <row r="65" spans="2:2" x14ac:dyDescent="0.25">
      <c r="B65" t="str">
        <f t="array" ref="B65">IFERROR(INDEX(EmpData[Name],MATCH(0,COUNTIF($B$3:B64,EmpData[Name]),0)),"")</f>
        <v>Saurabh Dubey</v>
      </c>
    </row>
    <row r="66" spans="2:2" x14ac:dyDescent="0.25">
      <c r="B66" t="str">
        <f t="array" ref="B66">IFERROR(INDEX(EmpData[Name],MATCH(0,COUNTIF($B$3:B65,EmpData[Name]),0)),"")</f>
        <v>Saurav Kumar</v>
      </c>
    </row>
    <row r="67" spans="2:2" x14ac:dyDescent="0.25">
      <c r="B67" t="str">
        <f t="array" ref="B67">IFERROR(INDEX(EmpData[Name],MATCH(0,COUNTIF($B$3:B66,EmpData[Name]),0)),"")</f>
        <v>Shalini Yadav</v>
      </c>
    </row>
    <row r="68" spans="2:2" x14ac:dyDescent="0.25">
      <c r="B68" t="str">
        <f t="array" ref="B68">IFERROR(INDEX(EmpData[Name],MATCH(0,COUNTIF($B$3:B67,EmpData[Name]),0)),"")</f>
        <v>Shanky</v>
      </c>
    </row>
    <row r="69" spans="2:2" x14ac:dyDescent="0.25">
      <c r="B69" t="str">
        <f t="array" ref="B69">IFERROR(INDEX(EmpData[Name],MATCH(0,COUNTIF($B$3:B68,EmpData[Name]),0)),"")</f>
        <v>Sharon Davis</v>
      </c>
    </row>
    <row r="70" spans="2:2" x14ac:dyDescent="0.25">
      <c r="B70" t="str">
        <f t="array" ref="B70">IFERROR(INDEX(EmpData[Name],MATCH(0,COUNTIF($B$3:B69,EmpData[Name]),0)),"")</f>
        <v>Shivam Gupta</v>
      </c>
    </row>
    <row r="71" spans="2:2" x14ac:dyDescent="0.25">
      <c r="B71" t="str">
        <f t="array" ref="B71">IFERROR(INDEX(EmpData[Name],MATCH(0,COUNTIF($B$3:B70,EmpData[Name]),0)),"")</f>
        <v>Shubham Kaushal</v>
      </c>
    </row>
    <row r="72" spans="2:2" x14ac:dyDescent="0.25">
      <c r="B72" t="str">
        <f t="array" ref="B72">IFERROR(INDEX(EmpData[Name],MATCH(0,COUNTIF($B$3:B71,EmpData[Name]),0)),"")</f>
        <v>Sidhant Dhir</v>
      </c>
    </row>
    <row r="73" spans="2:2" x14ac:dyDescent="0.25">
      <c r="B73" t="str">
        <f t="array" ref="B73">IFERROR(INDEX(EmpData[Name],MATCH(0,COUNTIF($B$3:B72,EmpData[Name]),0)),"")</f>
        <v>Sonam Janghu</v>
      </c>
    </row>
    <row r="74" spans="2:2" x14ac:dyDescent="0.25">
      <c r="B74" t="str">
        <f t="array" ref="B74">IFERROR(INDEX(EmpData[Name],MATCH(0,COUNTIF($B$3:B73,EmpData[Name]),0)),"")</f>
        <v>Sudha Gupta</v>
      </c>
    </row>
    <row r="75" spans="2:2" x14ac:dyDescent="0.25">
      <c r="B75" t="str">
        <f t="array" ref="B75">IFERROR(INDEX(EmpData[Name],MATCH(0,COUNTIF($B$3:B74,EmpData[Name]),0)),"")</f>
        <v>Varun Gandhi</v>
      </c>
    </row>
    <row r="76" spans="2:2" x14ac:dyDescent="0.25">
      <c r="B76" t="str">
        <f t="array" ref="B76">IFERROR(INDEX(EmpData[Name],MATCH(0,COUNTIF($B$3:B75,EmpData[Name]),0)),"")</f>
        <v>Vishal Kumar</v>
      </c>
    </row>
    <row r="77" spans="2:2" x14ac:dyDescent="0.25">
      <c r="B77" t="str">
        <f t="array" ref="B77">IFERROR(INDEX(EmpData[Name],MATCH(0,COUNTIF($B$3:B76,EmpData[Name]),0)),"")</f>
        <v>Sonal Agarwal</v>
      </c>
    </row>
    <row r="78" spans="2:2" x14ac:dyDescent="0.25">
      <c r="B78" t="str">
        <f t="array" ref="B78">IFERROR(INDEX(EmpData[Name],MATCH(0,COUNTIF($B$3:B77,EmpData[Name]),0)),"")</f>
        <v>Megha Chauhan </v>
      </c>
    </row>
    <row r="79" spans="2:2" x14ac:dyDescent="0.25">
      <c r="B79" t="str">
        <f t="array" ref="B79">IFERROR(INDEX(EmpData[Name],MATCH(0,COUNTIF($B$3:B78,EmpData[Name]),0)),"")</f>
        <v> Vanshika Thakral</v>
      </c>
    </row>
    <row r="80" spans="2:2" x14ac:dyDescent="0.25">
      <c r="B80" t="str">
        <f t="array" ref="B80">IFERROR(INDEX(EmpData[Name],MATCH(0,COUNTIF($B$3:B79,EmpData[Name]),0)),"")</f>
        <v> Anshika Tyagi</v>
      </c>
    </row>
    <row r="81" spans="2:2" x14ac:dyDescent="0.25">
      <c r="B81" t="str">
        <f t="array" ref="B81">IFERROR(INDEX(EmpData[Name],MATCH(0,COUNTIF($B$3:B80,EmpData[Name]),0)),"")</f>
        <v> ROHAN JAISWAL</v>
      </c>
    </row>
    <row r="82" spans="2:2" x14ac:dyDescent="0.25">
      <c r="B82" t="str">
        <f t="array" ref="B82">IFERROR(INDEX(EmpData[Name],MATCH(0,COUNTIF($B$3:B81,EmpData[Name]),0)),"")</f>
        <v> Debraj Dey</v>
      </c>
    </row>
    <row r="83" spans="2:2" x14ac:dyDescent="0.25">
      <c r="B83" t="str">
        <f t="array" ref="B83">IFERROR(INDEX(EmpData[Name],MATCH(0,COUNTIF($B$3:B82,EmpData[Name]),0)),"")</f>
        <v>Vanshika Thakral</v>
      </c>
    </row>
    <row r="84" spans="2:2" x14ac:dyDescent="0.25">
      <c r="B84" t="str">
        <f t="array" ref="B84">IFERROR(INDEX(EmpData[Name],MATCH(0,COUNTIF($B$3:B83,EmpData[Name]),0)),"")</f>
        <v>Anshika Tyagi</v>
      </c>
    </row>
    <row r="85" spans="2:2" x14ac:dyDescent="0.25">
      <c r="B85" t="str">
        <f t="array" ref="B85">IFERROR(INDEX(EmpData[Name],MATCH(0,COUNTIF($B$3:B84,EmpData[Name]),0)),"")</f>
        <v>Rohan Jaiswal</v>
      </c>
    </row>
    <row r="86" spans="2:2" x14ac:dyDescent="0.25">
      <c r="B86" t="str">
        <f t="array" ref="B86">IFERROR(INDEX(EmpData[Name],MATCH(0,COUNTIF($B$3:B85,EmpData[Name]),0)),"")</f>
        <v>Debraj Dey</v>
      </c>
    </row>
    <row r="87" spans="2:2" x14ac:dyDescent="0.25">
      <c r="B87" t="str">
        <f t="array" ref="B87">IFERROR(INDEX(EmpData[Name],MATCH(0,COUNTIF($B$3:B86,EmpData[Name]),0)),"")</f>
        <v>Megha Kala</v>
      </c>
    </row>
    <row r="88" spans="2:2" x14ac:dyDescent="0.25">
      <c r="B88" t="str">
        <f t="array" ref="B88">IFERROR(INDEX(EmpData[Name],MATCH(0,COUNTIF($B$3:B87,EmpData[Name]),0)),"")</f>
        <v>Priyanka Negi</v>
      </c>
    </row>
    <row r="89" spans="2:2" x14ac:dyDescent="0.25">
      <c r="B89" t="str">
        <f t="array" ref="B89">IFERROR(INDEX(EmpData[Name],MATCH(0,COUNTIF($B$3:B88,EmpData[Name]),0)),"")</f>
        <v>Sohan Rawat</v>
      </c>
    </row>
    <row r="90" spans="2:2" x14ac:dyDescent="0.25">
      <c r="B90" t="str">
        <f t="array" ref="B90">IFERROR(INDEX(EmpData[Name],MATCH(0,COUNTIF($B$3:B89,EmpData[Name]),0)),"")</f>
        <v>Vinay Arya</v>
      </c>
    </row>
    <row r="91" spans="2:2" x14ac:dyDescent="0.25">
      <c r="B91" t="str">
        <f t="array" ref="B91">IFERROR(INDEX(EmpData[Name],MATCH(0,COUNTIF($B$3:B90,EmpData[Name]),0)),"")</f>
        <v>Nishant Kumar</v>
      </c>
    </row>
    <row r="92" spans="2:2" x14ac:dyDescent="0.25">
      <c r="B92" t="str">
        <f t="array" ref="B92">IFERROR(INDEX(EmpData[Name],MATCH(0,COUNTIF($B$3:B91,EmpData[Name]),0)),"")</f>
        <v>Praveen Panwar</v>
      </c>
    </row>
    <row r="93" spans="2:2" x14ac:dyDescent="0.25">
      <c r="B93" t="str">
        <f t="array" ref="B93">IFERROR(INDEX(EmpData[Name],MATCH(0,COUNTIF($B$3:B92,EmpData[Name]),0)),"")</f>
        <v>Nivedita Motwani</v>
      </c>
    </row>
    <row r="94" spans="2:2" x14ac:dyDescent="0.25">
      <c r="B94" t="str">
        <f t="array" ref="B94">IFERROR(INDEX(EmpData[Name],MATCH(0,COUNTIF($B$3:B93,EmpData[Name]),0)),"")</f>
        <v>Aditya Kumar Singh</v>
      </c>
    </row>
    <row r="95" spans="2:2" x14ac:dyDescent="0.25">
      <c r="B95" t="str">
        <f t="array" ref="B95">IFERROR(INDEX(EmpData[Name],MATCH(0,COUNTIF($B$3:B94,EmpData[Name]),0)),"")</f>
        <v>Gagandeep Singh</v>
      </c>
    </row>
    <row r="96" spans="2:2" x14ac:dyDescent="0.25">
      <c r="B96" t="str">
        <f t="array" ref="B96">IFERROR(INDEX(EmpData[Name],MATCH(0,COUNTIF($B$3:B95,EmpData[Name]),0)),"")</f>
        <v>Sagar Chand</v>
      </c>
    </row>
    <row r="97" spans="2:2" x14ac:dyDescent="0.25">
      <c r="B97" t="str">
        <f t="array" ref="B97">IFERROR(INDEX(EmpData[Name],MATCH(0,COUNTIF($B$3:B96,EmpData[Name]),0)),"")</f>
        <v>Sakshi Arora</v>
      </c>
    </row>
    <row r="98" spans="2:2" x14ac:dyDescent="0.25">
      <c r="B98" t="str">
        <f t="array" ref="B98">IFERROR(INDEX(EmpData[Name],MATCH(0,COUNTIF($B$3:B97,EmpData[Name]),0)),"")</f>
        <v>Shubham Garg</v>
      </c>
    </row>
    <row r="99" spans="2:2" x14ac:dyDescent="0.25">
      <c r="B99" t="str">
        <f t="array" ref="B99">IFERROR(INDEX(EmpData[Name],MATCH(0,COUNTIF($B$3:B98,EmpData[Name]),0)),"")</f>
        <v>Abhilasha Verma</v>
      </c>
    </row>
    <row r="100" spans="2:2" x14ac:dyDescent="0.25">
      <c r="B100" t="str">
        <f t="array" ref="B100">IFERROR(INDEX(EmpData[Name],MATCH(0,COUNTIF($B$3:B99,EmpData[Name]),0)),"")</f>
        <v>Akash Mathur</v>
      </c>
    </row>
    <row r="101" spans="2:2" x14ac:dyDescent="0.25">
      <c r="B101" t="str">
        <f t="array" ref="B101">IFERROR(INDEX(EmpData[Name],MATCH(0,COUNTIF($B$3:B100,EmpData[Name]),0)),"")</f>
        <v>Anchal Bali</v>
      </c>
    </row>
    <row r="102" spans="2:2" x14ac:dyDescent="0.25">
      <c r="B102" t="str">
        <f t="array" ref="B102">IFERROR(INDEX(EmpData[Name],MATCH(0,COUNTIF($B$3:B101,EmpData[Name]),0)),"")</f>
        <v>Arif Alam</v>
      </c>
    </row>
    <row r="103" spans="2:2" x14ac:dyDescent="0.25">
      <c r="B103" t="str">
        <f t="array" ref="B103">IFERROR(INDEX(EmpData[Name],MATCH(0,COUNTIF($B$3:B102,EmpData[Name]),0)),"")</f>
        <v>Ayush Tiwari</v>
      </c>
    </row>
    <row r="104" spans="2:2" x14ac:dyDescent="0.25">
      <c r="B104" t="str">
        <f t="array" ref="B104">IFERROR(INDEX(EmpData[Name],MATCH(0,COUNTIF($B$3:B103,EmpData[Name]),0)),"")</f>
        <v>Garvit Khurana</v>
      </c>
    </row>
    <row r="105" spans="2:2" x14ac:dyDescent="0.25">
      <c r="B105" t="str">
        <f t="array" ref="B105">IFERROR(INDEX(EmpData[Name],MATCH(0,COUNTIF($B$3:B104,EmpData[Name]),0)),"")</f>
        <v>Megha Jain</v>
      </c>
    </row>
    <row r="106" spans="2:2" x14ac:dyDescent="0.25">
      <c r="B106" t="str">
        <f t="array" ref="B106">IFERROR(INDEX(EmpData[Name],MATCH(0,COUNTIF($B$3:B105,EmpData[Name]),0)),"")</f>
        <v>Surbhi Singh</v>
      </c>
    </row>
    <row r="107" spans="2:2" x14ac:dyDescent="0.25">
      <c r="B107" t="str">
        <f t="array" ref="B107">IFERROR(INDEX(EmpData[Name],MATCH(0,COUNTIF($B$3:B106,EmpData[Name]),0)),"")</f>
        <v>Utkarsh Garg</v>
      </c>
    </row>
    <row r="108" spans="2:2" x14ac:dyDescent="0.25">
      <c r="B108" t="str">
        <f t="array" ref="B108">IFERROR(INDEX(EmpData[Name],MATCH(0,COUNTIF($B$3:B107,EmpData[Name]),0)),"")</f>
        <v>Vasu Goyal</v>
      </c>
    </row>
    <row r="109" spans="2:2" x14ac:dyDescent="0.25">
      <c r="B109" t="str">
        <f t="array" ref="B109">IFERROR(INDEX(EmpData[Name],MATCH(0,COUNTIF($B$3:B108,EmpData[Name]),0)),"")</f>
        <v>Arsheen Gujral</v>
      </c>
    </row>
    <row r="110" spans="2:2" x14ac:dyDescent="0.25">
      <c r="B110" t="str">
        <f t="array" ref="B110">IFERROR(INDEX(EmpData[Name],MATCH(0,COUNTIF($B$3:B109,EmpData[Name]),0)),"")</f>
        <v/>
      </c>
    </row>
    <row r="111" spans="2:2" x14ac:dyDescent="0.25">
      <c r="B111" t="str">
        <f t="array" ref="B111">IFERROR(INDEX(EmpData[Name],MATCH(0,COUNTIF($B$3:B110,EmpData[Name]),0)),"")</f>
        <v/>
      </c>
    </row>
    <row r="112" spans="2:2" x14ac:dyDescent="0.25">
      <c r="B112" t="str">
        <f t="array" ref="B112">IFERROR(INDEX(EmpData[Name],MATCH(0,COUNTIF($B$3:B111,EmpData[Name]),0)),"")</f>
        <v/>
      </c>
    </row>
    <row r="113" spans="2:2" x14ac:dyDescent="0.25">
      <c r="B113" t="str">
        <f t="array" ref="B113">IFERROR(INDEX(EmpData[Name],MATCH(0,COUNTIF($B$3:B112,EmpData[Name]),0)),"")</f>
        <v/>
      </c>
    </row>
    <row r="114" spans="2:2" x14ac:dyDescent="0.25">
      <c r="B114" t="str">
        <f t="array" ref="B114">IFERROR(INDEX(EmpData[Name],MATCH(0,COUNTIF($B$3:B113,EmpData[Name]),0)),"")</f>
        <v/>
      </c>
    </row>
    <row r="115" spans="2:2" x14ac:dyDescent="0.25">
      <c r="B115" t="str">
        <f t="array" ref="B115">IFERROR(INDEX(EmpData[Name],MATCH(0,COUNTIF($B$3:B114,EmpData[Name]),0)),"")</f>
        <v/>
      </c>
    </row>
    <row r="116" spans="2:2" x14ac:dyDescent="0.25">
      <c r="B116" t="str">
        <f t="array" ref="B116">IFERROR(INDEX(EmpData[Name],MATCH(0,COUNTIF($B$3:B115,EmpData[Name]),0)),"")</f>
        <v/>
      </c>
    </row>
    <row r="117" spans="2:2" x14ac:dyDescent="0.25">
      <c r="B117" t="str">
        <f t="array" ref="B117">IFERROR(INDEX(EmpData[Name],MATCH(0,COUNTIF($B$3:B116,EmpData[Name]),0)),"")</f>
        <v/>
      </c>
    </row>
    <row r="118" spans="2:2" x14ac:dyDescent="0.25">
      <c r="B118" t="str">
        <f t="array" ref="B118">IFERROR(INDEX(EmpData[Name],MATCH(0,COUNTIF($B$3:B117,EmpData[Name]),0)),"")</f>
        <v/>
      </c>
    </row>
    <row r="119" spans="2:2" x14ac:dyDescent="0.25">
      <c r="B119" t="str">
        <f t="array" ref="B119">IFERROR(INDEX(EmpData[Name],MATCH(0,COUNTIF($B$3:B118,EmpData[Name]),0)),"")</f>
        <v/>
      </c>
    </row>
    <row r="120" spans="2:2" x14ac:dyDescent="0.25">
      <c r="B120" t="str">
        <f t="array" ref="B120">IFERROR(INDEX(EmpData[Name],MATCH(0,COUNTIF($B$3:B119,EmpData[Name]),0)),"")</f>
        <v/>
      </c>
    </row>
    <row r="121" spans="2:2" x14ac:dyDescent="0.25">
      <c r="B121" t="str">
        <f t="array" ref="B121">IFERROR(INDEX(EmpData[Name],MATCH(0,COUNTIF($B$3:B120,EmpData[Name]),0)),"")</f>
        <v/>
      </c>
    </row>
    <row r="122" spans="2:2" x14ac:dyDescent="0.25">
      <c r="B122" t="str">
        <f t="array" ref="B122">IFERROR(INDEX(EmpData[Name],MATCH(0,COUNTIF($B$3:B121,EmpData[Name]),0)),"")</f>
        <v/>
      </c>
    </row>
    <row r="123" spans="2:2" x14ac:dyDescent="0.25">
      <c r="B123" t="str">
        <f t="array" ref="B123">IFERROR(INDEX(EmpData[Name],MATCH(0,COUNTIF($B$3:B122,EmpData[Name]),0)),"")</f>
        <v/>
      </c>
    </row>
    <row r="124" spans="2:2" x14ac:dyDescent="0.25">
      <c r="B124" t="str">
        <f t="array" ref="B124">IFERROR(INDEX(EmpData[Name],MATCH(0,COUNTIF($B$3:B123,EmpData[Name]),0)),"")</f>
        <v/>
      </c>
    </row>
    <row r="125" spans="2:2" x14ac:dyDescent="0.25">
      <c r="B125" t="str">
        <f t="array" ref="B125">IFERROR(INDEX(EmpData[Name],MATCH(0,COUNTIF($B$3:B124,EmpData[Name]),0)),"")</f>
        <v/>
      </c>
    </row>
    <row r="126" spans="2:2" x14ac:dyDescent="0.25">
      <c r="B126" t="str">
        <f t="array" ref="B126">IFERROR(INDEX(EmpData[Name],MATCH(0,COUNTIF($B$3:B125,EmpData[Name]),0)),"")</f>
        <v/>
      </c>
    </row>
    <row r="127" spans="2:2" x14ac:dyDescent="0.25">
      <c r="B127" t="str">
        <f t="array" ref="B127">IFERROR(INDEX(EmpData[Name],MATCH(0,COUNTIF($B$3:B126,EmpData[Name]),0)),"")</f>
        <v/>
      </c>
    </row>
    <row r="128" spans="2:2" x14ac:dyDescent="0.25">
      <c r="B128" t="str">
        <f t="array" ref="B128">IFERROR(INDEX(EmpData[Name],MATCH(0,COUNTIF($B$3:B127,EmpData[Name]),0)),"")</f>
        <v/>
      </c>
    </row>
    <row r="129" spans="2:2" x14ac:dyDescent="0.25">
      <c r="B129" t="str">
        <f t="array" ref="B129">IFERROR(INDEX(EmpData[Name],MATCH(0,COUNTIF($B$3:B128,EmpData[Name]),0)),"")</f>
        <v/>
      </c>
    </row>
    <row r="130" spans="2:2" x14ac:dyDescent="0.25">
      <c r="B130" t="str">
        <f t="array" ref="B130">IFERROR(INDEX(EmpData[Name],MATCH(0,COUNTIF($B$3:B129,EmpData[Name]),0)),"")</f>
        <v/>
      </c>
    </row>
    <row r="131" spans="2:2" x14ac:dyDescent="0.25">
      <c r="B131" t="str">
        <f t="array" ref="B131">IFERROR(INDEX(EmpData[Name],MATCH(0,COUNTIF($B$3:B130,EmpData[Name]),0)),"")</f>
        <v/>
      </c>
    </row>
    <row r="132" spans="2:2" x14ac:dyDescent="0.25">
      <c r="B132" t="str">
        <f t="array" ref="B132">IFERROR(INDEX(EmpData[Name],MATCH(0,COUNTIF($B$3:B131,EmpData[Name]),0)),"")</f>
        <v/>
      </c>
    </row>
    <row r="133" spans="2:2" x14ac:dyDescent="0.25">
      <c r="B133" t="str">
        <f t="array" ref="B133">IFERROR(INDEX(EmpData[Name],MATCH(0,COUNTIF($B$3:B132,EmpData[Name]),0)),"")</f>
        <v/>
      </c>
    </row>
    <row r="134" spans="2:2" x14ac:dyDescent="0.25">
      <c r="B134" t="str">
        <f t="array" ref="B134">IFERROR(INDEX(EmpData[Name],MATCH(0,COUNTIF($B$3:B133,EmpData[Name]),0)),"")</f>
        <v/>
      </c>
    </row>
    <row r="135" spans="2:2" x14ac:dyDescent="0.25">
      <c r="B135" t="str">
        <f t="array" ref="B135">IFERROR(INDEX(EmpData[Name],MATCH(0,COUNTIF($B$3:B134,EmpData[Name]),0)),"")</f>
        <v/>
      </c>
    </row>
    <row r="136" spans="2:2" x14ac:dyDescent="0.25">
      <c r="B136" t="str">
        <f t="array" ref="B136">IFERROR(INDEX(EmpData[Name],MATCH(0,COUNTIF($B$3:B135,EmpData[Name]),0)),"")</f>
        <v/>
      </c>
    </row>
    <row r="137" spans="2:2" x14ac:dyDescent="0.25">
      <c r="B137" t="str">
        <f t="array" ref="B137">IFERROR(INDEX(EmpData[Name],MATCH(0,COUNTIF($B$3:B136,EmpData[Name]),0)),"")</f>
        <v/>
      </c>
    </row>
    <row r="138" spans="2:2" x14ac:dyDescent="0.25">
      <c r="B138" t="str">
        <f t="array" ref="B138">IFERROR(INDEX(EmpData[Name],MATCH(0,COUNTIF($B$3:B137,EmpData[Name]),0)),"")</f>
        <v/>
      </c>
    </row>
    <row r="139" spans="2:2" x14ac:dyDescent="0.25">
      <c r="B139" t="str">
        <f t="array" ref="B139">IFERROR(INDEX(EmpData[Name],MATCH(0,COUNTIF($B$3:B138,EmpData[Name]),0)),"")</f>
        <v/>
      </c>
    </row>
    <row r="140" spans="2:2" x14ac:dyDescent="0.25">
      <c r="B140" t="str">
        <f t="array" ref="B140">IFERROR(INDEX(EmpData[Name],MATCH(0,COUNTIF($B$3:B139,EmpData[Name]),0)),"")</f>
        <v/>
      </c>
    </row>
    <row r="141" spans="2:2" x14ac:dyDescent="0.25">
      <c r="B141" t="str">
        <f t="array" ref="B141">IFERROR(INDEX(EmpData[Name],MATCH(0,COUNTIF($B$3:B140,EmpData[Name]),0)),"")</f>
        <v/>
      </c>
    </row>
    <row r="142" spans="2:2" x14ac:dyDescent="0.25">
      <c r="B142" t="str">
        <f t="array" ref="B142">IFERROR(INDEX(EmpData[Name],MATCH(0,COUNTIF($B$3:B141,EmpData[Name]),0)),"")</f>
        <v/>
      </c>
    </row>
    <row r="143" spans="2:2" x14ac:dyDescent="0.25">
      <c r="B143" t="str">
        <f t="array" ref="B143">IFERROR(INDEX(EmpData[Name],MATCH(0,COUNTIF($B$3:B142,EmpData[Name]),0)),"")</f>
        <v/>
      </c>
    </row>
    <row r="144" spans="2:2" x14ac:dyDescent="0.25">
      <c r="B144" t="str">
        <f t="array" ref="B144">IFERROR(INDEX(EmpData[Name],MATCH(0,COUNTIF($B$3:B143,EmpData[Name]),0)),"")</f>
        <v/>
      </c>
    </row>
    <row r="145" spans="2:2" x14ac:dyDescent="0.25">
      <c r="B145" t="str">
        <f t="array" ref="B145">IFERROR(INDEX(EmpData[Name],MATCH(0,COUNTIF($B$3:B144,EmpData[Name]),0)),"")</f>
        <v/>
      </c>
    </row>
    <row r="146" spans="2:2" x14ac:dyDescent="0.25">
      <c r="B146" t="str">
        <f t="array" ref="B146">IFERROR(INDEX(EmpData[Name],MATCH(0,COUNTIF($B$3:B145,EmpData[Name]),0)),"")</f>
        <v/>
      </c>
    </row>
    <row r="147" spans="2:2" x14ac:dyDescent="0.25">
      <c r="B147" t="str">
        <f t="array" ref="B147">IFERROR(INDEX(EmpData[Name],MATCH(0,COUNTIF($B$3:B146,EmpData[Name]),0)),"")</f>
        <v/>
      </c>
    </row>
    <row r="148" spans="2:2" x14ac:dyDescent="0.25">
      <c r="B148" t="str">
        <f t="array" ref="B148">IFERROR(INDEX(EmpData[Name],MATCH(0,COUNTIF($B$3:B147,EmpData[Name]),0)),"")</f>
        <v/>
      </c>
    </row>
    <row r="149" spans="2:2" x14ac:dyDescent="0.25">
      <c r="B149" t="str">
        <f t="array" ref="B149">IFERROR(INDEX(EmpData[Name],MATCH(0,COUNTIF($B$3:B148,EmpData[Name]),0)),"")</f>
        <v/>
      </c>
    </row>
    <row r="150" spans="2:2" x14ac:dyDescent="0.25">
      <c r="B150" t="str">
        <f t="array" ref="B150">IFERROR(INDEX(EmpData[Name],MATCH(0,COUNTIF($B$3:B149,EmpData[Name]),0)),"")</f>
        <v/>
      </c>
    </row>
    <row r="151" spans="2:2" x14ac:dyDescent="0.25">
      <c r="B151" t="str">
        <f t="array" ref="B151">IFERROR(INDEX(EmpData[Name],MATCH(0,COUNTIF($B$3:B150,EmpData[Name]),0)),"")</f>
        <v/>
      </c>
    </row>
    <row r="152" spans="2:2" x14ac:dyDescent="0.25">
      <c r="B152" t="str">
        <f t="array" ref="B152">IFERROR(INDEX(EmpData[Name],MATCH(0,COUNTIF($B$3:B151,EmpData[Name]),0)),"")</f>
        <v/>
      </c>
    </row>
    <row r="153" spans="2:2" x14ac:dyDescent="0.25">
      <c r="B153" t="str">
        <f t="array" ref="B153">IFERROR(INDEX(EmpData[Name],MATCH(0,COUNTIF($B$3:B152,EmpData[Name]),0)),"")</f>
        <v/>
      </c>
    </row>
    <row r="154" spans="2:2" x14ac:dyDescent="0.25">
      <c r="B154" t="str">
        <f t="array" ref="B154">IFERROR(INDEX(EmpData[Name],MATCH(0,COUNTIF($B$3:B153,EmpData[Name]),0)),"")</f>
        <v/>
      </c>
    </row>
    <row r="155" spans="2:2" x14ac:dyDescent="0.25">
      <c r="B155" t="str">
        <f t="array" ref="B155">IFERROR(INDEX(EmpData[Name],MATCH(0,COUNTIF($B$3:B154,EmpData[Name]),0)),"")</f>
        <v/>
      </c>
    </row>
    <row r="156" spans="2:2" x14ac:dyDescent="0.25">
      <c r="B156" t="str">
        <f t="array" ref="B156">IFERROR(INDEX(EmpData[Name],MATCH(0,COUNTIF($B$3:B155,EmpData[Name]),0)),"")</f>
        <v/>
      </c>
    </row>
    <row r="157" spans="2:2" x14ac:dyDescent="0.25">
      <c r="B157" t="str">
        <f t="array" ref="B157">IFERROR(INDEX(EmpData[Name],MATCH(0,COUNTIF($B$3:B156,EmpData[Name]),0)),"")</f>
        <v/>
      </c>
    </row>
    <row r="158" spans="2:2" x14ac:dyDescent="0.25">
      <c r="B158" t="str">
        <f t="array" ref="B158">IFERROR(INDEX(EmpData[Name],MATCH(0,COUNTIF($B$3:B157,EmpData[Name]),0)),"")</f>
        <v/>
      </c>
    </row>
    <row r="159" spans="2:2" x14ac:dyDescent="0.25">
      <c r="B159" t="str">
        <f t="array" ref="B159">IFERROR(INDEX(EmpData[Name],MATCH(0,COUNTIF($B$3:B158,EmpData[Name]),0)),"")</f>
        <v/>
      </c>
    </row>
    <row r="160" spans="2:2" x14ac:dyDescent="0.25">
      <c r="B160" t="str">
        <f t="array" ref="B160">IFERROR(INDEX(EmpData[Name],MATCH(0,COUNTIF($B$3:B159,EmpData[Name]),0)),"")</f>
        <v/>
      </c>
    </row>
    <row r="161" spans="2:2" x14ac:dyDescent="0.25">
      <c r="B161" t="str">
        <f t="array" ref="B161">IFERROR(INDEX(EmpData[Name],MATCH(0,COUNTIF($B$3:B160,EmpData[Name]),0)),"")</f>
        <v/>
      </c>
    </row>
    <row r="162" spans="2:2" x14ac:dyDescent="0.25">
      <c r="B162" t="str">
        <f t="array" ref="B162">IFERROR(INDEX(EmpData[Name],MATCH(0,COUNTIF($B$3:B161,EmpData[Name]),0)),"")</f>
        <v/>
      </c>
    </row>
    <row r="163" spans="2:2" x14ac:dyDescent="0.25">
      <c r="B163" t="str">
        <f t="array" ref="B163">IFERROR(INDEX(EmpData[Name],MATCH(0,COUNTIF($B$3:B162,EmpData[Name]),0)),"")</f>
        <v/>
      </c>
    </row>
    <row r="164" spans="2:2" x14ac:dyDescent="0.25">
      <c r="B164" t="str">
        <f t="array" ref="B164">IFERROR(INDEX(EmpData[Name],MATCH(0,COUNTIF($B$3:B163,EmpData[Name]),0)),"")</f>
        <v/>
      </c>
    </row>
    <row r="165" spans="2:2" x14ac:dyDescent="0.25">
      <c r="B165" t="str">
        <f t="array" ref="B165">IFERROR(INDEX(EmpData[Name],MATCH(0,COUNTIF($B$3:B164,EmpData[Name]),0)),"")</f>
        <v/>
      </c>
    </row>
    <row r="166" spans="2:2" x14ac:dyDescent="0.25">
      <c r="B166" t="str">
        <f t="array" ref="B166">IFERROR(INDEX(EmpData[Name],MATCH(0,COUNTIF($B$3:B165,EmpData[Name]),0)),"")</f>
        <v/>
      </c>
    </row>
    <row r="167" spans="2:2" x14ac:dyDescent="0.25">
      <c r="B167" t="str">
        <f t="array" ref="B167">IFERROR(INDEX(EmpData[Name],MATCH(0,COUNTIF($B$3:B166,EmpData[Name]),0)),"")</f>
        <v/>
      </c>
    </row>
    <row r="168" spans="2:2" x14ac:dyDescent="0.25">
      <c r="B168" t="str">
        <f t="array" ref="B168">IFERROR(INDEX(EmpData[Name],MATCH(0,COUNTIF($B$3:B167,EmpData[Name]),0)),"")</f>
        <v/>
      </c>
    </row>
    <row r="169" spans="2:2" x14ac:dyDescent="0.25">
      <c r="B169" t="str">
        <f t="array" ref="B169">IFERROR(INDEX(EmpData[Name],MATCH(0,COUNTIF($B$3:B168,EmpData[Name]),0)),"")</f>
        <v/>
      </c>
    </row>
    <row r="170" spans="2:2" x14ac:dyDescent="0.25">
      <c r="B170" t="str">
        <f t="array" ref="B170">IFERROR(INDEX(EmpData[Name],MATCH(0,COUNTIF($B$3:B169,EmpData[Name]),0)),"")</f>
        <v/>
      </c>
    </row>
    <row r="171" spans="2:2" x14ac:dyDescent="0.25">
      <c r="B171" t="str">
        <f t="array" ref="B171">IFERROR(INDEX(EmpData[Name],MATCH(0,COUNTIF($B$3:B170,EmpData[Name]),0)),"")</f>
        <v/>
      </c>
    </row>
    <row r="172" spans="2:2" x14ac:dyDescent="0.25">
      <c r="B172" t="str">
        <f t="array" ref="B172">IFERROR(INDEX(EmpData[Name],MATCH(0,COUNTIF($B$3:B171,EmpData[Name]),0)),"")</f>
        <v/>
      </c>
    </row>
    <row r="173" spans="2:2" x14ac:dyDescent="0.25">
      <c r="B173" t="str">
        <f t="array" ref="B173">IFERROR(INDEX(EmpData[Name],MATCH(0,COUNTIF($B$3:B172,EmpData[Name]),0)),"")</f>
        <v/>
      </c>
    </row>
    <row r="174" spans="2:2" x14ac:dyDescent="0.25">
      <c r="B174" t="str">
        <f t="array" ref="B174">IFERROR(INDEX(EmpData[Name],MATCH(0,COUNTIF($B$3:B173,EmpData[Name]),0)),"")</f>
        <v/>
      </c>
    </row>
    <row r="175" spans="2:2" x14ac:dyDescent="0.25">
      <c r="B175" t="str">
        <f t="array" ref="B175">IFERROR(INDEX(EmpData[Name],MATCH(0,COUNTIF($B$3:B174,EmpData[Name]),0)),"")</f>
        <v/>
      </c>
    </row>
    <row r="176" spans="2:2" x14ac:dyDescent="0.25">
      <c r="B176" t="str">
        <f t="array" ref="B176">IFERROR(INDEX(EmpData[Name],MATCH(0,COUNTIF($B$3:B175,EmpData[Name]),0)),"")</f>
        <v/>
      </c>
    </row>
    <row r="177" spans="2:2" x14ac:dyDescent="0.25">
      <c r="B177" t="str">
        <f t="array" ref="B177">IFERROR(INDEX(EmpData[Name],MATCH(0,COUNTIF($B$3:B176,EmpData[Name]),0)),"")</f>
        <v/>
      </c>
    </row>
    <row r="178" spans="2:2" x14ac:dyDescent="0.25">
      <c r="B178" t="str">
        <f t="array" ref="B178">IFERROR(INDEX(EmpData[Name],MATCH(0,COUNTIF($B$3:B177,EmpData[Name]),0)),"")</f>
        <v/>
      </c>
    </row>
    <row r="179" spans="2:2" x14ac:dyDescent="0.25">
      <c r="B179" t="str">
        <f t="array" ref="B179">IFERROR(INDEX(EmpData[Name],MATCH(0,COUNTIF($B$3:B178,EmpData[Name]),0)),"")</f>
        <v/>
      </c>
    </row>
    <row r="180" spans="2:2" x14ac:dyDescent="0.25">
      <c r="B180" t="str">
        <f t="array" ref="B180">IFERROR(INDEX(EmpData[Name],MATCH(0,COUNTIF($B$3:B179,EmpData[Name]),0)),"")</f>
        <v/>
      </c>
    </row>
    <row r="181" spans="2:2" x14ac:dyDescent="0.25">
      <c r="B181" t="str">
        <f t="array" ref="B181">IFERROR(INDEX(EmpData[Name],MATCH(0,COUNTIF($B$3:B180,EmpData[Name]),0)),"")</f>
        <v/>
      </c>
    </row>
    <row r="182" spans="2:2" x14ac:dyDescent="0.25">
      <c r="B182" t="str">
        <f t="array" ref="B182">IFERROR(INDEX(EmpData[Name],MATCH(0,COUNTIF($B$3:B181,EmpData[Name]),0)),"")</f>
        <v/>
      </c>
    </row>
    <row r="183" spans="2:2" x14ac:dyDescent="0.25">
      <c r="B183" t="str">
        <f t="array" ref="B183">IFERROR(INDEX(EmpData[Name],MATCH(0,COUNTIF($B$3:B182,EmpData[Name]),0)),"")</f>
        <v/>
      </c>
    </row>
    <row r="184" spans="2:2" x14ac:dyDescent="0.25">
      <c r="B184" t="str">
        <f t="array" ref="B184">IFERROR(INDEX(EmpData[Name],MATCH(0,COUNTIF($B$3:B183,EmpData[Name]),0)),"")</f>
        <v/>
      </c>
    </row>
    <row r="185" spans="2:2" x14ac:dyDescent="0.25">
      <c r="B185" t="str">
        <f t="array" ref="B185">IFERROR(INDEX(EmpData[Name],MATCH(0,COUNTIF($B$3:B184,EmpData[Name]),0)),"")</f>
        <v/>
      </c>
    </row>
    <row r="186" spans="2:2" x14ac:dyDescent="0.25">
      <c r="B186" t="str">
        <f t="array" ref="B186">IFERROR(INDEX(EmpData[Name],MATCH(0,COUNTIF($B$3:B185,EmpData[Name]),0)),"")</f>
        <v/>
      </c>
    </row>
    <row r="187" spans="2:2" x14ac:dyDescent="0.25">
      <c r="B187" t="str">
        <f t="array" ref="B187">IFERROR(INDEX(EmpData[Name],MATCH(0,COUNTIF($B$3:B186,EmpData[Name]),0)),"")</f>
        <v/>
      </c>
    </row>
    <row r="188" spans="2:2" x14ac:dyDescent="0.25">
      <c r="B188" t="str">
        <f t="array" ref="B188">IFERROR(INDEX(EmpData[Name],MATCH(0,COUNTIF($B$3:B187,EmpData[Name]),0)),"")</f>
        <v/>
      </c>
    </row>
    <row r="189" spans="2:2" x14ac:dyDescent="0.25">
      <c r="B189" t="str">
        <f t="array" ref="B189">IFERROR(INDEX(EmpData[Name],MATCH(0,COUNTIF($B$3:B188,EmpData[Name]),0)),"")</f>
        <v/>
      </c>
    </row>
    <row r="190" spans="2:2" x14ac:dyDescent="0.25">
      <c r="B190" t="str">
        <f t="array" ref="B190">IFERROR(INDEX(EmpData[Name],MATCH(0,COUNTIF($B$3:B189,EmpData[Name]),0)),"")</f>
        <v/>
      </c>
    </row>
    <row r="191" spans="2:2" x14ac:dyDescent="0.25">
      <c r="B191" t="str">
        <f t="array" ref="B191">IFERROR(INDEX(EmpData[Name],MATCH(0,COUNTIF($B$3:B190,EmpData[Name]),0)),"")</f>
        <v/>
      </c>
    </row>
    <row r="192" spans="2:2" x14ac:dyDescent="0.25">
      <c r="B192" t="str">
        <f t="array" ref="B192">IFERROR(INDEX(EmpData[Name],MATCH(0,COUNTIF($B$3:B191,EmpData[Name]),0)),"")</f>
        <v/>
      </c>
    </row>
    <row r="193" spans="2:2" x14ac:dyDescent="0.25">
      <c r="B193" t="str">
        <f t="array" ref="B193">IFERROR(INDEX(EmpData[Name],MATCH(0,COUNTIF($B$3:B192,EmpData[Name]),0)),"")</f>
        <v/>
      </c>
    </row>
    <row r="194" spans="2:2" x14ac:dyDescent="0.25">
      <c r="B194" t="str">
        <f t="array" ref="B194">IFERROR(INDEX(EmpData[Name],MATCH(0,COUNTIF($B$3:B193,EmpData[Name]),0)),"")</f>
        <v/>
      </c>
    </row>
    <row r="195" spans="2:2" x14ac:dyDescent="0.25">
      <c r="B195" t="str">
        <f t="array" ref="B195">IFERROR(INDEX(EmpData[Name],MATCH(0,COUNTIF($B$3:B194,EmpData[Name]),0)),"")</f>
        <v/>
      </c>
    </row>
    <row r="196" spans="2:2" x14ac:dyDescent="0.25">
      <c r="B196" t="str">
        <f t="array" ref="B196">IFERROR(INDEX(EmpData[Name],MATCH(0,COUNTIF($B$3:B195,EmpData[Name]),0)),"")</f>
        <v/>
      </c>
    </row>
    <row r="197" spans="2:2" x14ac:dyDescent="0.25">
      <c r="B197" t="str">
        <f t="array" ref="B197">IFERROR(INDEX(EmpData[Name],MATCH(0,COUNTIF($B$3:B196,EmpData[Name]),0)),"")</f>
        <v/>
      </c>
    </row>
    <row r="198" spans="2:2" x14ac:dyDescent="0.25">
      <c r="B198" t="str">
        <f t="array" ref="B198">IFERROR(INDEX(EmpData[Name],MATCH(0,COUNTIF($B$3:B197,EmpData[Name]),0)),"")</f>
        <v/>
      </c>
    </row>
    <row r="199" spans="2:2" x14ac:dyDescent="0.25">
      <c r="B199" t="str">
        <f t="array" ref="B199">IFERROR(INDEX(EmpData[Name],MATCH(0,COUNTIF($B$3:B198,EmpData[Name]),0)),"")</f>
        <v/>
      </c>
    </row>
    <row r="200" spans="2:2" x14ac:dyDescent="0.25">
      <c r="B200" t="str">
        <f t="array" ref="B200">IFERROR(INDEX(EmpData[Name],MATCH(0,COUNTIF($B$3:B199,EmpData[Name]),0)),"")</f>
        <v/>
      </c>
    </row>
    <row r="201" spans="2:2" x14ac:dyDescent="0.25">
      <c r="B201" t="str">
        <f t="array" ref="B201">IFERROR(INDEX(EmpData[Name],MATCH(0,COUNTIF($B$3:B200,EmpData[Name]),0)),"")</f>
        <v/>
      </c>
    </row>
    <row r="202" spans="2:2" x14ac:dyDescent="0.25">
      <c r="B202" t="str">
        <f t="array" ref="B202">IFERROR(INDEX(EmpData[Name],MATCH(0,COUNTIF($B$3:B201,EmpData[Name]),0)),"")</f>
        <v/>
      </c>
    </row>
    <row r="203" spans="2:2" x14ac:dyDescent="0.25">
      <c r="B203" t="str">
        <f t="array" ref="B203">IFERROR(INDEX(EmpData[Name],MATCH(0,COUNTIF($B$3:B202,EmpData[Name]),0)),"")</f>
        <v/>
      </c>
    </row>
    <row r="204" spans="2:2" x14ac:dyDescent="0.25">
      <c r="B204" t="str">
        <f t="array" ref="B204">IFERROR(INDEX(EmpData[Name],MATCH(0,COUNTIF($B$3:B203,EmpData[Name]),0)),"")</f>
        <v/>
      </c>
    </row>
    <row r="205" spans="2:2" x14ac:dyDescent="0.25">
      <c r="B205" t="str">
        <f t="array" ref="B205">IFERROR(INDEX(EmpData[Name],MATCH(0,COUNTIF($B$3:B204,EmpData[Name]),0)),"")</f>
        <v/>
      </c>
    </row>
    <row r="206" spans="2:2" x14ac:dyDescent="0.25">
      <c r="B206" t="str">
        <f t="array" ref="B206">IFERROR(INDEX(EmpData[Name],MATCH(0,COUNTIF($B$3:B205,EmpData[Name]),0)),"")</f>
        <v/>
      </c>
    </row>
    <row r="207" spans="2:2" x14ac:dyDescent="0.25">
      <c r="B207" t="str">
        <f t="array" ref="B207">IFERROR(INDEX(EmpData[Name],MATCH(0,COUNTIF($B$3:B206,EmpData[Name]),0)),"")</f>
        <v/>
      </c>
    </row>
    <row r="208" spans="2:2" x14ac:dyDescent="0.25">
      <c r="B208" t="str">
        <f t="array" ref="B208">IFERROR(INDEX(EmpData[Name],MATCH(0,COUNTIF($B$3:B207,EmpData[Name]),0)),"")</f>
        <v/>
      </c>
    </row>
    <row r="209" spans="2:2" x14ac:dyDescent="0.25">
      <c r="B209" t="str">
        <f t="array" ref="B209">IFERROR(INDEX(EmpData[Name],MATCH(0,COUNTIF($B$3:B208,EmpData[Name]),0)),"")</f>
        <v/>
      </c>
    </row>
    <row r="210" spans="2:2" x14ac:dyDescent="0.25">
      <c r="B210" t="str">
        <f t="array" ref="B210">IFERROR(INDEX(EmpData[Name],MATCH(0,COUNTIF($B$3:B209,EmpData[Name]),0)),"")</f>
        <v/>
      </c>
    </row>
    <row r="211" spans="2:2" x14ac:dyDescent="0.25">
      <c r="B211" t="str">
        <f t="array" ref="B211">IFERROR(INDEX(EmpData[Name],MATCH(0,COUNTIF($B$3:B210,EmpData[Name]),0)),"")</f>
        <v/>
      </c>
    </row>
    <row r="212" spans="2:2" x14ac:dyDescent="0.25">
      <c r="B212" t="str">
        <f t="array" ref="B212">IFERROR(INDEX(EmpData[Name],MATCH(0,COUNTIF($B$3:B211,EmpData[Name]),0)),"")</f>
        <v/>
      </c>
    </row>
    <row r="213" spans="2:2" x14ac:dyDescent="0.25">
      <c r="B213" t="str">
        <f t="array" ref="B213">IFERROR(INDEX(EmpData[Name],MATCH(0,COUNTIF($B$3:B212,EmpData[Name]),0)),"")</f>
        <v/>
      </c>
    </row>
    <row r="214" spans="2:2" x14ac:dyDescent="0.25">
      <c r="B214" t="str">
        <f t="array" ref="B214">IFERROR(INDEX(EmpData[Name],MATCH(0,COUNTIF($B$3:B213,EmpData[Name]),0)),"")</f>
        <v/>
      </c>
    </row>
    <row r="215" spans="2:2" x14ac:dyDescent="0.25">
      <c r="B215" t="str">
        <f t="array" ref="B215">IFERROR(INDEX(EmpData[Name],MATCH(0,COUNTIF($B$3:B214,EmpData[Name]),0)),"")</f>
        <v/>
      </c>
    </row>
    <row r="216" spans="2:2" x14ac:dyDescent="0.25">
      <c r="B216" t="str">
        <f t="array" ref="B216">IFERROR(INDEX(EmpData[Name],MATCH(0,COUNTIF($B$3:B215,EmpData[Name]),0)),"")</f>
        <v/>
      </c>
    </row>
    <row r="217" spans="2:2" x14ac:dyDescent="0.25">
      <c r="B217" t="str">
        <f t="array" ref="B217">IFERROR(INDEX(EmpData[Name],MATCH(0,COUNTIF($B$3:B216,EmpData[Name]),0)),"")</f>
        <v/>
      </c>
    </row>
    <row r="218" spans="2:2" x14ac:dyDescent="0.25">
      <c r="B218" t="str">
        <f t="array" ref="B218">IFERROR(INDEX(EmpData[Name],MATCH(0,COUNTIF($B$3:B217,EmpData[Name]),0)),"")</f>
        <v/>
      </c>
    </row>
    <row r="219" spans="2:2" x14ac:dyDescent="0.25">
      <c r="B219" t="str">
        <f t="array" ref="B219">IFERROR(INDEX(EmpData[Name],MATCH(0,COUNTIF($B$3:B218,EmpData[Name]),0)),"")</f>
        <v/>
      </c>
    </row>
    <row r="220" spans="2:2" x14ac:dyDescent="0.25">
      <c r="B220" t="str">
        <f t="array" ref="B220">IFERROR(INDEX(EmpData[Name],MATCH(0,COUNTIF($B$3:B219,EmpData[Name]),0)),"")</f>
        <v/>
      </c>
    </row>
    <row r="221" spans="2:2" x14ac:dyDescent="0.25">
      <c r="B221" t="str">
        <f t="array" ref="B221">IFERROR(INDEX(EmpData[Name],MATCH(0,COUNTIF($B$3:B220,EmpData[Name]),0)),"")</f>
        <v/>
      </c>
    </row>
    <row r="222" spans="2:2" x14ac:dyDescent="0.25">
      <c r="B222" t="str">
        <f t="array" ref="B222">IFERROR(INDEX(EmpData[Name],MATCH(0,COUNTIF($B$3:B221,EmpData[Name]),0)),"")</f>
        <v/>
      </c>
    </row>
    <row r="223" spans="2:2" x14ac:dyDescent="0.25">
      <c r="B223" t="str">
        <f t="array" ref="B223">IFERROR(INDEX(EmpData[Name],MATCH(0,COUNTIF($B$3:B222,EmpData[Name]),0)),"")</f>
        <v/>
      </c>
    </row>
    <row r="224" spans="2:2" x14ac:dyDescent="0.25">
      <c r="B224" t="str">
        <f t="array" ref="B224">IFERROR(INDEX(EmpData[Name],MATCH(0,COUNTIF($B$3:B223,EmpData[Name]),0)),"")</f>
        <v/>
      </c>
    </row>
    <row r="225" spans="2:2" x14ac:dyDescent="0.25">
      <c r="B225" t="str">
        <f t="array" ref="B225">IFERROR(INDEX(EmpData[Name],MATCH(0,COUNTIF($B$3:B224,EmpData[Name]),0)),"")</f>
        <v/>
      </c>
    </row>
    <row r="226" spans="2:2" x14ac:dyDescent="0.25">
      <c r="B226" t="str">
        <f t="array" ref="B226">IFERROR(INDEX(EmpData[Name],MATCH(0,COUNTIF($B$3:B225,EmpData[Name]),0)),"")</f>
        <v/>
      </c>
    </row>
    <row r="227" spans="2:2" x14ac:dyDescent="0.25">
      <c r="B227" t="str">
        <f t="array" ref="B227">IFERROR(INDEX(EmpData[Name],MATCH(0,COUNTIF($B$3:B226,EmpData[Name]),0)),"")</f>
        <v/>
      </c>
    </row>
    <row r="228" spans="2:2" x14ac:dyDescent="0.25">
      <c r="B228" t="str">
        <f t="array" ref="B228">IFERROR(INDEX(EmpData[Name],MATCH(0,COUNTIF($B$3:B227,EmpData[Name]),0)),"")</f>
        <v/>
      </c>
    </row>
    <row r="229" spans="2:2" x14ac:dyDescent="0.25">
      <c r="B229" t="str">
        <f t="array" ref="B229">IFERROR(INDEX(EmpData[Name],MATCH(0,COUNTIF($B$3:B228,EmpData[Name]),0)),"")</f>
        <v/>
      </c>
    </row>
    <row r="230" spans="2:2" x14ac:dyDescent="0.25">
      <c r="B230" t="str">
        <f t="array" ref="B230">IFERROR(INDEX(EmpData[Name],MATCH(0,COUNTIF($B$3:B229,EmpData[Name]),0)),"")</f>
        <v/>
      </c>
    </row>
    <row r="231" spans="2:2" x14ac:dyDescent="0.25">
      <c r="B231" t="str">
        <f t="array" ref="B231">IFERROR(INDEX(EmpData[Name],MATCH(0,COUNTIF($B$3:B230,EmpData[Name]),0)),"")</f>
        <v/>
      </c>
    </row>
    <row r="232" spans="2:2" x14ac:dyDescent="0.25">
      <c r="B232" t="str">
        <f t="array" ref="B232">IFERROR(INDEX(EmpData[Name],MATCH(0,COUNTIF($B$3:B231,EmpData[Name]),0)),"")</f>
        <v/>
      </c>
    </row>
    <row r="233" spans="2:2" x14ac:dyDescent="0.25">
      <c r="B233" t="str">
        <f t="array" ref="B233">IFERROR(INDEX(EmpData[Name],MATCH(0,COUNTIF($B$3:B232,EmpData[Name]),0)),"")</f>
        <v/>
      </c>
    </row>
    <row r="234" spans="2:2" x14ac:dyDescent="0.25">
      <c r="B234" t="str">
        <f t="array" ref="B234">IFERROR(INDEX(EmpData[Name],MATCH(0,COUNTIF($B$3:B233,EmpData[Name]),0)),"")</f>
        <v/>
      </c>
    </row>
    <row r="235" spans="2:2" x14ac:dyDescent="0.25">
      <c r="B235" t="str">
        <f t="array" ref="B235">IFERROR(INDEX(EmpData[Name],MATCH(0,COUNTIF($B$3:B234,EmpData[Name]),0)),"")</f>
        <v/>
      </c>
    </row>
    <row r="236" spans="2:2" x14ac:dyDescent="0.25">
      <c r="B236" t="str">
        <f t="array" ref="B236">IFERROR(INDEX(EmpData[Name],MATCH(0,COUNTIF($B$3:B235,EmpData[Name]),0)),"")</f>
        <v/>
      </c>
    </row>
    <row r="237" spans="2:2" x14ac:dyDescent="0.25">
      <c r="B237" t="str">
        <f t="array" ref="B237">IFERROR(INDEX(EmpData[Name],MATCH(0,COUNTIF($B$3:B236,EmpData[Name]),0)),"")</f>
        <v/>
      </c>
    </row>
    <row r="238" spans="2:2" x14ac:dyDescent="0.25">
      <c r="B238" t="str">
        <f t="array" ref="B238">IFERROR(INDEX(EmpData[Name],MATCH(0,COUNTIF($B$3:B237,EmpData[Name]),0)),"")</f>
        <v/>
      </c>
    </row>
    <row r="239" spans="2:2" x14ac:dyDescent="0.25">
      <c r="B239" t="str">
        <f t="array" ref="B239">IFERROR(INDEX(EmpData[Name],MATCH(0,COUNTIF($B$3:B238,EmpData[Name]),0)),"")</f>
        <v/>
      </c>
    </row>
    <row r="240" spans="2:2" x14ac:dyDescent="0.25">
      <c r="B240" t="str">
        <f t="array" ref="B240">IFERROR(INDEX(EmpData[Name],MATCH(0,COUNTIF($B$3:B239,EmpData[Name]),0)),"")</f>
        <v/>
      </c>
    </row>
    <row r="241" spans="2:2" x14ac:dyDescent="0.25">
      <c r="B241" t="str">
        <f t="array" ref="B241">IFERROR(INDEX(EmpData[Name],MATCH(0,COUNTIF($B$3:B240,EmpData[Name]),0)),"")</f>
        <v/>
      </c>
    </row>
    <row r="242" spans="2:2" x14ac:dyDescent="0.25">
      <c r="B242" t="str">
        <f t="array" ref="B242">IFERROR(INDEX(EmpData[Name],MATCH(0,COUNTIF($B$3:B241,EmpData[Name]),0)),"")</f>
        <v/>
      </c>
    </row>
    <row r="243" spans="2:2" x14ac:dyDescent="0.25">
      <c r="B243" t="str">
        <f t="array" ref="B243">IFERROR(INDEX(EmpData[Name],MATCH(0,COUNTIF($B$3:B242,EmpData[Name]),0)),"")</f>
        <v/>
      </c>
    </row>
    <row r="244" spans="2:2" x14ac:dyDescent="0.25">
      <c r="B244" t="str">
        <f t="array" ref="B244">IFERROR(INDEX(EmpData[Name],MATCH(0,COUNTIF($B$3:B243,EmpData[Name]),0)),"")</f>
        <v/>
      </c>
    </row>
    <row r="245" spans="2:2" x14ac:dyDescent="0.25">
      <c r="B245" t="str">
        <f t="array" ref="B245">IFERROR(INDEX(EmpData[Name],MATCH(0,COUNTIF($B$3:B244,EmpData[Name]),0)),"")</f>
        <v/>
      </c>
    </row>
    <row r="246" spans="2:2" x14ac:dyDescent="0.25">
      <c r="B246" t="str">
        <f t="array" ref="B246">IFERROR(INDEX(EmpData[Name],MATCH(0,COUNTIF($B$3:B245,EmpData[Name]),0)),"")</f>
        <v/>
      </c>
    </row>
    <row r="247" spans="2:2" x14ac:dyDescent="0.25">
      <c r="B247" t="str">
        <f t="array" ref="B247">IFERROR(INDEX(EmpData[Name],MATCH(0,COUNTIF($B$3:B246,EmpData[Name]),0)),"")</f>
        <v/>
      </c>
    </row>
    <row r="248" spans="2:2" x14ac:dyDescent="0.25">
      <c r="B248" t="str">
        <f t="array" ref="B248">IFERROR(INDEX(EmpData[Name],MATCH(0,COUNTIF($B$3:B247,EmpData[Name]),0)),"")</f>
        <v/>
      </c>
    </row>
    <row r="249" spans="2:2" x14ac:dyDescent="0.25">
      <c r="B249" t="str">
        <f t="array" ref="B249">IFERROR(INDEX(EmpData[Name],MATCH(0,COUNTIF($B$3:B248,EmpData[Name]),0)),"")</f>
        <v/>
      </c>
    </row>
    <row r="250" spans="2:2" x14ac:dyDescent="0.25">
      <c r="B250" t="str">
        <f t="array" ref="B250">IFERROR(INDEX(EmpData[Name],MATCH(0,COUNTIF($B$3:B249,EmpData[Name]),0)),"")</f>
        <v/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"/>
  <sheetViews>
    <sheetView workbookViewId="0">
      <selection activeCell="B23" sqref="B23"/>
    </sheetView>
  </sheetViews>
  <sheetFormatPr defaultRowHeight="15" x14ac:dyDescent="0.25"/>
  <cols>
    <col min="1" max="1" width="20.42578125" customWidth="1"/>
    <col min="2" max="2" width="61.7109375" customWidth="1"/>
    <col min="3" max="3" width="40" customWidth="1"/>
    <col min="4" max="4" width="11" customWidth="1"/>
  </cols>
  <sheetData>
    <row r="1" spans="1:24" ht="15.75" x14ac:dyDescent="0.25">
      <c r="A1" s="55" t="s">
        <v>343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42"/>
      <c r="O1" s="38"/>
      <c r="P1" s="38"/>
      <c r="Q1" s="38"/>
      <c r="R1" s="38"/>
      <c r="S1" s="38"/>
      <c r="T1" s="38"/>
      <c r="U1" s="38"/>
      <c r="V1" s="38"/>
      <c r="W1" s="38"/>
      <c r="X1" s="38"/>
    </row>
    <row r="3" spans="1:24" x14ac:dyDescent="0.25">
      <c r="A3" s="53" t="s">
        <v>322</v>
      </c>
      <c r="B3" s="53"/>
      <c r="C3" s="53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24" x14ac:dyDescent="0.25">
      <c r="E4" s="54" t="s">
        <v>342</v>
      </c>
      <c r="F4" s="54"/>
      <c r="G4" s="54"/>
      <c r="H4" s="54"/>
      <c r="I4" s="54"/>
      <c r="J4" s="54"/>
      <c r="K4" s="54"/>
      <c r="L4" s="54"/>
    </row>
    <row r="5" spans="1:24" x14ac:dyDescent="0.25">
      <c r="A5" s="39" t="s">
        <v>323</v>
      </c>
      <c r="B5" s="39" t="s">
        <v>324</v>
      </c>
      <c r="C5" s="39" t="s">
        <v>325</v>
      </c>
      <c r="E5" s="53" t="s">
        <v>340</v>
      </c>
      <c r="F5" s="53"/>
      <c r="H5" s="53" t="s">
        <v>4</v>
      </c>
      <c r="I5" s="53"/>
      <c r="K5" s="53" t="s">
        <v>10</v>
      </c>
      <c r="L5" s="53"/>
    </row>
    <row r="6" spans="1:24" ht="30" x14ac:dyDescent="0.25">
      <c r="A6" s="39" t="s">
        <v>290</v>
      </c>
      <c r="B6" s="39" t="s">
        <v>326</v>
      </c>
      <c r="C6" s="40" t="s">
        <v>327</v>
      </c>
    </row>
    <row r="7" spans="1:24" ht="30" x14ac:dyDescent="0.25">
      <c r="A7" s="39" t="s">
        <v>291</v>
      </c>
      <c r="B7" s="39" t="s">
        <v>328</v>
      </c>
      <c r="C7" s="40" t="s">
        <v>327</v>
      </c>
    </row>
    <row r="8" spans="1:24" ht="45" x14ac:dyDescent="0.25">
      <c r="A8" s="39" t="s">
        <v>331</v>
      </c>
      <c r="B8" s="39" t="s">
        <v>329</v>
      </c>
      <c r="C8" s="40" t="s">
        <v>330</v>
      </c>
    </row>
    <row r="9" spans="1:24" ht="15" customHeight="1" x14ac:dyDescent="0.25">
      <c r="A9" s="39" t="s">
        <v>303</v>
      </c>
      <c r="B9" s="39" t="s">
        <v>332</v>
      </c>
      <c r="C9" s="40" t="s">
        <v>327</v>
      </c>
      <c r="E9" s="53" t="s">
        <v>269</v>
      </c>
      <c r="F9" s="53"/>
      <c r="H9" s="53" t="s">
        <v>272</v>
      </c>
      <c r="I9" s="53"/>
      <c r="K9" s="53" t="s">
        <v>341</v>
      </c>
      <c r="L9" s="53"/>
    </row>
    <row r="10" spans="1:24" ht="30" x14ac:dyDescent="0.25">
      <c r="A10" s="39" t="s">
        <v>333</v>
      </c>
      <c r="B10" s="39" t="s">
        <v>385</v>
      </c>
      <c r="C10" s="40" t="s">
        <v>339</v>
      </c>
    </row>
    <row r="11" spans="1:24" ht="30" x14ac:dyDescent="0.25">
      <c r="A11" s="39" t="s">
        <v>334</v>
      </c>
      <c r="B11" s="39" t="s">
        <v>335</v>
      </c>
      <c r="C11" s="40" t="s">
        <v>336</v>
      </c>
    </row>
    <row r="12" spans="1:24" ht="45" x14ac:dyDescent="0.25">
      <c r="A12" s="39" t="s">
        <v>292</v>
      </c>
      <c r="B12" s="39" t="s">
        <v>337</v>
      </c>
      <c r="C12" s="40" t="s">
        <v>338</v>
      </c>
    </row>
  </sheetData>
  <mergeCells count="9">
    <mergeCell ref="A3:C3"/>
    <mergeCell ref="E4:L4"/>
    <mergeCell ref="A1:M1"/>
    <mergeCell ref="E5:F5"/>
    <mergeCell ref="E9:F9"/>
    <mergeCell ref="H5:I5"/>
    <mergeCell ref="H9:I9"/>
    <mergeCell ref="K5:L5"/>
    <mergeCell ref="K9:L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List Box 1">
              <controlPr defaultSize="0" autoLine="0" autoPict="0">
                <anchor moveWithCells="1">
                  <from>
                    <xdr:col>4</xdr:col>
                    <xdr:colOff>28575</xdr:colOff>
                    <xdr:row>5</xdr:row>
                    <xdr:rowOff>38100</xdr:rowOff>
                  </from>
                  <to>
                    <xdr:col>5</xdr:col>
                    <xdr:colOff>581025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List Box 2">
              <controlPr defaultSize="0" autoLine="0" autoPict="0">
                <anchor moveWithCells="1">
                  <from>
                    <xdr:col>4</xdr:col>
                    <xdr:colOff>28575</xdr:colOff>
                    <xdr:row>9</xdr:row>
                    <xdr:rowOff>28575</xdr:rowOff>
                  </from>
                  <to>
                    <xdr:col>5</xdr:col>
                    <xdr:colOff>581025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List Box 3">
              <controlPr defaultSize="0" autoLine="0" autoPict="0">
                <anchor moveWithCells="1">
                  <from>
                    <xdr:col>7</xdr:col>
                    <xdr:colOff>28575</xdr:colOff>
                    <xdr:row>5</xdr:row>
                    <xdr:rowOff>38100</xdr:rowOff>
                  </from>
                  <to>
                    <xdr:col>8</xdr:col>
                    <xdr:colOff>581025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List Box 4">
              <controlPr defaultSize="0" autoLine="0" autoPict="0">
                <anchor moveWithCells="1">
                  <from>
                    <xdr:col>7</xdr:col>
                    <xdr:colOff>28575</xdr:colOff>
                    <xdr:row>9</xdr:row>
                    <xdr:rowOff>28575</xdr:rowOff>
                  </from>
                  <to>
                    <xdr:col>8</xdr:col>
                    <xdr:colOff>581025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List Box 5">
              <controlPr defaultSize="0" autoLine="0" autoPict="0">
                <anchor moveWithCells="1">
                  <from>
                    <xdr:col>10</xdr:col>
                    <xdr:colOff>19050</xdr:colOff>
                    <xdr:row>5</xdr:row>
                    <xdr:rowOff>19050</xdr:rowOff>
                  </from>
                  <to>
                    <xdr:col>11</xdr:col>
                    <xdr:colOff>590550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List Box 6">
              <controlPr defaultSize="0" autoLine="0" autoPict="0">
                <anchor moveWithCells="1">
                  <from>
                    <xdr:col>10</xdr:col>
                    <xdr:colOff>38100</xdr:colOff>
                    <xdr:row>9</xdr:row>
                    <xdr:rowOff>28575</xdr:rowOff>
                  </from>
                  <to>
                    <xdr:col>11</xdr:col>
                    <xdr:colOff>590550</xdr:colOff>
                    <xdr:row>11</xdr:row>
                    <xdr:rowOff>542925</xdr:rowOff>
                  </to>
                </anchor>
              </controlPr>
            </control>
          </mc:Choice>
        </mc:AlternateContent>
      </controls>
    </mc:Choice>
  </mc:AlternateContent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Dasboard</vt:lpstr>
      <vt:lpstr>Emp_Data</vt:lpstr>
      <vt:lpstr>Calculations</vt:lpstr>
      <vt:lpstr>LISTS</vt:lpstr>
      <vt:lpstr>Readme</vt:lpstr>
      <vt:lpstr>Department</vt:lpstr>
      <vt:lpstr>Emp_Name</vt:lpstr>
      <vt:lpstr>Gender</vt:lpstr>
      <vt:lpstr>Month</vt:lpstr>
      <vt:lpstr>Months</vt:lpstr>
      <vt:lpstr>Vintage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 Traders</dc:creator>
  <cp:lastModifiedBy>Karanpreet singh</cp:lastModifiedBy>
  <dcterms:created xsi:type="dcterms:W3CDTF">2015-06-05T18:17:20Z</dcterms:created>
  <dcterms:modified xsi:type="dcterms:W3CDTF">2020-07-05T09:20:27Z</dcterms:modified>
</cp:coreProperties>
</file>