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ЭтаКнига" defaultThemeVersion="124226"/>
  <mc:AlternateContent xmlns:mc="http://schemas.openxmlformats.org/markup-compatibility/2006">
    <mc:Choice Requires="x15">
      <x15ac:absPath xmlns:x15ac="http://schemas.microsoft.com/office/spreadsheetml/2010/11/ac" url="C:\Users\garanyan_ks\Desktop\ОС_2021\ООО Гидра\Договора\"/>
    </mc:Choice>
  </mc:AlternateContent>
  <bookViews>
    <workbookView xWindow="480" yWindow="135" windowWidth="18195" windowHeight="6165"/>
  </bookViews>
  <sheets>
    <sheet name="ЮЛ" sheetId="3" r:id="rId1"/>
    <sheet name="ИП" sheetId="11" r:id="rId2"/>
    <sheet name="Лицензируемая деятельность" sheetId="12" r:id="rId3"/>
    <sheet name="Лист2" sheetId="2" r:id="rId4"/>
  </sheets>
  <definedNames>
    <definedName name="_xlnm.Print_Area" localSheetId="1">ИП!$A$1:$D$49</definedName>
    <definedName name="_xlnm.Print_Area" localSheetId="0">ЮЛ!$A$1:$C$73</definedName>
  </definedNames>
  <calcPr calcId="162913"/>
</workbook>
</file>

<file path=xl/calcChain.xml><?xml version="1.0" encoding="utf-8"?>
<calcChain xmlns="http://schemas.openxmlformats.org/spreadsheetml/2006/main">
  <c r="C35" i="11" l="1"/>
  <c r="C24" i="11"/>
  <c r="E22" i="11" s="1"/>
  <c r="D14" i="11"/>
  <c r="B34" i="3"/>
  <c r="D37" i="3" s="1"/>
  <c r="C16" i="3"/>
  <c r="B35" i="3" l="1"/>
  <c r="D35" i="11"/>
  <c r="E20" i="11"/>
  <c r="B37" i="11"/>
  <c r="B54" i="3" l="1"/>
  <c r="A56" i="3" s="1"/>
  <c r="D30" i="3"/>
  <c r="D23" i="3"/>
  <c r="D21" i="3"/>
  <c r="E33" i="11"/>
  <c r="E30" i="11"/>
  <c r="B38" i="11"/>
  <c r="E45" i="11" s="1"/>
  <c r="B41" i="11"/>
  <c r="B40" i="11"/>
  <c r="B39" i="11"/>
  <c r="E34" i="11"/>
  <c r="A62" i="3" l="1"/>
  <c r="A58" i="3"/>
  <c r="A65" i="3"/>
  <c r="A61" i="3"/>
  <c r="A57" i="3"/>
  <c r="A64" i="3"/>
  <c r="A60" i="3"/>
  <c r="D56" i="3"/>
  <c r="A63" i="3"/>
  <c r="A59" i="3"/>
  <c r="A14" i="2"/>
  <c r="C54" i="3"/>
  <c r="A15" i="2" l="1"/>
  <c r="B19" i="2"/>
  <c r="A19" i="2" s="1"/>
  <c r="B17" i="2"/>
  <c r="A16" i="2"/>
  <c r="A17" i="2"/>
  <c r="B21" i="2"/>
  <c r="A21" i="2" s="1"/>
  <c r="B20" i="2"/>
  <c r="A20" i="2" s="1"/>
  <c r="B18" i="2"/>
  <c r="A18" i="2" s="1"/>
  <c r="D50" i="3"/>
  <c r="D47" i="3"/>
  <c r="D52" i="3"/>
  <c r="D53" i="3"/>
  <c r="D69" i="3"/>
</calcChain>
</file>

<file path=xl/sharedStrings.xml><?xml version="1.0" encoding="utf-8"?>
<sst xmlns="http://schemas.openxmlformats.org/spreadsheetml/2006/main" count="230" uniqueCount="184">
  <si>
    <t>да</t>
  </si>
  <si>
    <t>нет</t>
  </si>
  <si>
    <t>Приложение №5.1</t>
  </si>
  <si>
    <t>ИНН ЮЛ</t>
  </si>
  <si>
    <t>Наименование ЮЛ</t>
  </si>
  <si>
    <t>Наличие иных оснований полагать, что целью заключения договора банковского счета (вклада) является совершение операций в целях легализации (отмывания) доходов, полученных преступным путем, или финансирование терроризма</t>
  </si>
  <si>
    <t>Одно и то же физическое лицо является учредителем (участником) юридического лица, его руководителем и (или) осуществляет ведение бухгалтерского учета такого юридического лица</t>
  </si>
  <si>
    <t>Должность Ответственного менеджера</t>
  </si>
  <si>
    <t>ФИО Ответственного менеджера</t>
  </si>
  <si>
    <t>Дата государственной регистрации ЮЛ</t>
  </si>
  <si>
    <t>Система налогообложения ЮЛ</t>
  </si>
  <si>
    <t>Дата заполнения листа проверки</t>
  </si>
  <si>
    <t>Отчетный период</t>
  </si>
  <si>
    <t>Налоговые отчисления за отчетный период, тыс. руб.</t>
  </si>
  <si>
    <t>Показатели налоговой отчетности</t>
  </si>
  <si>
    <t>ОСНО</t>
  </si>
  <si>
    <t>УСН (от дохода)</t>
  </si>
  <si>
    <t>УСН (доходы минус расходы)</t>
  </si>
  <si>
    <t>ЕНВД</t>
  </si>
  <si>
    <t>ЕСХН</t>
  </si>
  <si>
    <t>смешанная</t>
  </si>
  <si>
    <t>21 - 1 квартал</t>
  </si>
  <si>
    <t>22 - 2 квартал</t>
  </si>
  <si>
    <t>23 - 3 квартал</t>
  </si>
  <si>
    <t>24 - 4 квартал</t>
  </si>
  <si>
    <t>31 - полугодие</t>
  </si>
  <si>
    <t>33 - девять месяцев</t>
  </si>
  <si>
    <t>Совокупный оборот по расчетным счетам ЮЛ за отчетный период, тыс.руб.</t>
  </si>
  <si>
    <t>Уровень налоговой нагрузки</t>
  </si>
  <si>
    <t>ФИО Специалиста по проверке клиентов</t>
  </si>
  <si>
    <t>Результат проверки</t>
  </si>
  <si>
    <t>проверка не проводилась</t>
  </si>
  <si>
    <t>Принято решение</t>
  </si>
  <si>
    <t>Об отказе от заключения договора банковского счета (вклада)</t>
  </si>
  <si>
    <t>О заключении договора банковского счета (вклада)</t>
  </si>
  <si>
    <t>В выписке из ЕГРЮЛ указано, что юридическое лицо ликвидировано или находится в процессе ликвидации</t>
  </si>
  <si>
    <t xml:space="preserve">С даты регистрации юридического лица прошло менее шести месяцев </t>
  </si>
  <si>
    <r>
      <t>В поле Анкеты "Сведения о присутствии или отсутствии по адресу юридического лица единоличного исполнительного органа  или иного лица, уполномоченного действовать от имени клиента" Клиентом указано значение "нет"</t>
    </r>
    <r>
      <rPr>
        <i/>
        <sz val="10"/>
        <color rgb="FFFF0000"/>
        <rFont val="Arial Narrow"/>
        <family val="2"/>
        <charset val="204"/>
      </rPr>
      <t/>
    </r>
  </si>
  <si>
    <t>Наличие оснований полагать, что представленные в Банк документы и информация, в том числе в целях идентификации, являются недостоверными</t>
  </si>
  <si>
    <r>
      <t xml:space="preserve">В состав исполнительных органов юридического лица входят дисквалифицированные лица https://service.nalog.ru/disfind.do </t>
    </r>
    <r>
      <rPr>
        <i/>
        <sz val="10"/>
        <rFont val="Arial Narrow"/>
        <family val="2"/>
        <charset val="204"/>
      </rPr>
      <t/>
    </r>
  </si>
  <si>
    <r>
      <t xml:space="preserve">В отношении участников (руководителей) юридического лица факт невозможности участия (осуществления руководства юридическим лицом) установлен (подтвержден) в судебном порядке https://service.nalog.ru/svl.do </t>
    </r>
    <r>
      <rPr>
        <b/>
        <sz val="10"/>
        <color rgb="FFFF0000"/>
        <rFont val="Arial Narrow"/>
        <family val="2"/>
        <charset val="204"/>
      </rPr>
      <t/>
    </r>
  </si>
  <si>
    <r>
      <t>Отрицательный результат выездной проверки</t>
    </r>
    <r>
      <rPr>
        <b/>
        <sz val="10"/>
        <color rgb="FFFF0000"/>
        <rFont val="Arial Narrow"/>
        <family val="2"/>
        <charset val="204"/>
      </rPr>
      <t xml:space="preserve"> </t>
    </r>
  </si>
  <si>
    <t xml:space="preserve">Юридическое лицо и/или руководитель/участник юридического лица в Перечне 6001 </t>
  </si>
  <si>
    <r>
      <t>Отсутствие информации о хозяйственной деятельности организации в открытых источниках информации (в информационно-справочных изданиях, в интернете)</t>
    </r>
    <r>
      <rPr>
        <b/>
        <sz val="10"/>
        <color rgb="FF00B050"/>
        <rFont val="Arial Narrow"/>
        <family val="2"/>
        <charset val="204"/>
      </rPr>
      <t xml:space="preserve"> </t>
    </r>
  </si>
  <si>
    <t>ФИО Сотрудника УФМ/Специалиста по финансовому мониторингу РЦ</t>
  </si>
  <si>
    <t>Причина (причины для отказа от заключения договора банковского счета (вклада)</t>
  </si>
  <si>
    <t>БЛОК 1 - Ответственный менеджер</t>
  </si>
  <si>
    <t>БЛОК 3 - Автоматически</t>
  </si>
  <si>
    <r>
      <t xml:space="preserve">Руководитель и/или учредитель/участник (учредители/участники) юридического лица является (являются) руководителем и/или учредителем/участником (учредителями/участниками) нескольких юридических лиц https://service.nalog.ru/mru.do* 
</t>
    </r>
    <r>
      <rPr>
        <i/>
        <sz val="10"/>
        <rFont val="Arial Narrow"/>
        <family val="2"/>
        <charset val="204"/>
      </rPr>
      <t xml:space="preserve">(проверка также может осуществляться с использованием иных доступных Банку на законных основаниях источников информации) </t>
    </r>
  </si>
  <si>
    <t>БЛОК 2-Специалист по проверке клиентов</t>
  </si>
  <si>
    <t>БЛОК 4-УФМ</t>
  </si>
  <si>
    <t>Наличие в отношении юридического лица/руководителя/участника юридического лица существенной негативной информации, являющейся основанием для заключения "ВОЗРАЖАЕМ"</t>
  </si>
  <si>
    <t xml:space="preserve">Наличие в отношении юридического лица/руководителя/участника юридического лица существенной негативной информации, являющейся основанием для заключения "СТОП-ФАКТОР" </t>
  </si>
  <si>
    <t>Причина (причины) отказа от заключения договора банковского счета (вклада)</t>
  </si>
  <si>
    <t>С принятым решением ознакомлен и согласен/не согласен (ненужное вычеркнуть) - подпись руководителя подразделения</t>
  </si>
  <si>
    <t>С принятым решением ознакомлен - подпись Ответственного менеджера</t>
  </si>
  <si>
    <t>ЛИСТ ПРОВЕРКИ ИНДИВИДУАЛЬНЫХ ПРЕДПРИНИМАТЕЛЕЙ ДО ИХ ПРИЕМА НА ОБСЛУЖИВАНИЕ</t>
  </si>
  <si>
    <t xml:space="preserve">Регистрация (адрес) индивидуального предпринимателя и/или регистрация Бенефициарного владельца индивидуального предпринимателя осуществлена в государстве с высоким уровнем странового риска (39 баллов и более) согласно Перечню государств 794 SD </t>
  </si>
  <si>
    <t xml:space="preserve">С даты регистрации индивидуального предпринимателя прошло менее шести месяцев </t>
  </si>
  <si>
    <t>В поле Анкеты "Планируемые суммы снятия наличных денежных средств" юридическим лицом указано, что сумма планируемых к выдаче наличных равна либо превышает 1 млн. руб. в месяц (250 тыс. руб. к неделю/3 млн. руб. в квартал/12 млн. руб. в год)</t>
  </si>
  <si>
    <t>В поле Анкеты "Планируемые операции, связанные с переводами денежных средств в рамках внешнеэкономической деятельности" юридическим лицом указано, что регистрация контрагента юридического лица (место жительства или место нахождения), регистрация (место нахождения) банка, обслуживающего контрагента юридического лица, осуществлена в Иране или Северной Корее</t>
  </si>
  <si>
    <t>В поле Анкеты "Планируемые операции, связанные с переводами денежных средств в рамках внешнеэкономической деятельности" юридическим лицом указано, что регистрация контрагента юридического лица (место жительства или место нахождения), регистрация (место нахождения) банка, обслуживающего контрагента юридического лица, осуществлена в государстве с высоким уровнем странового риска (39 баллов и более) согласно Перечню государств 794 SD</t>
  </si>
  <si>
    <t>В выписке из ЕГРИП указано, что деятельность индивидуального предпринимателя прекращена</t>
  </si>
  <si>
    <t>В поле Анкеты "Планируемые суммы снятия наличных денежных средств" индивидуальным предпринимателем указано, что сумма планируемых к выдаче наличных равна либо превышает 1 млн. руб. в месяц (250 тыс. руб. к неделю/3 млн. руб. в квартал/12 млн. руб. в год)</t>
  </si>
  <si>
    <t>В поле Анкеты "Планируемые операции, связанные с переводами денежных средств в рамках внешнеэкономической деятельности" индивидуальным предпринимателем указано, что регистрация контрагента индивидуального предпринимателя (место жительства или место нахождения), регистрация (место нахождения) банка, обслуживающего контрагента индивидуального предпринимателя, осуществлена в Иране или Северной Корее</t>
  </si>
  <si>
    <t>В поле Анкеты "Планируемые операции, связанные с переводами денежных средств в рамках внешнеэкономической деятельности" индивидуальным предпринимателем указано, что регистрация контрагента индивидуального предпринимателя (место жительства или место нахождения), регистрация (место нахождения) банка, обслуживающего контрагента индивидуального предпринимателя, осуществлена в государстве с высоким уровнем странового риска (39 баллов и более) согласно Перечню государств 794 SD</t>
  </si>
  <si>
    <t>Наименование индивидуального предпринимателя</t>
  </si>
  <si>
    <t>ИНН индивидуального предпринимателя</t>
  </si>
  <si>
    <t>Дата государственной регистрации индивидуального предпринимателя</t>
  </si>
  <si>
    <t xml:space="preserve">Организация уже имеет в Банке расчетный счет (счета) </t>
  </si>
  <si>
    <t xml:space="preserve">Индивидуальный предприниматель в Перечне 6001 </t>
  </si>
  <si>
    <t>Дата принятия решения</t>
  </si>
  <si>
    <t>Подпись Сотрудника УФМ/Специалиста по финансовому мониторингу РЦ, принявшего решение</t>
  </si>
  <si>
    <t>Сведения о представителе и/или учредителе (участнике) и/или бенефициарном владельце юридического лица в Перечне экстремистов</t>
  </si>
  <si>
    <t>Паспорт гражданина Российской Федерации представителя и/или учредителя (участника) и/или бенефициарного владельца юридического лица недействителен</t>
  </si>
  <si>
    <t>Юридическое лицо имеет размер уставного капитала равный или незначительно превышающий минимальный размер уставного капитала, установленный законодательством Российской Федерации</t>
  </si>
  <si>
    <t>Наличие сведений о полной смене состава учредителей менее чем за три месяца до даты подачи заявки на открытие расчетного счета</t>
  </si>
  <si>
    <t>Наличие на сайте ФНС https://service.nalog.ru/bi.do информации о действующем решении налогового органа о приостановлении операций по счетам индивидуального предпринимателя в других кредитных организациях</t>
  </si>
  <si>
    <t>Наличие на сайте ФНС https://service.nalog.ru/bi.do информации о действующем решении налогового органа о приостановлении операций по счетам юридического лица в других кредитных организациях</t>
  </si>
  <si>
    <r>
      <t xml:space="preserve">Индивидуальный предприниматель является также руководителем и/или учредителем/участником (учредителями/участниками) нескольких юридических лиц https://service.nalog.ru/mru.do* 
</t>
    </r>
    <r>
      <rPr>
        <i/>
        <sz val="10"/>
        <rFont val="Arial Narrow"/>
        <family val="2"/>
        <charset val="204"/>
      </rPr>
      <t xml:space="preserve">(проверка также может осуществляться с использованием иных доступных Банку на законных основаниях источников информации) </t>
    </r>
  </si>
  <si>
    <t>Сведения об индивидуальном предпринимателе в Перечне экстремистов</t>
  </si>
  <si>
    <t>Паспорт гражданина Российской Федерации недействителен</t>
  </si>
  <si>
    <t xml:space="preserve">Регистрация (адрес) юридического лица и/или регистрация Бенефициарного владельца и/или регистрация (адрес) учредителя (участника) юридического лица осуществлена в государстве с высоким уровнем странового риска (39 баллов и более) согласно Перечню государств 794 SD </t>
  </si>
  <si>
    <t xml:space="preserve">Юридическое лицо и/или руководитель/участник юридического лица в Перечне 639-П </t>
  </si>
  <si>
    <t xml:space="preserve">Индивидуальный предприниматель в Перечне 639-П </t>
  </si>
  <si>
    <t xml:space="preserve">к Правилам внутреннего контроля
в целях противодействия легализации (отмыванию) доходов, 
полученнных преступным путем, финансированию терроризма и 
финансированию распространения оружия массового уничтожения
 АО "Банк Интеза" </t>
  </si>
  <si>
    <t xml:space="preserve">Адрес места нахождения ЮЛ и/или фактический адрес ЮЛ является адресом массовой регистрации, за исключением административно-деловых центров, торговых центров (комплексов) https://service.nalog.ru/addrfind.do </t>
  </si>
  <si>
    <t>34 - год</t>
  </si>
  <si>
    <t>Деятельность юридического лица связана с: 
- организацией и проведением азартных игр и заключением пари, организацией и проведением лотерей, и/или 
- производством оружия, боеприпасов и/или торговлей оружием, боеприпасами и/или
- обработкой металлических отходов и лома и/или торговлей металлическими отходами и ломом и/или
- деятельностью атомных электростанций и/или
- оптовой торговлей химическими продуктами</t>
  </si>
  <si>
    <t>Деятельность индивидуального предпринимателя связана с: 
- организацией и проведением азартных игр и заключением пари, организацией и проведением лотерей, и/или 
- производством оружия, боеприпасов и/или торговлей оружием, боеприпасами и/или
- обработкой металлических отходов и лома и/или торговлей металлическими отходами и ломом и/или
- деятельностью атомных электростанций и/или
- оптовой торговлей химическими продуктами</t>
  </si>
  <si>
    <t>Лизинговая/ факторинговая компания поставлена на учет в Росфинмониторинге https://portal.fedsfm.ru/check-inn</t>
  </si>
  <si>
    <t>не требуется</t>
  </si>
  <si>
    <t>В поле Анкеты "Планируемые операции, связанные с переводами денежных средств в рамках внешнеэкономической деятельности" указано, что сумма планируемых операций равна либо превышает 1 млн. руб. в месяц (250 тыс. руб. к неделю/3 млн. руб. в квартал/12 млн. руб. в год)</t>
  </si>
  <si>
    <t>БЛОК 2 - Специалист по проверке клиентов</t>
  </si>
  <si>
    <t xml:space="preserve">Организация размещает депозит на срок 1 месяц и более без открытия расчетного счета </t>
  </si>
  <si>
    <t>БЛОК 3 - Автоматически
Причина (причины для отказа от заключения договора банковского счета (вклада)</t>
  </si>
  <si>
    <t>БЛОК 4 - Срециалист по финансовому мониторингу</t>
  </si>
  <si>
    <t>Проверка Специалиста по проверке клиентов - Исключения</t>
  </si>
  <si>
    <t>Проверка проведена не более 12 месяцев назад, с результатом НЕ ВОЗРАЖАЕМ</t>
  </si>
  <si>
    <t>Проверка согласована УФМ</t>
  </si>
  <si>
    <t>ИП уже имеет в Банке расчетный счет</t>
  </si>
  <si>
    <t>Проверка проведена не более 12 месяцев назад с результатом НЕ ВОЗРАЖАЕМ</t>
  </si>
  <si>
    <t>Использование атомной энергии</t>
  </si>
  <si>
    <t>Деятельность в области производства, хранения и оборота этилового спирта, алкогольной и спиртосодержащей продукции</t>
  </si>
  <si>
    <t>Деятельность, связанная с использованием и защитой государственной тайны, созданием средств защиты информации</t>
  </si>
  <si>
    <t>Осуществление банковских операций</t>
  </si>
  <si>
    <t>Деятельность по проведению организованных торгов (биржи, торговые системы)</t>
  </si>
  <si>
    <t>Профессиональная деятельность на рынке ценных бумаг (брокерская деятельность, дилерская деятельность, деятельность форекс-дилера, деятельность по управлению ценными бумагами, депозитарная деятельность, деятельность по ведению реестра владельцев ценных бумаг)</t>
  </si>
  <si>
    <t>Деятельность акционерных инвестиционных фондов</t>
  </si>
  <si>
    <t>Деятельность управляющих компаний по управлению инвестиционными фондами, паевыми инвестиционными фондами и негосударственными пенсионными фондами</t>
  </si>
  <si>
    <t>Деятельность специализированных депозитариев инвестиционных фондов, паевых инвестиционных фондов и негосударственных пенсионных фондов</t>
  </si>
  <si>
    <t>Деятельность негосударственных пенсионных фондов по пенсионному обеспечению и пенсионному страхованию</t>
  </si>
  <si>
    <t>Клиринговая деятельность</t>
  </si>
  <si>
    <t>Деятельность субъектов страхового дела (страхование, перестрахование, взаимное страхование, посредническая деятельность в качестве страхового брокера)</t>
  </si>
  <si>
    <t>Деятельность страховых медицинских организаций в сфере обязательного медицинского страхования</t>
  </si>
  <si>
    <t>Космическая деятельность</t>
  </si>
  <si>
    <t>Репозитарная деятельность</t>
  </si>
  <si>
    <t>Внешнеэкономические операции с контролируемыми товарами и технологиями</t>
  </si>
  <si>
    <t>Внешняя торговля товарами (в предусмотренных случаях)</t>
  </si>
  <si>
    <t>Приобретение, экспонирование и коллекционирование оружия и патронов к нему</t>
  </si>
  <si>
    <t>Пользование недрами</t>
  </si>
  <si>
    <t>Разработка, производство, распространение шифровальных (криптографических) средств, информационных систем и телекоммуникационных систем, защищенных с использованием шифровальных (криптографических) средств</t>
  </si>
  <si>
    <t>Выполнение работ, оказание услуг в области шифрования информации</t>
  </si>
  <si>
    <t>Техническое обслуживание шифровальных (криптографических) средств, информационных систем и телекоммуникационных систем, защищенных с использованием шифровальных (криптографических) средств (за исключением случая, если техобслуживание указанных средств и систем осуществляется для обеспечения собственных нужд юридического лица или ИП)</t>
  </si>
  <si>
    <t>Разработка, производство, реализация и приобретение в целях продажи специальных технических средств, предназначенных для негласного получения информации</t>
  </si>
  <si>
    <t>Деятельность по выявлению электронных устройств, предназначенных для негласного получения информации (за исключением случая, если указанная деятельность осуществляется для обеспечения собственных нужд юридического лица или ИП)</t>
  </si>
  <si>
    <t>Разработка и производство средств защиты конфиденциальной информации</t>
  </si>
  <si>
    <t>Деятельность по технической защите конфиденциальной информации</t>
  </si>
  <si>
    <t>Производство и реализация защищенной от подделок полиграфической продукции</t>
  </si>
  <si>
    <t>Разработка, производство, испытание и ремонт авиационной техники</t>
  </si>
  <si>
    <t>Разработка, производство, испытание, установка, монтаж, техническое обслуживание, ремонт, утилизация и реализация вооружения и военной техники</t>
  </si>
  <si>
    <t>Разработка, производство, испытание, хранение, ремонт и утилизация гражданского и служебного оружия и основных частей огнестрельного оружия</t>
  </si>
  <si>
    <t>Торговля гражданским и служебным оружием и основными частями огнестрельного оружия</t>
  </si>
  <si>
    <t>Разработка, производство, испытание, хранение, реализация и утилизация боеприпасов (в том числе патронов к гражданскому и служебному оружию и составных частей патронов), пиротехнических изделий IV и V классов в соответствии с национальным стандартом, применение пиротехнических изделий IV и V классов в соответствии с техническим регламентом</t>
  </si>
  <si>
    <t>Деятельность по хранению и уничтожению химического оружия</t>
  </si>
  <si>
    <t>Эксплуатация взрывопожароопасных и химически опасных производственных объектов I, II и III классов опасности</t>
  </si>
  <si>
    <t>Деятельность по тушению пожаров в населенных пунктах, на производственных объектах и объектах инфраструктуры</t>
  </si>
  <si>
    <t>Деятельность по монтажу, техническому обслуживанию и ремонту средств обеспечения пожарной безопасности зданий и сооружений</t>
  </si>
  <si>
    <t>Производство лекарственных средств</t>
  </si>
  <si>
    <t>Производство и техническое обслуживание медицинской техники (за исключением случая, если техобслуживание осуществляется для обеспечения собственных нужд юридического лица или ИП)</t>
  </si>
  <si>
    <t>Оборот наркотических средств, психотропных веществ и их прекурсоров, культивирование наркосодержащих растений</t>
  </si>
  <si>
    <t>Деятельность в области использования возбудителей инфекционных заболеваний человека и животных (за исключением случая, если указанная деятельность осуществляется в медицинских целях) и генно-инженерно- модифицированных организмов III и IV степеней потенциальной опасности, осуществляемая в замкнутых системах</t>
  </si>
  <si>
    <t>Деятельность по перевозкам внутренним водным транспортом, морским транспортом пассажиров</t>
  </si>
  <si>
    <t>Деятельность по перевозкам внутренним водным транспортом, морским транспортом опасных грузов</t>
  </si>
  <si>
    <t>Деятельность по перевозкам пассажиров и иных лиц автобусами (за исключением перевозок автобусами пожарной охраны, скорой медицинской помощи, полиции, аварийно-спасательных служб, военной автомобильной инспекции, ФСБ России, ФСО России, Вооруженных Сил РФ, войск национальной гвардии РФ, следственных органов Следственного комитета РФ, а также перевозок, выполняемых автобусами без использования автомобильных дорог общего пользования)</t>
  </si>
  <si>
    <t>Деятельность по перевозкам железнодорожным транспортом пассажиров</t>
  </si>
  <si>
    <t>Деятельность по перевозкам железнодорожным транспортом опасных грузов</t>
  </si>
  <si>
    <t>Погрузочно-разгрузочная деятельность применительно к опасным грузам на железнодорожном транспорте</t>
  </si>
  <si>
    <t>Погрузочно-разгрузочная деятельность применительно к опасным грузам на внутреннем водном транспорте, в морских портах</t>
  </si>
  <si>
    <t>Деятельность по осуществлению буксировок морским транспортом (за исключением случая, если указанная деятельность осуществляется для обеспечения собственных нужд юридического лица или ИП)</t>
  </si>
  <si>
    <t>Деятельность по сбору, транспортированию, обработке, утилизации, обезвреживанию, размещению отходов I - IV классов опасности</t>
  </si>
  <si>
    <t>Деятельность по организации и проведению азартных игр в букмекерских конторах или тотализаторах</t>
  </si>
  <si>
    <t>Частная охранная деятельность</t>
  </si>
  <si>
    <t>Частная детективная (сыскная) деятельность</t>
  </si>
  <si>
    <t>Заготовка, хранение, переработка и реализация лома черных металлов, цветных металлов</t>
  </si>
  <si>
    <t>Оказание услуг по трудоустройству граждан РФ за пределами территории РФ</t>
  </si>
  <si>
    <t>Оказание услуг связи</t>
  </si>
  <si>
    <t>Телевизионное вещание и радиовещание</t>
  </si>
  <si>
    <t>Деятельность в области использования источников ионизирующего излучения (генерирующих) (за исключением случая, если эти источники используются в медицинской деятельности)</t>
  </si>
  <si>
    <t>Образовательная деятельность (за исключением указанной деятельности, осуществляемой частными образовательными организациями на территории инновационного центра "Сколково")</t>
  </si>
  <si>
    <t>Геодезическая и картографическая деятельность (за исключением указанных видов деятельности, осуществляемых личным составом Вооруженных Сил РФ в целях обеспечения обороны РФ, а также при осуществлении градостроительной и кадастровой деятельности, недропользования), в результате которой осуществляются создание государственных топографических карт или планов, государственных геодезических, нивелирных, гравиметрических сетей, геодезических сетей специального назначения, в том числе сетей дифференциальных геодезических станций, определение параметров фигуры Земли и гравитационного поля в этих целях</t>
  </si>
  <si>
    <t>Установление, изменение и уточнение прохождения Государственной границы РФ</t>
  </si>
  <si>
    <t>Установление, изменение границ между субъектами РФ, границ муниципальных образований</t>
  </si>
  <si>
    <t>Производство маркшейдерских работ</t>
  </si>
  <si>
    <t>Работы по активному воздействию на гидрометеорологические и геофизические процессы и явления</t>
  </si>
  <si>
    <t>Деятельность в области гидрометеорологии и в смежных с ней областях (за исключением указанной деятельности, осуществляемой в ходе инженерных изысканий, выполняемых для подготовки проектной документации, строительства, реконструкции объектов капитального строительства)</t>
  </si>
  <si>
    <t>Медицинская деятельность (за исключением указанной деятельности, осуществляемой медицинскими организациями и другими организациями, входящими в частную систему здравоохранения, на территории инновационного центра "Сколково")</t>
  </si>
  <si>
    <t>Фармацевтическая деятельность</t>
  </si>
  <si>
    <t>Деятельность по сохранению объектов культурного наследия (памятников истории и культуры) народов РФ</t>
  </si>
  <si>
    <t>Деятельность по проведению экспертизы промышленной безопасности</t>
  </si>
  <si>
    <t>Деятельность, связанная с обращением взрывчатых материалов промышленного назначения</t>
  </si>
  <si>
    <t>Предпринимательская деятельность по управлению многоквартирными домами</t>
  </si>
  <si>
    <t>Выполнение работ по карантинному фитосанитарному обеззараживанию</t>
  </si>
  <si>
    <t>Производство биомедицинских клеточных продуктов</t>
  </si>
  <si>
    <t>Содержание и использование животных в зоопарках, зоосадах, цирках, зоотеатрах, дельфинариях, океанариумах</t>
  </si>
  <si>
    <t>Обработка (переработка) лома и отходов драгоценных металлов (за исключением обработки (переработки) организациями и ИП лома и отходов драгоценных металлов, образовавшихся и собранных ими в процессе собственного производства, а также ювелирных и других изделий из драгоценных металлов собственного производства, нереализованных и возвращенных производителю)</t>
  </si>
  <si>
    <t>Деятельность по скупке у физических лиц ювелирных и других изделий из драгоценных металлов и драгоценных камней, лома таких изделий</t>
  </si>
  <si>
    <t>Юридическое лицо осуществляет на территории Российской Федерации деятельность, подлежащую лицензированию, без полученной в установленном порядке лицензии</t>
  </si>
  <si>
    <t>Доменное имя, указатель страницы сайта в сети "Интернет", с использованием которого юридическое лицо оказывает услуги, содержатся в Едином реестре запрещенных сайтов https://eais.rkn.gov.ru/</t>
  </si>
  <si>
    <t>Индивидуальный предприниматель осуществляет на территории Российской Федерации деятельность, подлежащую лицензированию, без полученной в установленном порядке лицензии</t>
  </si>
  <si>
    <t>Доменное имя, указатель страницы сайта в сети "Интернет", с использованием которого индивидуальный предприниматель оказывает услуги, содержатся в Едином реестре запрещенных сайтов https://eais.rkn.gov.ru/</t>
  </si>
  <si>
    <t>Ведущий менеджер по сопровождению клиентов МСБ</t>
  </si>
  <si>
    <t>Гаранян К.С.</t>
  </si>
  <si>
    <t>ООО Гидра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</si>
</sst>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7" x14ac:knownFonts="1">
    <font>
      <sz val="11"/>
      <color theme="1"/>
      <name val="Calibri"/>
      <family val="2"/>
      <charset val="204"/>
      <scheme val="minor"/>
    </font>
    <font>
      <sz val="10"/>
      <color theme="1"/>
      <name val="Arial Narrow"/>
      <family val="2"/>
      <charset val="204"/>
    </font>
    <font>
      <b/>
      <sz val="10"/>
      <name val="Arial Narrow"/>
      <family val="2"/>
      <charset val="204"/>
    </font>
    <font>
      <b/>
      <sz val="10"/>
      <color theme="1"/>
      <name val="Arial Narrow"/>
      <family val="2"/>
      <charset val="204"/>
    </font>
    <font>
      <i/>
      <sz val="10"/>
      <name val="Arial Narrow"/>
      <family val="2"/>
      <charset val="204"/>
    </font>
    <font>
      <b/>
      <sz val="12"/>
      <color theme="1"/>
      <name val="Arial Narrow"/>
      <family val="2"/>
      <charset val="204"/>
    </font>
    <font>
      <i/>
      <sz val="10"/>
      <color theme="1"/>
      <name val="Arial Narrow"/>
      <family val="2"/>
      <charset val="204"/>
    </font>
    <font>
      <b/>
      <sz val="13"/>
      <color theme="1"/>
      <name val="Arial Narrow"/>
      <family val="2"/>
      <charset val="204"/>
    </font>
    <font>
      <b/>
      <sz val="10"/>
      <color rgb="FFFF0000"/>
      <name val="Arial Narrow"/>
      <family val="2"/>
      <charset val="204"/>
    </font>
    <font>
      <b/>
      <sz val="13"/>
      <name val="Arial Narrow"/>
      <family val="2"/>
      <charset val="204"/>
    </font>
    <font>
      <b/>
      <sz val="10"/>
      <color theme="0"/>
      <name val="Arial Narrow"/>
      <family val="2"/>
      <charset val="204"/>
    </font>
    <font>
      <b/>
      <sz val="13"/>
      <color rgb="FFFF0000"/>
      <name val="Arial Narrow"/>
      <family val="2"/>
      <charset val="204"/>
    </font>
    <font>
      <b/>
      <sz val="15"/>
      <color theme="1"/>
      <name val="Arial Narrow"/>
      <family val="2"/>
      <charset val="204"/>
    </font>
    <font>
      <b/>
      <sz val="10"/>
      <color rgb="FF0070C0"/>
      <name val="Arial Narrow"/>
      <family val="2"/>
      <charset val="204"/>
    </font>
    <font>
      <b/>
      <sz val="13"/>
      <color rgb="FF0070C0"/>
      <name val="Arial Narrow"/>
      <family val="2"/>
      <charset val="204"/>
    </font>
    <font>
      <i/>
      <sz val="10"/>
      <color rgb="FF0070C0"/>
      <name val="Arial Narrow"/>
      <family val="2"/>
      <charset val="204"/>
    </font>
    <font>
      <i/>
      <sz val="10"/>
      <color rgb="FFFF0000"/>
      <name val="Arial Narrow"/>
      <family val="2"/>
      <charset val="204"/>
    </font>
    <font>
      <sz val="10"/>
      <color theme="0"/>
      <name val="Arial Narrow"/>
      <family val="2"/>
      <charset val="204"/>
    </font>
    <font>
      <b/>
      <sz val="10"/>
      <color rgb="FF00B050"/>
      <name val="Arial Narrow"/>
      <family val="2"/>
      <charset val="204"/>
    </font>
    <font>
      <sz val="10"/>
      <name val="Arial Narrow"/>
      <family val="2"/>
      <charset val="204"/>
    </font>
    <font>
      <sz val="11"/>
      <color theme="1"/>
      <name val="Arial Narrow"/>
      <family val="2"/>
      <charset val="204"/>
    </font>
    <font>
      <i/>
      <sz val="11"/>
      <color rgb="FF0070C0"/>
      <name val="Arial Narrow"/>
      <family val="2"/>
      <charset val="204"/>
    </font>
    <font>
      <i/>
      <sz val="11"/>
      <color theme="1"/>
      <name val="Arial Narrow"/>
      <family val="2"/>
      <charset val="204"/>
    </font>
    <font>
      <sz val="15"/>
      <color theme="1"/>
      <name val="Arial Narrow"/>
      <family val="2"/>
      <charset val="204"/>
    </font>
    <font>
      <sz val="13"/>
      <color rgb="FF0070C0"/>
      <name val="Arial Narrow"/>
      <family val="2"/>
      <charset val="204"/>
    </font>
    <font>
      <i/>
      <sz val="11"/>
      <color rgb="FF7030A0"/>
      <name val="Arial Narrow"/>
      <family val="2"/>
      <charset val="204"/>
    </font>
    <font>
      <sz val="11"/>
      <color rgb="FF00B050"/>
      <name val="Arial Narrow"/>
      <family val="2"/>
      <charset val="204"/>
    </font>
    <font>
      <sz val="11"/>
      <color rgb="FFFF0000"/>
      <name val="Arial Narrow"/>
      <family val="2"/>
      <charset val="204"/>
    </font>
    <font>
      <sz val="13"/>
      <color theme="1"/>
      <name val="Arial Narrow"/>
      <family val="2"/>
      <charset val="204"/>
    </font>
    <font>
      <sz val="11"/>
      <color rgb="FF0070C0"/>
      <name val="Arial Narrow"/>
      <family val="2"/>
      <charset val="204"/>
    </font>
    <font>
      <sz val="11"/>
      <name val="Arial Narrow"/>
      <family val="2"/>
      <charset val="204"/>
    </font>
    <font>
      <sz val="11"/>
      <color theme="0"/>
      <name val="Arial Narrow"/>
      <family val="2"/>
      <charset val="204"/>
    </font>
    <font>
      <i/>
      <sz val="11"/>
      <name val="Arial Narrow"/>
      <family val="2"/>
      <charset val="204"/>
    </font>
    <font>
      <u/>
      <sz val="11"/>
      <color theme="10"/>
      <name val="Calibri"/>
      <family val="2"/>
      <charset val="204"/>
      <scheme val="minor"/>
    </font>
    <font>
      <i/>
      <sz val="10"/>
      <color theme="1"/>
      <name val="Calibri"/>
      <family val="2"/>
      <charset val="204"/>
      <scheme val="minor"/>
    </font>
    <font>
      <b/>
      <sz val="15"/>
      <color theme="0"/>
      <name val="Arial Narrow"/>
      <family val="2"/>
      <charset val="204"/>
    </font>
    <font>
      <sz val="11"/>
      <color theme="0"/>
      <name val="Calibri"/>
      <family val="2"/>
      <charset val="204"/>
      <scheme val="minor"/>
    </font>
  </fonts>
  <fills count="4">
    <fill>
      <patternFill patternType="none"/>
    </fill>
    <fill>
      <patternFill patternType="gray125"/>
    </fill>
    <fill>
      <patternFill patternType="solid">
        <fgColor theme="1"/>
        <bgColor indexed="64"/>
      </patternFill>
    </fill>
    <fill>
      <patternFill patternType="solid">
        <fgColor theme="0" tint="-0.149998474074526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s>
  <cellStyleXfs count="2">
    <xf numFmtId="0" fontId="0" fillId="0" borderId="0"/>
    <xf numFmtId="0" fontId="33" fillId="0" borderId="0" applyNumberFormat="0" applyFill="0" applyBorder="0" applyAlignment="0" applyProtection="0"/>
  </cellStyleXfs>
  <cellXfs count="182">
    <xf numFmtId="0" fontId="0" fillId="0" borderId="0" xfId="0"/>
    <xf numFmtId="0" fontId="1" fillId="0" borderId="0" xfId="0" applyFont="1"/>
    <xf numFmtId="0" fontId="3" fillId="0" borderId="0" xfId="0" applyFont="1" applyFill="1" applyAlignment="1">
      <alignment horizontal="center"/>
    </xf>
    <xf numFmtId="0" fontId="10" fillId="2" borderId="7" xfId="0" applyFont="1" applyFill="1" applyBorder="1" applyAlignment="1">
      <alignment horizontal="left" vertical="center" wrapText="1"/>
    </xf>
    <xf numFmtId="0" fontId="19" fillId="0" borderId="0" xfId="0" applyFont="1" applyBorder="1"/>
    <xf numFmtId="0" fontId="2" fillId="0" borderId="0" xfId="0" applyFont="1" applyFill="1" applyBorder="1" applyAlignment="1">
      <alignment horizontal="center"/>
    </xf>
    <xf numFmtId="0" fontId="19" fillId="0" borderId="0" xfId="0" applyFont="1"/>
    <xf numFmtId="0" fontId="2" fillId="0" borderId="0" xfId="0" applyFont="1" applyFill="1" applyAlignment="1">
      <alignment horizontal="center"/>
    </xf>
    <xf numFmtId="0" fontId="2" fillId="0" borderId="2" xfId="0" applyFont="1" applyFill="1" applyBorder="1" applyAlignment="1">
      <alignment horizontal="right" vertical="center" wrapText="1"/>
    </xf>
    <xf numFmtId="0" fontId="20" fillId="0" borderId="0" xfId="0" applyFont="1" applyAlignment="1">
      <alignment horizontal="right" vertical="center"/>
    </xf>
    <xf numFmtId="0" fontId="25" fillId="0" borderId="0" xfId="0" applyFont="1" applyFill="1" applyAlignment="1">
      <alignment horizontal="left" vertical="center"/>
    </xf>
    <xf numFmtId="0" fontId="26" fillId="0" borderId="0" xfId="0" applyFont="1" applyFill="1" applyAlignment="1">
      <alignment horizontal="right" vertical="center"/>
    </xf>
    <xf numFmtId="0" fontId="27" fillId="0" borderId="0" xfId="0" applyFont="1" applyFill="1" applyAlignment="1">
      <alignment horizontal="right" vertical="center"/>
    </xf>
    <xf numFmtId="0" fontId="20" fillId="2" borderId="12" xfId="0" applyFont="1" applyFill="1" applyBorder="1" applyAlignment="1">
      <alignment horizontal="center" vertical="center" textRotation="90" wrapText="1"/>
    </xf>
    <xf numFmtId="0" fontId="21" fillId="2" borderId="0" xfId="0" applyFont="1" applyFill="1" applyAlignment="1">
      <alignment horizontal="centerContinuous" vertical="center" wrapText="1"/>
    </xf>
    <xf numFmtId="0" fontId="20" fillId="0" borderId="0" xfId="0" applyFont="1"/>
    <xf numFmtId="0" fontId="30" fillId="0" borderId="0" xfId="0" applyFont="1"/>
    <xf numFmtId="0" fontId="7" fillId="0" borderId="0" xfId="0" applyFont="1" applyAlignment="1">
      <alignment vertical="center" wrapText="1"/>
    </xf>
    <xf numFmtId="0" fontId="20" fillId="2" borderId="1" xfId="0" applyFont="1" applyFill="1" applyBorder="1" applyAlignment="1">
      <alignment vertical="center" wrapText="1"/>
    </xf>
    <xf numFmtId="0" fontId="6" fillId="0" borderId="0" xfId="0" applyFont="1" applyAlignment="1">
      <alignment vertical="center" wrapText="1"/>
    </xf>
    <xf numFmtId="0" fontId="3" fillId="0" borderId="0" xfId="0" applyFont="1" applyAlignment="1">
      <alignment vertical="center" wrapText="1"/>
    </xf>
    <xf numFmtId="0" fontId="9" fillId="0" borderId="0" xfId="0" applyFont="1" applyAlignment="1">
      <alignment vertical="center" wrapText="1"/>
    </xf>
    <xf numFmtId="0" fontId="30" fillId="0" borderId="0" xfId="0" applyFont="1" applyBorder="1"/>
    <xf numFmtId="0" fontId="13" fillId="0" borderId="1" xfId="0" applyFont="1" applyFill="1" applyBorder="1" applyAlignment="1" applyProtection="1">
      <alignment horizontal="center" vertical="center" wrapText="1"/>
      <protection locked="0"/>
    </xf>
    <xf numFmtId="0" fontId="14" fillId="0" borderId="3" xfId="0" applyFont="1" applyFill="1" applyBorder="1" applyAlignment="1" applyProtection="1">
      <alignment horizontal="center" vertical="center" wrapText="1"/>
      <protection locked="0"/>
    </xf>
    <xf numFmtId="0" fontId="14" fillId="0" borderId="1" xfId="0" applyFont="1" applyFill="1" applyBorder="1" applyAlignment="1" applyProtection="1">
      <alignment horizontal="center" vertical="center" wrapText="1"/>
      <protection locked="0"/>
    </xf>
    <xf numFmtId="0" fontId="19" fillId="0" borderId="1" xfId="0" applyFont="1" applyBorder="1" applyAlignment="1" applyProtection="1">
      <protection locked="0"/>
    </xf>
    <xf numFmtId="0" fontId="21" fillId="0" borderId="0" xfId="0" applyFont="1" applyFill="1" applyAlignment="1" applyProtection="1">
      <alignment horizontal="left" vertical="center"/>
      <protection hidden="1"/>
    </xf>
    <xf numFmtId="0" fontId="20" fillId="0" borderId="0" xfId="0" applyFont="1" applyAlignment="1" applyProtection="1">
      <alignment horizontal="right" vertical="center"/>
      <protection hidden="1"/>
    </xf>
    <xf numFmtId="0" fontId="25" fillId="0" borderId="0" xfId="0" applyFont="1" applyFill="1" applyAlignment="1" applyProtection="1">
      <alignment horizontal="left" vertical="center"/>
      <protection hidden="1"/>
    </xf>
    <xf numFmtId="0" fontId="26" fillId="0" borderId="0" xfId="0" applyFont="1" applyFill="1" applyAlignment="1" applyProtection="1">
      <alignment horizontal="right" vertical="center"/>
      <protection hidden="1"/>
    </xf>
    <xf numFmtId="0" fontId="27" fillId="0" borderId="0" xfId="0" applyFont="1" applyFill="1" applyAlignment="1" applyProtection="1">
      <alignment horizontal="right" vertical="center"/>
      <protection hidden="1"/>
    </xf>
    <xf numFmtId="0" fontId="15" fillId="0" borderId="0" xfId="0" applyFont="1" applyFill="1" applyBorder="1" applyAlignment="1" applyProtection="1">
      <alignment horizontal="left" vertical="center" wrapText="1"/>
      <protection hidden="1"/>
    </xf>
    <xf numFmtId="0" fontId="6" fillId="0" borderId="0" xfId="0" applyFont="1" applyAlignment="1" applyProtection="1">
      <alignment vertical="center" wrapText="1"/>
      <protection hidden="1"/>
    </xf>
    <xf numFmtId="0" fontId="3" fillId="0" borderId="0" xfId="0" applyFont="1" applyAlignment="1" applyProtection="1">
      <alignment vertical="center" wrapText="1"/>
      <protection hidden="1"/>
    </xf>
    <xf numFmtId="0" fontId="6" fillId="0" borderId="0" xfId="0" applyFont="1" applyBorder="1" applyAlignment="1" applyProtection="1">
      <alignment vertical="center" wrapText="1"/>
      <protection hidden="1"/>
    </xf>
    <xf numFmtId="0" fontId="32" fillId="0" borderId="0" xfId="0" applyFont="1" applyBorder="1" applyAlignment="1" applyProtection="1">
      <alignment horizontal="left" vertical="center" wrapText="1"/>
      <protection hidden="1"/>
    </xf>
    <xf numFmtId="0" fontId="9" fillId="0" borderId="0" xfId="0" applyFont="1" applyAlignment="1" applyProtection="1">
      <alignment vertical="center" wrapText="1"/>
      <protection hidden="1"/>
    </xf>
    <xf numFmtId="0" fontId="30" fillId="0" borderId="0" xfId="0" applyFont="1" applyProtection="1">
      <protection hidden="1"/>
    </xf>
    <xf numFmtId="0" fontId="30" fillId="0" borderId="0" xfId="0" applyFont="1" applyBorder="1" applyAlignment="1" applyProtection="1">
      <alignment horizontal="left" vertical="center" wrapText="1"/>
      <protection hidden="1"/>
    </xf>
    <xf numFmtId="0" fontId="20" fillId="0" borderId="0" xfId="0" applyFont="1" applyBorder="1" applyAlignment="1" applyProtection="1">
      <alignment wrapText="1"/>
      <protection hidden="1"/>
    </xf>
    <xf numFmtId="0" fontId="20" fillId="0" borderId="0" xfId="0" applyFont="1" applyAlignment="1" applyProtection="1">
      <alignment wrapText="1"/>
      <protection hidden="1"/>
    </xf>
    <xf numFmtId="0" fontId="32" fillId="0" borderId="0" xfId="0" applyFont="1" applyFill="1" applyAlignment="1" applyProtection="1">
      <alignment horizontal="left" vertical="center"/>
      <protection hidden="1"/>
    </xf>
    <xf numFmtId="0" fontId="20" fillId="0" borderId="0" xfId="0" applyFont="1" applyProtection="1">
      <protection hidden="1"/>
    </xf>
    <xf numFmtId="10" fontId="17" fillId="2" borderId="2" xfId="0" applyNumberFormat="1" applyFont="1" applyFill="1" applyBorder="1" applyAlignment="1" applyProtection="1">
      <alignment horizontal="centerContinuous" vertical="center" wrapText="1"/>
      <protection locked="0"/>
    </xf>
    <xf numFmtId="0" fontId="13" fillId="0" borderId="1" xfId="0" applyFont="1" applyFill="1" applyBorder="1" applyAlignment="1" applyProtection="1">
      <alignment horizontal="center" vertical="center" wrapText="1"/>
      <protection locked="0" hidden="1"/>
    </xf>
    <xf numFmtId="0" fontId="21" fillId="0" borderId="0" xfId="0" applyFont="1" applyFill="1" applyAlignment="1" applyProtection="1">
      <alignment horizontal="left" vertical="distributed" wrapText="1"/>
      <protection hidden="1"/>
    </xf>
    <xf numFmtId="0" fontId="7" fillId="0" borderId="0" xfId="0" applyFont="1" applyAlignment="1" applyProtection="1">
      <alignment vertical="center" wrapText="1"/>
      <protection hidden="1"/>
    </xf>
    <xf numFmtId="0" fontId="15" fillId="0" borderId="0" xfId="0" applyFont="1" applyFill="1" applyBorder="1" applyAlignment="1" applyProtection="1">
      <alignment vertical="center" wrapText="1"/>
      <protection hidden="1"/>
    </xf>
    <xf numFmtId="0" fontId="14" fillId="0" borderId="3" xfId="0" applyFont="1" applyFill="1" applyBorder="1" applyAlignment="1" applyProtection="1">
      <alignment horizontal="center" vertical="center" wrapText="1"/>
      <protection hidden="1"/>
    </xf>
    <xf numFmtId="0" fontId="14" fillId="0" borderId="1" xfId="0" applyFont="1" applyFill="1" applyBorder="1" applyAlignment="1" applyProtection="1">
      <alignment horizontal="center" vertical="center" wrapText="1"/>
      <protection hidden="1"/>
    </xf>
    <xf numFmtId="0" fontId="19" fillId="0" borderId="1" xfId="0" applyFont="1" applyBorder="1" applyAlignment="1" applyProtection="1">
      <protection hidden="1"/>
    </xf>
    <xf numFmtId="0" fontId="30" fillId="0" borderId="0" xfId="0" applyFont="1" applyBorder="1" applyProtection="1">
      <protection hidden="1"/>
    </xf>
    <xf numFmtId="0" fontId="19" fillId="0" borderId="0" xfId="0" applyFont="1" applyBorder="1" applyProtection="1">
      <protection hidden="1"/>
    </xf>
    <xf numFmtId="0" fontId="2" fillId="0" borderId="0" xfId="0" applyFont="1" applyFill="1" applyBorder="1" applyAlignment="1" applyProtection="1">
      <alignment horizontal="center"/>
      <protection hidden="1"/>
    </xf>
    <xf numFmtId="0" fontId="19" fillId="0" borderId="0" xfId="0" applyFont="1" applyProtection="1">
      <protection hidden="1"/>
    </xf>
    <xf numFmtId="0" fontId="2" fillId="0" borderId="0" xfId="0" applyFont="1" applyFill="1" applyAlignment="1" applyProtection="1">
      <alignment horizontal="center"/>
      <protection hidden="1"/>
    </xf>
    <xf numFmtId="0" fontId="1" fillId="0" borderId="0" xfId="0" applyFont="1" applyProtection="1">
      <protection hidden="1"/>
    </xf>
    <xf numFmtId="0" fontId="3" fillId="0" borderId="0" xfId="0" applyFont="1" applyFill="1" applyAlignment="1" applyProtection="1">
      <alignment horizontal="center"/>
      <protection hidden="1"/>
    </xf>
    <xf numFmtId="0" fontId="2" fillId="3" borderId="3" xfId="0" applyFont="1" applyFill="1" applyBorder="1" applyAlignment="1" applyProtection="1">
      <alignment horizontal="right" vertical="center" wrapText="1"/>
      <protection hidden="1"/>
    </xf>
    <xf numFmtId="0" fontId="13" fillId="3" borderId="1" xfId="0" applyFont="1" applyFill="1" applyBorder="1" applyAlignment="1" applyProtection="1">
      <alignment horizontal="center" vertical="center" wrapText="1"/>
      <protection hidden="1"/>
    </xf>
    <xf numFmtId="10" fontId="11" fillId="3" borderId="2" xfId="0" applyNumberFormat="1" applyFont="1" applyFill="1" applyBorder="1" applyAlignment="1" applyProtection="1">
      <alignment horizontal="centerContinuous" vertical="center" wrapText="1"/>
      <protection hidden="1"/>
    </xf>
    <xf numFmtId="0" fontId="20" fillId="3" borderId="3" xfId="0" applyFont="1" applyFill="1" applyBorder="1" applyAlignment="1" applyProtection="1">
      <alignment horizontal="centerContinuous" vertical="center" wrapText="1"/>
      <protection hidden="1"/>
    </xf>
    <xf numFmtId="0" fontId="2" fillId="3" borderId="7" xfId="0" applyFont="1" applyFill="1" applyBorder="1" applyAlignment="1" applyProtection="1">
      <alignment horizontal="right" vertical="center" wrapText="1"/>
      <protection hidden="1"/>
    </xf>
    <xf numFmtId="0" fontId="11" fillId="3" borderId="2" xfId="0" applyFont="1" applyFill="1" applyBorder="1" applyAlignment="1" applyProtection="1">
      <alignment horizontal="centerContinuous" vertical="center" wrapText="1"/>
      <protection hidden="1"/>
    </xf>
    <xf numFmtId="0" fontId="2" fillId="3" borderId="2" xfId="0" applyFont="1" applyFill="1" applyBorder="1" applyAlignment="1" applyProtection="1">
      <alignment horizontal="right" vertical="center" wrapText="1"/>
      <protection hidden="1"/>
    </xf>
    <xf numFmtId="0" fontId="2" fillId="3" borderId="3" xfId="0" applyFont="1" applyFill="1" applyBorder="1" applyAlignment="1">
      <alignment horizontal="right" vertical="center" wrapText="1"/>
    </xf>
    <xf numFmtId="0" fontId="20" fillId="3" borderId="3" xfId="0" applyFont="1" applyFill="1" applyBorder="1" applyAlignment="1">
      <alignment horizontal="centerContinuous" vertical="center" wrapText="1"/>
    </xf>
    <xf numFmtId="0" fontId="2" fillId="3" borderId="7" xfId="0" applyFont="1" applyFill="1" applyBorder="1" applyAlignment="1">
      <alignment horizontal="right" vertical="center" wrapText="1"/>
    </xf>
    <xf numFmtId="0" fontId="11" fillId="3" borderId="3" xfId="0" applyFont="1" applyFill="1" applyBorder="1" applyAlignment="1" applyProtection="1">
      <alignment horizontal="centerContinuous" vertical="center" wrapText="1"/>
      <protection hidden="1"/>
    </xf>
    <xf numFmtId="0" fontId="20" fillId="0" borderId="0" xfId="0" applyFont="1" applyAlignment="1" applyProtection="1">
      <alignment wrapText="1"/>
      <protection hidden="1"/>
    </xf>
    <xf numFmtId="0" fontId="21" fillId="0" borderId="0" xfId="0" applyFont="1" applyFill="1" applyAlignment="1" applyProtection="1">
      <alignment horizontal="left" vertical="center" wrapText="1"/>
      <protection hidden="1"/>
    </xf>
    <xf numFmtId="0" fontId="29" fillId="0" borderId="0" xfId="0" applyFont="1" applyBorder="1" applyAlignment="1" applyProtection="1">
      <alignment horizontal="left" wrapText="1"/>
      <protection hidden="1"/>
    </xf>
    <xf numFmtId="0" fontId="36" fillId="0" borderId="0" xfId="0" applyFont="1" applyFill="1" applyProtection="1">
      <protection hidden="1"/>
    </xf>
    <xf numFmtId="0" fontId="1" fillId="0" borderId="0" xfId="0" applyFont="1" applyFill="1" applyBorder="1" applyAlignment="1">
      <alignment wrapText="1"/>
    </xf>
    <xf numFmtId="0" fontId="1" fillId="0" borderId="1" xfId="0" applyFont="1" applyFill="1" applyBorder="1" applyAlignment="1">
      <alignment vertical="center" wrapText="1"/>
    </xf>
    <xf numFmtId="0" fontId="2" fillId="3" borderId="4" xfId="0" applyFont="1" applyFill="1" applyBorder="1" applyAlignment="1" applyProtection="1">
      <alignment horizontal="left" vertical="center" wrapText="1"/>
      <protection hidden="1"/>
    </xf>
    <xf numFmtId="0" fontId="2" fillId="3" borderId="3" xfId="0" applyFont="1" applyFill="1" applyBorder="1" applyAlignment="1" applyProtection="1">
      <alignment horizontal="left" vertical="center" wrapText="1"/>
      <protection hidden="1"/>
    </xf>
    <xf numFmtId="0" fontId="2" fillId="3" borderId="2" xfId="0" applyFont="1" applyFill="1" applyBorder="1" applyAlignment="1" applyProtection="1">
      <alignment horizontal="left" vertical="center" wrapText="1"/>
      <protection hidden="1"/>
    </xf>
    <xf numFmtId="0" fontId="30" fillId="3" borderId="3" xfId="0" applyFont="1" applyFill="1" applyBorder="1" applyAlignment="1" applyProtection="1">
      <alignment horizontal="left" vertical="center" wrapText="1"/>
      <protection hidden="1"/>
    </xf>
    <xf numFmtId="0" fontId="15" fillId="0" borderId="13" xfId="0" applyFont="1" applyFill="1" applyBorder="1" applyAlignment="1" applyProtection="1">
      <alignment horizontal="left" vertical="center" wrapText="1"/>
      <protection hidden="1"/>
    </xf>
    <xf numFmtId="0" fontId="20" fillId="0" borderId="0" xfId="0" applyFont="1" applyAlignment="1" applyProtection="1">
      <alignment wrapText="1"/>
      <protection hidden="1"/>
    </xf>
    <xf numFmtId="0" fontId="20" fillId="0" borderId="13" xfId="0" applyFont="1" applyBorder="1" applyAlignment="1" applyProtection="1">
      <alignment wrapText="1"/>
      <protection hidden="1"/>
    </xf>
    <xf numFmtId="0" fontId="14" fillId="0" borderId="2" xfId="0" applyFont="1" applyFill="1" applyBorder="1" applyAlignment="1" applyProtection="1">
      <alignment horizontal="center" vertical="center" wrapText="1"/>
      <protection locked="0" hidden="1"/>
    </xf>
    <xf numFmtId="0" fontId="14" fillId="0" borderId="3" xfId="0" applyFont="1" applyFill="1" applyBorder="1" applyAlignment="1" applyProtection="1">
      <alignment horizontal="center" vertical="center" wrapText="1"/>
      <protection locked="0" hidden="1"/>
    </xf>
    <xf numFmtId="14" fontId="14" fillId="0" borderId="2" xfId="0" applyNumberFormat="1" applyFont="1" applyFill="1" applyBorder="1" applyAlignment="1" applyProtection="1">
      <alignment horizontal="center" vertical="center" wrapText="1"/>
      <protection locked="0" hidden="1"/>
    </xf>
    <xf numFmtId="14" fontId="14" fillId="0" borderId="3" xfId="0" applyNumberFormat="1" applyFont="1" applyFill="1" applyBorder="1" applyAlignment="1" applyProtection="1">
      <alignment horizontal="center" vertical="center" wrapText="1"/>
      <protection locked="0" hidden="1"/>
    </xf>
    <xf numFmtId="0" fontId="11" fillId="0" borderId="2" xfId="0" applyFont="1" applyFill="1" applyBorder="1" applyAlignment="1" applyProtection="1">
      <alignment horizontal="center" vertical="center" wrapText="1"/>
      <protection locked="0" hidden="1"/>
    </xf>
    <xf numFmtId="0" fontId="11" fillId="0" borderId="3" xfId="0" applyFont="1" applyFill="1" applyBorder="1" applyAlignment="1" applyProtection="1">
      <alignment horizontal="center" vertical="center" wrapText="1"/>
      <protection locked="0" hidden="1"/>
    </xf>
    <xf numFmtId="0" fontId="9" fillId="3" borderId="4" xfId="0" applyFont="1" applyFill="1" applyBorder="1" applyAlignment="1" applyProtection="1">
      <alignment horizontal="center" vertical="center" wrapText="1"/>
      <protection hidden="1"/>
    </xf>
    <xf numFmtId="0" fontId="28" fillId="3" borderId="4" xfId="0" applyFont="1" applyFill="1" applyBorder="1" applyAlignment="1" applyProtection="1">
      <alignment horizontal="center" vertical="center" wrapText="1"/>
      <protection hidden="1"/>
    </xf>
    <xf numFmtId="0" fontId="20" fillId="3" borderId="3" xfId="0" applyFont="1" applyFill="1" applyBorder="1" applyAlignment="1" applyProtection="1">
      <alignment horizontal="center" vertical="center" wrapText="1"/>
      <protection hidden="1"/>
    </xf>
    <xf numFmtId="0" fontId="2" fillId="3" borderId="1" xfId="0" applyFont="1" applyFill="1" applyBorder="1" applyAlignment="1" applyProtection="1">
      <alignment horizontal="right" vertical="center" wrapText="1"/>
      <protection hidden="1"/>
    </xf>
    <xf numFmtId="0" fontId="2" fillId="3" borderId="2" xfId="0" applyFont="1" applyFill="1" applyBorder="1" applyAlignment="1" applyProtection="1">
      <alignment horizontal="right" vertical="center" wrapText="1"/>
      <protection hidden="1"/>
    </xf>
    <xf numFmtId="0" fontId="0" fillId="0" borderId="3" xfId="0" applyBorder="1" applyAlignment="1">
      <alignment vertical="center" wrapText="1"/>
    </xf>
    <xf numFmtId="0" fontId="0" fillId="0" borderId="3" xfId="0" applyBorder="1" applyAlignment="1"/>
    <xf numFmtId="0" fontId="35" fillId="2" borderId="2" xfId="0" applyFont="1" applyFill="1" applyBorder="1" applyAlignment="1" applyProtection="1">
      <alignment horizontal="center" vertical="center" wrapText="1"/>
      <protection hidden="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4" fillId="3" borderId="1" xfId="0" applyFont="1" applyFill="1" applyBorder="1" applyAlignment="1" applyProtection="1">
      <alignment vertical="center" wrapText="1"/>
      <protection hidden="1"/>
    </xf>
    <xf numFmtId="0" fontId="0" fillId="3" borderId="3" xfId="0" applyFill="1" applyBorder="1" applyAlignment="1" applyProtection="1">
      <alignment wrapText="1"/>
      <protection hidden="1"/>
    </xf>
    <xf numFmtId="0" fontId="0" fillId="3" borderId="3" xfId="0" applyFill="1" applyBorder="1" applyAlignment="1" applyProtection="1">
      <alignment horizontal="left" vertical="center" wrapText="1"/>
      <protection hidden="1"/>
    </xf>
    <xf numFmtId="0" fontId="35" fillId="2" borderId="4" xfId="0" applyFont="1" applyFill="1" applyBorder="1" applyAlignment="1" applyProtection="1">
      <alignment horizontal="center" vertical="center"/>
      <protection hidden="1"/>
    </xf>
    <xf numFmtId="0" fontId="0" fillId="0" borderId="4" xfId="0" applyBorder="1" applyAlignment="1">
      <alignment horizontal="center" vertical="center"/>
    </xf>
    <xf numFmtId="0" fontId="30" fillId="3" borderId="3" xfId="0" applyFont="1" applyFill="1" applyBorder="1" applyAlignment="1" applyProtection="1">
      <alignment wrapText="1"/>
      <protection hidden="1"/>
    </xf>
    <xf numFmtId="0" fontId="2" fillId="3" borderId="4" xfId="0" applyFont="1" applyFill="1" applyBorder="1" applyAlignment="1" applyProtection="1">
      <alignment horizontal="center" vertical="center" wrapText="1"/>
      <protection locked="0" hidden="1"/>
    </xf>
    <xf numFmtId="0" fontId="1" fillId="3" borderId="4" xfId="0" applyFont="1" applyFill="1" applyBorder="1" applyAlignment="1" applyProtection="1">
      <alignment horizontal="center" vertical="center" wrapText="1"/>
      <protection locked="0" hidden="1"/>
    </xf>
    <xf numFmtId="0" fontId="1" fillId="3" borderId="3" xfId="0" applyFont="1" applyFill="1" applyBorder="1" applyAlignment="1" applyProtection="1">
      <alignment horizontal="center" vertical="center" wrapText="1"/>
      <protection locked="0" hidden="1"/>
    </xf>
    <xf numFmtId="0" fontId="15" fillId="0" borderId="13" xfId="0" applyFont="1" applyFill="1" applyBorder="1" applyAlignment="1" applyProtection="1">
      <alignment horizontal="left" wrapText="1"/>
      <protection hidden="1"/>
    </xf>
    <xf numFmtId="0" fontId="29" fillId="0" borderId="13" xfId="0" applyFont="1" applyBorder="1" applyAlignment="1" applyProtection="1">
      <alignment horizontal="left" wrapText="1"/>
      <protection hidden="1"/>
    </xf>
    <xf numFmtId="0" fontId="29" fillId="0" borderId="0" xfId="0" applyFont="1" applyFill="1" applyAlignment="1" applyProtection="1">
      <alignment wrapText="1"/>
      <protection hidden="1"/>
    </xf>
    <xf numFmtId="0" fontId="29" fillId="0" borderId="13" xfId="0" applyFont="1" applyFill="1" applyBorder="1" applyAlignment="1" applyProtection="1">
      <alignment horizontal="left" wrapText="1"/>
      <protection hidden="1"/>
    </xf>
    <xf numFmtId="0" fontId="29" fillId="0" borderId="13" xfId="0" applyFont="1" applyBorder="1" applyAlignment="1" applyProtection="1">
      <alignment wrapText="1"/>
      <protection hidden="1"/>
    </xf>
    <xf numFmtId="0" fontId="29" fillId="0" borderId="0" xfId="0" applyFont="1" applyAlignment="1" applyProtection="1">
      <alignment wrapText="1"/>
      <protection hidden="1"/>
    </xf>
    <xf numFmtId="0" fontId="4" fillId="3" borderId="1" xfId="0" applyFont="1" applyFill="1" applyBorder="1" applyAlignment="1" applyProtection="1">
      <alignment horizontal="left" vertical="center" wrapText="1"/>
      <protection hidden="1"/>
    </xf>
    <xf numFmtId="10" fontId="8" fillId="3" borderId="2" xfId="0" applyNumberFormat="1" applyFont="1" applyFill="1" applyBorder="1" applyAlignment="1" applyProtection="1">
      <alignment horizontal="center" vertical="center" wrapText="1"/>
      <protection hidden="1"/>
    </xf>
    <xf numFmtId="10" fontId="27" fillId="3" borderId="3" xfId="0" applyNumberFormat="1" applyFont="1" applyFill="1" applyBorder="1" applyAlignment="1" applyProtection="1">
      <alignment vertical="center"/>
      <protection hidden="1"/>
    </xf>
    <xf numFmtId="0" fontId="0" fillId="0" borderId="4" xfId="0" applyBorder="1" applyAlignment="1">
      <alignment vertical="center" wrapText="1"/>
    </xf>
    <xf numFmtId="0" fontId="5" fillId="0" borderId="0" xfId="0" applyFont="1" applyAlignment="1" applyProtection="1">
      <alignment horizontal="right" vertical="center"/>
      <protection hidden="1"/>
    </xf>
    <xf numFmtId="0" fontId="6" fillId="0" borderId="0" xfId="0" applyFont="1" applyAlignment="1" applyProtection="1">
      <alignment horizontal="right" vertical="center" wrapText="1"/>
      <protection hidden="1"/>
    </xf>
    <xf numFmtId="0" fontId="22" fillId="0" borderId="0" xfId="0" applyFont="1" applyAlignment="1" applyProtection="1">
      <alignment horizontal="right" vertical="center"/>
      <protection hidden="1"/>
    </xf>
    <xf numFmtId="14" fontId="24" fillId="0" borderId="3" xfId="0" applyNumberFormat="1" applyFont="1" applyBorder="1" applyAlignment="1" applyProtection="1">
      <alignment horizontal="center" vertical="center" wrapText="1"/>
      <protection locked="0" hidden="1"/>
    </xf>
    <xf numFmtId="0" fontId="23" fillId="0" borderId="0" xfId="0" applyFont="1" applyAlignment="1" applyProtection="1">
      <alignment vertical="center"/>
      <protection hidden="1"/>
    </xf>
    <xf numFmtId="0" fontId="23" fillId="0" borderId="5" xfId="0" applyFont="1" applyBorder="1" applyAlignment="1" applyProtection="1">
      <alignment vertical="center"/>
      <protection hidden="1"/>
    </xf>
    <xf numFmtId="0" fontId="30" fillId="3" borderId="4" xfId="0" applyFont="1" applyFill="1" applyBorder="1" applyAlignment="1" applyProtection="1">
      <alignment wrapText="1"/>
      <protection hidden="1"/>
    </xf>
    <xf numFmtId="0" fontId="13" fillId="0" borderId="2" xfId="0" applyFont="1" applyFill="1" applyBorder="1" applyAlignment="1" applyProtection="1">
      <alignment horizontal="center" vertical="center" wrapText="1"/>
      <protection locked="0" hidden="1"/>
    </xf>
    <xf numFmtId="0" fontId="20" fillId="0" borderId="3" xfId="0" applyFont="1" applyBorder="1" applyAlignment="1" applyProtection="1">
      <alignment vertical="center"/>
      <protection locked="0" hidden="1"/>
    </xf>
    <xf numFmtId="4" fontId="13" fillId="0" borderId="2" xfId="0" applyNumberFormat="1" applyFont="1" applyFill="1" applyBorder="1" applyAlignment="1" applyProtection="1">
      <alignment horizontal="center" vertical="center" wrapText="1"/>
      <protection locked="0" hidden="1"/>
    </xf>
    <xf numFmtId="4" fontId="20" fillId="0" borderId="3" xfId="0" applyNumberFormat="1" applyFont="1" applyBorder="1" applyAlignment="1" applyProtection="1">
      <alignment vertical="center"/>
      <protection locked="0" hidden="1"/>
    </xf>
    <xf numFmtId="0" fontId="28" fillId="0" borderId="3" xfId="0" applyFont="1" applyBorder="1" applyAlignment="1" applyProtection="1">
      <alignment vertical="center" wrapText="1"/>
      <protection locked="0" hidden="1"/>
    </xf>
    <xf numFmtId="0" fontId="14" fillId="0" borderId="8" xfId="0" applyNumberFormat="1" applyFont="1" applyFill="1" applyBorder="1" applyAlignment="1" applyProtection="1">
      <alignment horizontal="center" vertical="center" wrapText="1"/>
      <protection locked="0" hidden="1"/>
    </xf>
    <xf numFmtId="0" fontId="28" fillId="0" borderId="7" xfId="0" applyNumberFormat="1" applyFont="1" applyBorder="1" applyAlignment="1" applyProtection="1">
      <alignment vertical="center" wrapText="1"/>
      <protection locked="0" hidden="1"/>
    </xf>
    <xf numFmtId="0" fontId="2" fillId="3" borderId="2" xfId="1" applyFont="1" applyFill="1" applyBorder="1" applyAlignment="1" applyProtection="1">
      <alignment horizontal="left" vertical="center" wrapText="1"/>
      <protection hidden="1"/>
    </xf>
    <xf numFmtId="0" fontId="2" fillId="3" borderId="3" xfId="1" applyFont="1" applyFill="1" applyBorder="1" applyAlignment="1" applyProtection="1">
      <alignment horizontal="left" vertical="center" wrapText="1"/>
      <protection hidden="1"/>
    </xf>
    <xf numFmtId="0" fontId="2" fillId="3" borderId="2" xfId="0" applyFont="1" applyFill="1" applyBorder="1" applyAlignment="1">
      <alignment horizontal="right" vertical="center" wrapText="1"/>
    </xf>
    <xf numFmtId="0" fontId="2" fillId="3" borderId="4" xfId="0" applyFont="1" applyFill="1" applyBorder="1" applyAlignment="1">
      <alignment horizontal="right" vertical="center" wrapText="1"/>
    </xf>
    <xf numFmtId="0" fontId="0" fillId="3" borderId="3" xfId="0" applyFill="1" applyBorder="1" applyAlignment="1">
      <alignment vertical="center" wrapText="1"/>
    </xf>
    <xf numFmtId="0" fontId="0" fillId="3" borderId="3" xfId="0" applyFill="1" applyBorder="1" applyAlignment="1"/>
    <xf numFmtId="0" fontId="30" fillId="2" borderId="0" xfId="0" applyFont="1" applyFill="1" applyBorder="1" applyAlignment="1">
      <alignment vertical="center" wrapText="1"/>
    </xf>
    <xf numFmtId="0" fontId="14" fillId="0" borderId="2" xfId="0" applyFont="1" applyFill="1" applyBorder="1" applyAlignment="1" applyProtection="1">
      <alignment horizontal="center" vertical="center" wrapText="1"/>
      <protection locked="0"/>
    </xf>
    <xf numFmtId="0" fontId="14" fillId="0" borderId="3" xfId="0" applyFont="1" applyFill="1" applyBorder="1" applyAlignment="1" applyProtection="1">
      <alignment horizontal="center" vertical="center" wrapText="1"/>
      <protection locked="0"/>
    </xf>
    <xf numFmtId="14" fontId="14" fillId="0" borderId="2" xfId="0" applyNumberFormat="1" applyFont="1" applyFill="1" applyBorder="1" applyAlignment="1" applyProtection="1">
      <alignment horizontal="center" vertical="center" wrapText="1"/>
      <protection locked="0"/>
    </xf>
    <xf numFmtId="14" fontId="14" fillId="0" borderId="3" xfId="0" applyNumberFormat="1" applyFont="1" applyFill="1" applyBorder="1" applyAlignment="1" applyProtection="1">
      <alignment horizontal="center" vertical="center" wrapText="1"/>
      <protection locked="0"/>
    </xf>
    <xf numFmtId="0" fontId="11" fillId="0" borderId="2" xfId="0" applyFont="1" applyFill="1" applyBorder="1" applyAlignment="1" applyProtection="1">
      <alignment horizontal="center" vertical="center" wrapText="1"/>
      <protection locked="0"/>
    </xf>
    <xf numFmtId="0" fontId="11" fillId="0" borderId="3" xfId="0" applyFont="1" applyFill="1" applyBorder="1" applyAlignment="1" applyProtection="1">
      <alignment horizontal="center" vertical="center" wrapText="1"/>
      <protection locked="0"/>
    </xf>
    <xf numFmtId="0" fontId="9" fillId="3" borderId="14" xfId="0" applyFont="1" applyFill="1" applyBorder="1" applyAlignment="1">
      <alignment horizontal="center" vertical="center" textRotation="90" wrapText="1"/>
    </xf>
    <xf numFmtId="0" fontId="28" fillId="3" borderId="13" xfId="0" applyFont="1" applyFill="1" applyBorder="1" applyAlignment="1">
      <alignment vertical="center" wrapText="1"/>
    </xf>
    <xf numFmtId="0" fontId="0" fillId="3" borderId="8" xfId="0" applyFill="1" applyBorder="1" applyAlignment="1">
      <alignment vertical="center" wrapText="1"/>
    </xf>
    <xf numFmtId="0" fontId="2" fillId="3" borderId="1" xfId="0" applyFont="1" applyFill="1" applyBorder="1" applyAlignment="1">
      <alignment horizontal="right" vertical="center" wrapText="1"/>
    </xf>
    <xf numFmtId="0" fontId="0" fillId="3" borderId="1" xfId="0" applyFill="1" applyBorder="1" applyAlignment="1">
      <alignment vertical="center" wrapText="1"/>
    </xf>
    <xf numFmtId="0" fontId="29" fillId="0" borderId="13" xfId="0" applyFont="1" applyFill="1" applyBorder="1" applyAlignment="1" applyProtection="1">
      <alignment horizontal="left" vertical="center" wrapText="1"/>
      <protection hidden="1"/>
    </xf>
    <xf numFmtId="0" fontId="10" fillId="2" borderId="14" xfId="0" applyFont="1" applyFill="1" applyBorder="1" applyAlignment="1">
      <alignment horizontal="center" vertical="center" wrapText="1"/>
    </xf>
    <xf numFmtId="0" fontId="31" fillId="2" borderId="9" xfId="0" applyFont="1" applyFill="1" applyBorder="1" applyAlignment="1">
      <alignment horizontal="center" vertical="center" wrapText="1"/>
    </xf>
    <xf numFmtId="0" fontId="31" fillId="2" borderId="6" xfId="0" applyFont="1" applyFill="1" applyBorder="1" applyAlignment="1">
      <alignment horizontal="center" vertical="center" wrapText="1"/>
    </xf>
    <xf numFmtId="0" fontId="15" fillId="0" borderId="13" xfId="0" applyFont="1" applyFill="1" applyBorder="1" applyAlignment="1" applyProtection="1">
      <alignment vertical="center" wrapText="1"/>
      <protection hidden="1"/>
    </xf>
    <xf numFmtId="0" fontId="0" fillId="0" borderId="13" xfId="0" applyBorder="1" applyAlignment="1" applyProtection="1">
      <alignment vertical="center" wrapText="1"/>
      <protection hidden="1"/>
    </xf>
    <xf numFmtId="0" fontId="9" fillId="3" borderId="10" xfId="0" applyFont="1" applyFill="1" applyBorder="1" applyAlignment="1">
      <alignment horizontal="center" vertical="center" textRotation="90" wrapText="1"/>
    </xf>
    <xf numFmtId="0" fontId="20" fillId="3" borderId="11" xfId="0" applyFont="1" applyFill="1" applyBorder="1" applyAlignment="1">
      <alignment vertical="center" wrapText="1"/>
    </xf>
    <xf numFmtId="0" fontId="28" fillId="3" borderId="11" xfId="0" applyFont="1" applyFill="1" applyBorder="1" applyAlignment="1">
      <alignment horizontal="center" vertical="center" wrapText="1"/>
    </xf>
    <xf numFmtId="0" fontId="28" fillId="3" borderId="12" xfId="0" applyFont="1" applyFill="1" applyBorder="1" applyAlignment="1">
      <alignment horizontal="center" vertical="center" wrapText="1"/>
    </xf>
    <xf numFmtId="0" fontId="14" fillId="0" borderId="8" xfId="0" applyNumberFormat="1" applyFont="1" applyFill="1" applyBorder="1" applyAlignment="1" applyProtection="1">
      <alignment horizontal="center" vertical="center" wrapText="1"/>
      <protection locked="0"/>
    </xf>
    <xf numFmtId="0" fontId="28" fillId="0" borderId="7" xfId="0" applyNumberFormat="1" applyFont="1" applyBorder="1" applyAlignment="1" applyProtection="1">
      <alignment vertical="center" wrapText="1"/>
      <protection locked="0"/>
    </xf>
    <xf numFmtId="0" fontId="28" fillId="0" borderId="3" xfId="0" applyFont="1" applyBorder="1" applyAlignment="1" applyProtection="1">
      <alignment vertical="center" wrapText="1"/>
      <protection locked="0"/>
    </xf>
    <xf numFmtId="0" fontId="2" fillId="3" borderId="4" xfId="0" applyFont="1" applyFill="1" applyBorder="1" applyAlignment="1">
      <alignment horizontal="left" vertical="center" wrapText="1"/>
    </xf>
    <xf numFmtId="0" fontId="30" fillId="3" borderId="3" xfId="0" applyFont="1" applyFill="1" applyBorder="1" applyAlignment="1">
      <alignment wrapText="1"/>
    </xf>
    <xf numFmtId="0" fontId="2" fillId="3" borderId="3" xfId="0" applyFont="1" applyFill="1" applyBorder="1" applyAlignment="1">
      <alignment horizontal="left" vertical="center" wrapText="1"/>
    </xf>
    <xf numFmtId="0" fontId="2" fillId="3" borderId="2" xfId="1" applyFont="1" applyFill="1" applyBorder="1" applyAlignment="1">
      <alignment horizontal="left" vertical="center" wrapText="1"/>
    </xf>
    <xf numFmtId="0" fontId="2" fillId="3" borderId="3" xfId="1" applyFont="1" applyFill="1" applyBorder="1" applyAlignment="1">
      <alignment horizontal="left" vertical="center" wrapText="1"/>
    </xf>
    <xf numFmtId="0" fontId="15" fillId="0" borderId="13" xfId="0" applyFont="1" applyBorder="1" applyAlignment="1" applyProtection="1">
      <alignment horizontal="left" wrapText="1"/>
      <protection hidden="1"/>
    </xf>
    <xf numFmtId="0" fontId="34" fillId="0" borderId="0" xfId="0" applyFont="1" applyAlignment="1" applyProtection="1">
      <alignment wrapText="1"/>
      <protection hidden="1"/>
    </xf>
    <xf numFmtId="0" fontId="34" fillId="0" borderId="13" xfId="0" applyFont="1" applyBorder="1" applyAlignment="1" applyProtection="1">
      <alignment wrapText="1"/>
      <protection hidden="1"/>
    </xf>
    <xf numFmtId="0" fontId="5" fillId="0" borderId="0" xfId="0" applyFont="1" applyAlignment="1">
      <alignment horizontal="right" vertical="center"/>
    </xf>
    <xf numFmtId="0" fontId="6" fillId="0" borderId="0" xfId="0" applyFont="1" applyAlignment="1">
      <alignment horizontal="right" vertical="center" wrapText="1"/>
    </xf>
    <xf numFmtId="0" fontId="22" fillId="0" borderId="0" xfId="0" applyFont="1" applyAlignment="1">
      <alignment horizontal="right" vertical="center"/>
    </xf>
    <xf numFmtId="0" fontId="12" fillId="0" borderId="0" xfId="0" applyFont="1" applyAlignment="1">
      <alignment horizontal="center" vertical="center" wrapText="1"/>
    </xf>
    <xf numFmtId="0" fontId="23" fillId="0" borderId="0" xfId="0" applyFont="1" applyAlignment="1">
      <alignment vertical="center"/>
    </xf>
    <xf numFmtId="0" fontId="23" fillId="0" borderId="5" xfId="0" applyFont="1" applyBorder="1" applyAlignment="1">
      <alignment vertical="center"/>
    </xf>
    <xf numFmtId="0" fontId="20" fillId="3" borderId="11" xfId="0" applyFont="1" applyFill="1" applyBorder="1" applyAlignment="1">
      <alignment horizontal="center" vertical="center" textRotation="90" wrapText="1"/>
    </xf>
    <xf numFmtId="1" fontId="14" fillId="0" borderId="2" xfId="0" applyNumberFormat="1" applyFont="1" applyFill="1" applyBorder="1" applyAlignment="1" applyProtection="1">
      <alignment horizontal="center" vertical="center" wrapText="1"/>
      <protection locked="0"/>
    </xf>
    <xf numFmtId="1" fontId="14" fillId="0" borderId="3" xfId="0" applyNumberFormat="1" applyFont="1" applyFill="1" applyBorder="1" applyAlignment="1" applyProtection="1">
      <alignment horizontal="center" vertical="center" wrapText="1"/>
      <protection locked="0"/>
    </xf>
    <xf numFmtId="14" fontId="24" fillId="0" borderId="3" xfId="0" applyNumberFormat="1" applyFont="1" applyBorder="1" applyAlignment="1" applyProtection="1">
      <alignment horizontal="center" vertical="center" wrapText="1"/>
      <protection locked="0"/>
    </xf>
    <xf numFmtId="0" fontId="30" fillId="3" borderId="3" xfId="0" applyFont="1" applyFill="1" applyBorder="1" applyAlignment="1">
      <alignment horizontal="left" vertical="center" wrapText="1"/>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service.nalog.ru/svl.do" TargetMode="External"/><Relationship Id="rId7" Type="http://schemas.openxmlformats.org/officeDocument/2006/relationships/hyperlink" Target="https://eais.rkn.gov.ru/" TargetMode="External"/><Relationship Id="rId2" Type="http://schemas.openxmlformats.org/officeDocument/2006/relationships/hyperlink" Target="https://service.nalog.ru/addrfind.do" TargetMode="External"/><Relationship Id="rId1" Type="http://schemas.openxmlformats.org/officeDocument/2006/relationships/hyperlink" Target="https://service.nalog.ru/disfind.do" TargetMode="External"/><Relationship Id="rId6" Type="http://schemas.openxmlformats.org/officeDocument/2006/relationships/hyperlink" Target="https://portal.fedsfm.ru/check-inn" TargetMode="External"/><Relationship Id="rId5" Type="http://schemas.openxmlformats.org/officeDocument/2006/relationships/hyperlink" Target="https://service.nalog.ru/bi.do" TargetMode="External"/><Relationship Id="rId4" Type="http://schemas.openxmlformats.org/officeDocument/2006/relationships/hyperlink" Target="https://service.nalog.ru/mru.do"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eais.rkn.gov.ru/" TargetMode="External"/><Relationship Id="rId2" Type="http://schemas.openxmlformats.org/officeDocument/2006/relationships/hyperlink" Target="https://service.nalog.ru/mru.do" TargetMode="External"/><Relationship Id="rId1" Type="http://schemas.openxmlformats.org/officeDocument/2006/relationships/hyperlink" Target="https://service.nalog.ru/bi.do"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pageSetUpPr fitToPage="1"/>
  </sheetPr>
  <dimension ref="A1:F90"/>
  <sheetViews>
    <sheetView tabSelected="1" view="pageBreakPreview" zoomScaleNormal="80" zoomScaleSheetLayoutView="100" zoomScalePageLayoutView="70" workbookViewId="0">
      <selection activeCell="B6" sqref="B6:C6"/>
    </sheetView>
  </sheetViews>
  <sheetFormatPr defaultRowHeight="16.5" x14ac:dyDescent="0.3"/>
  <cols>
    <col min="1" max="1" width="70.7109375" style="43" customWidth="1"/>
    <col min="2" max="2" width="58.28515625" style="57" customWidth="1"/>
    <col min="3" max="3" width="14.28515625" style="58" customWidth="1"/>
    <col min="4" max="4" width="69" style="27" customWidth="1"/>
    <col min="5" max="5" width="8.7109375" style="43" customWidth="1"/>
    <col min="6" max="16384" width="9.140625" style="43"/>
  </cols>
  <sheetData>
    <row r="1" spans="1:4" s="28" customFormat="1" x14ac:dyDescent="0.25">
      <c r="B1" s="118" t="s">
        <v>2</v>
      </c>
      <c r="C1" s="118"/>
      <c r="D1" s="27"/>
    </row>
    <row r="2" spans="1:4" s="28" customFormat="1" ht="69.75" customHeight="1" x14ac:dyDescent="0.25">
      <c r="B2" s="119" t="s">
        <v>85</v>
      </c>
      <c r="C2" s="120"/>
      <c r="D2" s="27"/>
    </row>
    <row r="3" spans="1:4" s="28" customFormat="1" ht="15" customHeight="1" x14ac:dyDescent="0.25">
      <c r="A3" s="122"/>
      <c r="B3" s="122"/>
      <c r="C3" s="122"/>
      <c r="D3" s="27"/>
    </row>
    <row r="4" spans="1:4" s="28" customFormat="1" x14ac:dyDescent="0.25">
      <c r="A4" s="123"/>
      <c r="B4" s="123"/>
      <c r="C4" s="123"/>
      <c r="D4" s="27"/>
    </row>
    <row r="5" spans="1:4" s="28" customFormat="1" ht="19.5" x14ac:dyDescent="0.25">
      <c r="A5" s="102" t="s">
        <v>46</v>
      </c>
      <c r="B5" s="103"/>
      <c r="C5" s="103"/>
      <c r="D5" s="27"/>
    </row>
    <row r="6" spans="1:4" s="28" customFormat="1" ht="15" customHeight="1" x14ac:dyDescent="0.25">
      <c r="A6" s="59" t="s">
        <v>4</v>
      </c>
      <c r="B6" s="83" t="s">
        <v>183</v>
      </c>
      <c r="C6" s="84"/>
      <c r="D6" s="27"/>
    </row>
    <row r="7" spans="1:4" s="28" customFormat="1" ht="15" customHeight="1" x14ac:dyDescent="0.25">
      <c r="A7" s="59" t="s">
        <v>3</v>
      </c>
      <c r="B7" s="83">
        <v>2312249710</v>
      </c>
      <c r="C7" s="84"/>
      <c r="D7" s="27"/>
    </row>
    <row r="8" spans="1:4" s="28" customFormat="1" ht="15" customHeight="1" x14ac:dyDescent="0.25">
      <c r="A8" s="59" t="s">
        <v>9</v>
      </c>
      <c r="B8" s="85">
        <v>42605</v>
      </c>
      <c r="C8" s="121"/>
      <c r="D8" s="27"/>
    </row>
    <row r="9" spans="1:4" s="28" customFormat="1" ht="15" customHeight="1" x14ac:dyDescent="0.25">
      <c r="A9" s="59" t="s">
        <v>7</v>
      </c>
      <c r="B9" s="83" t="s">
        <v>181</v>
      </c>
      <c r="C9" s="84"/>
      <c r="D9" s="27"/>
    </row>
    <row r="10" spans="1:4" s="28" customFormat="1" ht="15" customHeight="1" x14ac:dyDescent="0.25">
      <c r="A10" s="59" t="s">
        <v>8</v>
      </c>
      <c r="B10" s="85" t="s">
        <v>182</v>
      </c>
      <c r="C10" s="84"/>
      <c r="D10" s="27"/>
    </row>
    <row r="11" spans="1:4" s="28" customFormat="1" ht="15" customHeight="1" x14ac:dyDescent="0.25">
      <c r="A11" s="59" t="s">
        <v>11</v>
      </c>
      <c r="B11" s="85">
        <v>44523</v>
      </c>
      <c r="C11" s="121"/>
      <c r="D11" s="27"/>
    </row>
    <row r="12" spans="1:4" s="28" customFormat="1" ht="30" customHeight="1" x14ac:dyDescent="0.25">
      <c r="A12" s="76" t="s">
        <v>82</v>
      </c>
      <c r="B12" s="79"/>
      <c r="C12" s="45" t="s">
        <v>1</v>
      </c>
      <c r="D12" s="29"/>
    </row>
    <row r="13" spans="1:4" s="28" customFormat="1" ht="30" customHeight="1" x14ac:dyDescent="0.25">
      <c r="A13" s="76" t="s">
        <v>35</v>
      </c>
      <c r="B13" s="77"/>
      <c r="C13" s="45" t="s">
        <v>1</v>
      </c>
      <c r="D13" s="29"/>
    </row>
    <row r="14" spans="1:4" s="28" customFormat="1" ht="30" customHeight="1" x14ac:dyDescent="0.25">
      <c r="A14" s="132" t="s">
        <v>78</v>
      </c>
      <c r="B14" s="133"/>
      <c r="C14" s="45" t="s">
        <v>1</v>
      </c>
      <c r="D14" s="29"/>
    </row>
    <row r="15" spans="1:4" s="30" customFormat="1" ht="30" customHeight="1" x14ac:dyDescent="0.25">
      <c r="A15" s="76" t="s">
        <v>75</v>
      </c>
      <c r="B15" s="77"/>
      <c r="C15" s="45" t="s">
        <v>1</v>
      </c>
      <c r="D15" s="29"/>
    </row>
    <row r="16" spans="1:4" s="30" customFormat="1" ht="30" customHeight="1" x14ac:dyDescent="0.25">
      <c r="A16" s="76" t="s">
        <v>36</v>
      </c>
      <c r="B16" s="77"/>
      <c r="C16" s="60" t="str">
        <f>IF(OR(B8="",B11=""),"",IF((B11-B8)&lt;182,"да","нет"))</f>
        <v>нет</v>
      </c>
      <c r="D16" s="29"/>
    </row>
    <row r="17" spans="1:5" s="30" customFormat="1" ht="30" customHeight="1" x14ac:dyDescent="0.25">
      <c r="A17" s="76" t="s">
        <v>59</v>
      </c>
      <c r="B17" s="77"/>
      <c r="C17" s="45" t="s">
        <v>1</v>
      </c>
      <c r="D17" s="29"/>
    </row>
    <row r="18" spans="1:5" s="30" customFormat="1" ht="30" customHeight="1" x14ac:dyDescent="0.25">
      <c r="A18" s="76" t="s">
        <v>92</v>
      </c>
      <c r="B18" s="77"/>
      <c r="C18" s="45" t="s">
        <v>1</v>
      </c>
      <c r="D18" s="29"/>
    </row>
    <row r="19" spans="1:5" s="30" customFormat="1" ht="39.950000000000003" customHeight="1" x14ac:dyDescent="0.25">
      <c r="A19" s="76" t="s">
        <v>60</v>
      </c>
      <c r="B19" s="77"/>
      <c r="C19" s="45" t="s">
        <v>1</v>
      </c>
      <c r="D19" s="29"/>
    </row>
    <row r="20" spans="1:5" s="30" customFormat="1" ht="39.950000000000003" customHeight="1" x14ac:dyDescent="0.25">
      <c r="A20" s="76" t="s">
        <v>61</v>
      </c>
      <c r="B20" s="77"/>
      <c r="C20" s="45" t="s">
        <v>1</v>
      </c>
      <c r="D20" s="29"/>
    </row>
    <row r="21" spans="1:5" s="30" customFormat="1" ht="30" customHeight="1" x14ac:dyDescent="0.25">
      <c r="A21" s="76" t="s">
        <v>90</v>
      </c>
      <c r="B21" s="77"/>
      <c r="C21" s="45" t="s">
        <v>91</v>
      </c>
      <c r="D21" s="71" t="str">
        <f>IF(AND(B6&lt;&gt;"",B7&lt;&gt;"",B8&lt;&gt;"",B9&lt;&gt;"",B10&lt;&gt;"",B11&lt;&gt;"",C21="",B35="Укажите данные для расчета"),"Для ОКВЭД 64.91, 64.91.1, 64.91.2 и 64.99.5. Если ЮЛ не является лизинговой/ факторинговой компанией, выберите значение «Не требуется»","")</f>
        <v/>
      </c>
    </row>
    <row r="22" spans="1:5" s="30" customFormat="1" ht="80.099999999999994" customHeight="1" x14ac:dyDescent="0.25">
      <c r="A22" s="78" t="s">
        <v>88</v>
      </c>
      <c r="B22" s="79"/>
      <c r="C22" s="45" t="s">
        <v>1</v>
      </c>
      <c r="D22" s="29"/>
    </row>
    <row r="23" spans="1:5" s="30" customFormat="1" ht="30" customHeight="1" x14ac:dyDescent="0.25">
      <c r="A23" s="78" t="s">
        <v>177</v>
      </c>
      <c r="B23" s="79"/>
      <c r="C23" s="45" t="s">
        <v>1</v>
      </c>
      <c r="D23" s="71" t="str">
        <f>IF(AND(B6&lt;&gt;"",B7&lt;&gt;"",B8&lt;&gt;"",B9&lt;&gt;"",B10&lt;&gt;"",B11&lt;&gt;"",C23="",B35="Укажите данные для расчета"),"См. лист Лицензируемая деятельность","")</f>
        <v/>
      </c>
    </row>
    <row r="24" spans="1:5" s="30" customFormat="1" ht="30" customHeight="1" x14ac:dyDescent="0.25">
      <c r="A24" s="78" t="s">
        <v>178</v>
      </c>
      <c r="B24" s="79"/>
      <c r="C24" s="45" t="s">
        <v>1</v>
      </c>
      <c r="D24" s="29"/>
    </row>
    <row r="25" spans="1:5" s="30" customFormat="1" ht="30" customHeight="1" x14ac:dyDescent="0.25">
      <c r="A25" s="76" t="s">
        <v>37</v>
      </c>
      <c r="B25" s="77"/>
      <c r="C25" s="45" t="s">
        <v>1</v>
      </c>
      <c r="D25" s="29"/>
    </row>
    <row r="26" spans="1:5" s="30" customFormat="1" ht="30" customHeight="1" x14ac:dyDescent="0.25">
      <c r="A26" s="76" t="s">
        <v>6</v>
      </c>
      <c r="B26" s="77"/>
      <c r="C26" s="45" t="s">
        <v>1</v>
      </c>
      <c r="D26" s="29"/>
    </row>
    <row r="27" spans="1:5" s="31" customFormat="1" ht="30" customHeight="1" x14ac:dyDescent="0.25">
      <c r="A27" s="76" t="s">
        <v>38</v>
      </c>
      <c r="B27" s="77"/>
      <c r="C27" s="45" t="s">
        <v>1</v>
      </c>
      <c r="D27" s="29"/>
    </row>
    <row r="28" spans="1:5" s="31" customFormat="1" ht="30" customHeight="1" x14ac:dyDescent="0.25">
      <c r="A28" s="76" t="s">
        <v>5</v>
      </c>
      <c r="B28" s="77"/>
      <c r="C28" s="45" t="s">
        <v>1</v>
      </c>
      <c r="D28" s="29"/>
    </row>
    <row r="29" spans="1:5" s="31" customFormat="1" ht="15" customHeight="1" x14ac:dyDescent="0.25">
      <c r="A29" s="89" t="s">
        <v>14</v>
      </c>
      <c r="B29" s="90"/>
      <c r="C29" s="91"/>
      <c r="D29" s="46"/>
    </row>
    <row r="30" spans="1:5" s="31" customFormat="1" ht="15" customHeight="1" x14ac:dyDescent="0.25">
      <c r="A30" s="59" t="s">
        <v>10</v>
      </c>
      <c r="B30" s="125" t="s">
        <v>15</v>
      </c>
      <c r="C30" s="126"/>
      <c r="D30" s="108" t="str">
        <f>IF(B35="ОТКАЗ","Информируйте клиента об отказе. Выписку из ЕГРЮЛ, Анкету, заявление на открытие счета, лист проверки на aml@bancaintesa.ru или специалисту по фин. мониторингу РЦ",IF(B35="ОТКАЗ на основании пункта 12 статьи 76 Налогового кодекса РФ","См. 092/1 ND",IF(B35="УКАЖИТЕ ДАННЫЕ ДЛЯ РАСЧЕТА","","Анкету, заявление на открытие счета, паспорта представителей, выписку из реестра акционеров (для АО, ПАО), лист проверки направить Специалисту по проверке клиентов (за исключением установленных случаев)")))</f>
        <v>Анкету, заявление на открытие счета, паспорта представителей, выписку из реестра акционеров (для АО, ПАО), лист проверки направить Специалисту по проверке клиентов (за исключением установленных случаев)</v>
      </c>
      <c r="E30" s="81"/>
    </row>
    <row r="31" spans="1:5" s="31" customFormat="1" ht="15" customHeight="1" x14ac:dyDescent="0.25">
      <c r="A31" s="59" t="s">
        <v>12</v>
      </c>
      <c r="B31" s="45" t="s">
        <v>23</v>
      </c>
      <c r="C31" s="45">
        <v>2021</v>
      </c>
      <c r="D31" s="109"/>
      <c r="E31" s="81"/>
    </row>
    <row r="32" spans="1:5" s="31" customFormat="1" ht="15" customHeight="1" x14ac:dyDescent="0.25">
      <c r="A32" s="59" t="s">
        <v>13</v>
      </c>
      <c r="B32" s="127">
        <v>414</v>
      </c>
      <c r="C32" s="128"/>
      <c r="D32" s="109"/>
      <c r="E32" s="81"/>
    </row>
    <row r="33" spans="1:5" s="31" customFormat="1" ht="15" customHeight="1" x14ac:dyDescent="0.25">
      <c r="A33" s="59" t="s">
        <v>27</v>
      </c>
      <c r="B33" s="127">
        <v>11763</v>
      </c>
      <c r="C33" s="128"/>
      <c r="D33" s="109"/>
      <c r="E33" s="81"/>
    </row>
    <row r="34" spans="1:5" s="31" customFormat="1" ht="15" customHeight="1" x14ac:dyDescent="0.25">
      <c r="A34" s="59" t="s">
        <v>28</v>
      </c>
      <c r="B34" s="115">
        <f>IF(AND(B8&lt;&gt;"",B11&lt;&gt;"",C12&lt;&gt;"да",C13&lt;&gt;"да",C14&lt;&gt;"да",C19&lt;&gt;"да",C21&lt;&gt;"нет",(B11-B8)&lt;122),"1,00%",IF(OR(C12="да",C13="да",C14="да",C19="да"),"",IF(OR(B30="",B31="",C31="",B32="",B33=""),"УКАЖИТЕ ДАННЫЕ ДЛЯ РАСЧЕТА",B32/B33)))</f>
        <v>3.5195103289977048E-2</v>
      </c>
      <c r="C34" s="116"/>
      <c r="D34" s="109"/>
      <c r="E34" s="81"/>
    </row>
    <row r="35" spans="1:5" s="31" customFormat="1" ht="17.25" x14ac:dyDescent="0.25">
      <c r="A35" s="59" t="s">
        <v>30</v>
      </c>
      <c r="B35" s="61" t="str">
        <f>IF(OR(B6="",B7="",B8="",B9="",B10="",B11=""),"УКАЖИТЕ ДАННЫЕ ДЛЯ РАСЧЕТА",IF(OR(C12="да",C13="да",C19="да",C21="нет",C23="да",C24="да",B34&lt;0.009),"ОТКАЗ",IF(C14="да","ОТКАЗ на основании пункта 12 статьи 76 Налогового кодекса РФ",IF(OR(C12="",C13="",C14="",C19="",B34="УКАЖИТЕ ДАННЫЕ ДЛЯ РАСЧЕТА"),"УКАЖИТЕ ДАННЫЕ ДЛЯ РАСЧЕТА",IF(OR(C15="",C16="",C17="",C18="",C20="",C22="",C25="",C26="",C27="",C28=""),"УКАЖИТЕ ДАННЫЕ ДЛЯ РАСЧЕТА",IF(OR(C16="да",C17="да",C18="да",C20="да",C22="да",C27="да",C28="да"),"ТРЕБУЕТСЯ СОГЛАСОВАНИЕ УФМ",IF(AND(B34&lt;0.01,B34&gt;=0.009),"ТРЕБУЕТСЯ СОГЛАСОВАНИЕ УФМ","ОСНОВАНИЙ ДЛЯ ОТКАЗА НЕ ВЫЯВЛЕНО")))))))</f>
        <v>ОСНОВАНИЙ ДЛЯ ОТКАЗА НЕ ВЫЯВЛЕНО</v>
      </c>
      <c r="C35" s="62"/>
      <c r="D35" s="109"/>
      <c r="E35" s="81"/>
    </row>
    <row r="36" spans="1:5" s="31" customFormat="1" ht="19.5" customHeight="1" x14ac:dyDescent="0.3">
      <c r="A36" s="89" t="s">
        <v>97</v>
      </c>
      <c r="B36" s="90"/>
      <c r="C36" s="91"/>
      <c r="D36" s="72"/>
      <c r="E36" s="70"/>
    </row>
    <row r="37" spans="1:5" s="31" customFormat="1" x14ac:dyDescent="0.25">
      <c r="A37" s="105"/>
      <c r="B37" s="106"/>
      <c r="C37" s="107"/>
      <c r="D37" s="27" t="str">
        <f>IF(AND(A37="",B39="",B40="",B34&lt;&gt;"Укажите данные для расчета"),"Если проверка Специалиста по проверке клиентов не требуется, выберите причину","")</f>
        <v>Если проверка Специалиста по проверке клиентов не требуется, выберите причину</v>
      </c>
    </row>
    <row r="38" spans="1:5" s="31" customFormat="1" ht="19.5" x14ac:dyDescent="0.25">
      <c r="A38" s="102" t="s">
        <v>93</v>
      </c>
      <c r="B38" s="103"/>
      <c r="C38" s="103"/>
      <c r="D38" s="27"/>
    </row>
    <row r="39" spans="1:5" s="31" customFormat="1" ht="15" customHeight="1" x14ac:dyDescent="0.25">
      <c r="A39" s="63" t="s">
        <v>29</v>
      </c>
      <c r="B39" s="130"/>
      <c r="C39" s="131"/>
      <c r="D39" s="27"/>
    </row>
    <row r="40" spans="1:5" s="31" customFormat="1" ht="15" customHeight="1" x14ac:dyDescent="0.25">
      <c r="A40" s="59" t="s">
        <v>11</v>
      </c>
      <c r="B40" s="85"/>
      <c r="C40" s="129"/>
      <c r="D40" s="27"/>
    </row>
    <row r="41" spans="1:5" ht="30" customHeight="1" x14ac:dyDescent="0.3">
      <c r="A41" s="76" t="s">
        <v>39</v>
      </c>
      <c r="B41" s="124"/>
      <c r="C41" s="45"/>
      <c r="D41" s="29"/>
    </row>
    <row r="42" spans="1:5" ht="30" customHeight="1" x14ac:dyDescent="0.3">
      <c r="A42" s="76" t="s">
        <v>40</v>
      </c>
      <c r="B42" s="124"/>
      <c r="C42" s="45"/>
      <c r="D42" s="29"/>
    </row>
    <row r="43" spans="1:5" s="38" customFormat="1" ht="30" customHeight="1" x14ac:dyDescent="0.3">
      <c r="A43" s="76" t="s">
        <v>86</v>
      </c>
      <c r="B43" s="124"/>
      <c r="C43" s="45"/>
      <c r="D43" s="29"/>
    </row>
    <row r="44" spans="1:5" s="38" customFormat="1" ht="30" customHeight="1" x14ac:dyDescent="0.3">
      <c r="A44" s="76" t="s">
        <v>41</v>
      </c>
      <c r="B44" s="124"/>
      <c r="C44" s="45"/>
      <c r="D44" s="29"/>
    </row>
    <row r="45" spans="1:5" ht="39.950000000000003" customHeight="1" x14ac:dyDescent="0.3">
      <c r="A45" s="76" t="s">
        <v>48</v>
      </c>
      <c r="B45" s="104"/>
      <c r="C45" s="45"/>
      <c r="D45" s="29"/>
    </row>
    <row r="46" spans="1:5" ht="30" customHeight="1" x14ac:dyDescent="0.3">
      <c r="A46" s="78" t="s">
        <v>73</v>
      </c>
      <c r="B46" s="100"/>
      <c r="C46" s="45"/>
      <c r="D46" s="29"/>
    </row>
    <row r="47" spans="1:5" ht="30" customHeight="1" x14ac:dyDescent="0.3">
      <c r="A47" s="76" t="s">
        <v>83</v>
      </c>
      <c r="B47" s="104"/>
      <c r="C47" s="45"/>
      <c r="D47" s="32" t="str">
        <f>IF(AND(C47="да",C54="РИСК"),"Обоснование риска 011","")</f>
        <v/>
      </c>
      <c r="E47" s="29"/>
    </row>
    <row r="48" spans="1:5" ht="30" customHeight="1" x14ac:dyDescent="0.3">
      <c r="A48" s="76" t="s">
        <v>42</v>
      </c>
      <c r="B48" s="77"/>
      <c r="C48" s="45"/>
      <c r="D48" s="32"/>
      <c r="E48" s="29"/>
    </row>
    <row r="49" spans="1:6" ht="30" customHeight="1" x14ac:dyDescent="0.3">
      <c r="A49" s="78" t="s">
        <v>74</v>
      </c>
      <c r="B49" s="101"/>
      <c r="C49" s="45"/>
      <c r="D49" s="32"/>
      <c r="E49" s="29"/>
    </row>
    <row r="50" spans="1:6" ht="30" customHeight="1" x14ac:dyDescent="0.3">
      <c r="A50" s="76" t="s">
        <v>43</v>
      </c>
      <c r="B50" s="104"/>
      <c r="C50" s="45"/>
      <c r="D50" s="32" t="str">
        <f>IF(AND(C50="да",C54="РИСК"),"Обоснование риска 017","")</f>
        <v/>
      </c>
      <c r="E50" s="29"/>
    </row>
    <row r="51" spans="1:6" ht="30" customHeight="1" x14ac:dyDescent="0.3">
      <c r="A51" s="78" t="s">
        <v>76</v>
      </c>
      <c r="B51" s="100"/>
      <c r="C51" s="45"/>
      <c r="D51" s="32"/>
      <c r="E51" s="29"/>
    </row>
    <row r="52" spans="1:6" ht="30" customHeight="1" x14ac:dyDescent="0.3">
      <c r="A52" s="76" t="s">
        <v>52</v>
      </c>
      <c r="B52" s="104"/>
      <c r="C52" s="45"/>
      <c r="D52" s="32" t="str">
        <f>IF(AND(C52="да",C54="РИСК"),"Обоснование риска 014","")</f>
        <v/>
      </c>
      <c r="E52" s="29"/>
    </row>
    <row r="53" spans="1:6" ht="30" customHeight="1" x14ac:dyDescent="0.3">
      <c r="A53" s="76" t="s">
        <v>51</v>
      </c>
      <c r="B53" s="104"/>
      <c r="C53" s="45"/>
      <c r="D53" s="108" t="str">
        <f>IF(B54="ВЫЕЗДНАЯ ПРОВЕРКА","За исключением установленных случаев",IF(B54="ВОЗРАЖАЕМ","Информируйте об отрицательном результате проверки с приложением листа проверки Ответственного менеджера и aml@bancaintesa.ru или специалиста по фин. мониторингу РЦ",IF(AND(B35="ТРЕБУЕТСЯ СОГЛАСОВАНИЕ УФМ",B54="НЕ ВОЗРАЖАЕМ",C54="РИСК"),"Информируйте о результате проверки и обосновании риска с приложением листа проверки Ответственного менеджера и aml@bancaintesa.ru или специалиста по фин. мониторингу РЦ",IF(AND(B35="ТРЕБУЕТСЯ СОГЛАСОВАНИЕ УФМ",B54="НЕ ВОЗРАЖАЕМ"),"Информируйте о результате проверки с приложением листа проверки Ответственного менеджера и aml@bancaintesa.ru или специалиста по фин. мониторингу РЦ",IF(AND(B35="ТРЕБУЕТСЯ СОГЛАСОВАНИЕ УФМ",B54="СТОП-ФАКТОР",C54="РИСК"),"Информируйте о результате проверки и обосновании риска с приложением листа проверки Ответственного менеджера и aml@bancaintesa.ru или специалиста по фин. мониторингу РЦ",IF(AND(B35="ТРЕБУЕТСЯ СОГЛАСОВАНИЕ УФМ",B54="СТОП-ФАКТОР"),"Информируйте о результате проверки с приложением листа проверки Ответственного менеджера и aml@bancaintesa.ru или специалиста по фин. мониторингу РЦ",IF(AND(B54="СТОП-ФАКТОР",C54="РИСК"),"Информируйте о результате проверки и обосновании риска с приложением листа проверки Ответственного менеджера и aml@bancaintesa.ru или специалиста по фин. мониторингу РЦ",IF(B54="СТОП-ФАКТОР","Информируйте о результате проверки с приложением листа проверки Ответственного менеджера и aml@bancaintesa.ru или специалиста по фин. мониторингу РЦ",IF(AND(B35="ОСНОВАНИЙ ДЛЯ ОТКАЗА НЕ ВЫЯВЛЕНО",B54="НЕ ВОЗРАЖАЕМ",C54="РИСК"),"Информируйте Ответственного менеджера о положительном результате проверки и обосновании риска с приложением листа проверки",IF(AND(B35="ОСНОВАНИЙ ДЛЯ ОТКАЗА НЕ ВЫЯВЛЕНО",B54="НЕ ВОЗРАЖАЕМ"),"Информируйте Ответственного менеджера о положительном результате проверки с приложением листа проверки",""))))))))))</f>
        <v/>
      </c>
      <c r="E53" s="110"/>
      <c r="F53" s="29"/>
    </row>
    <row r="54" spans="1:6" s="47" customFormat="1" ht="15" customHeight="1" x14ac:dyDescent="0.25">
      <c r="A54" s="59" t="s">
        <v>30</v>
      </c>
      <c r="B54" s="64" t="str">
        <f>IF(OR(A37="Организация уже имеет в Банке расчетный счет (счета)",A37="Организация размещает депозит на срок 1 месяц и более без открытия расчетного счета",A37="Проверка проведена не более 12 месяцев назад, с результатом НЕ ВОЗРАЖАЕМ"),"ПРОВЕРКА НЕ ПРОВОДИТСЯ (в установленном случае)",IF(B35="УКАЖИТЕ ДАННЫЕ ДЛЯ РАСЧЕТА","УКАЖИТЕ ДАННЫЕ ДЛЯ РАСЧЕТА",IF(B35="ОТКАЗ на основании пункта 12 статьи 76 Налогового кодекса РФ","ПРОВЕРКА НЕ ПРОВОДИТСЯ - ОТКАЗ",IF(AND(B35="ОТКАЗ",A37&lt;&gt;"Проверка согласована УФМ"),"ПРОВЕРКА НЕ ПРОВОДИТСЯ - ОТКАЗ",IF(OR(B39="",B40=""),"УКАЖИТЕ ДАННЫЕ ДЛЯ РАСЧЕТА",IF(OR(C41="да",C42="да",C46="да",C44="да",C49="да",C53="да"),"ВОЗРАЖАЕМ",IF(AND(C43="да",C44=""),"ВЫЕЗДНАЯ ПРОВЕРКА",IF(OR(C41="",C42="",C43="",C44="",C45="",C46="",C47="",C48="",C49="",C50="",C51="",C53="",C52=""),"УКАЖИТЕ ДАННЫЕ ДЛЯ РАСЧЕТА",IF(OR(C45="да",C47="да",C48="да",C51="да",C52="да"),"СТОП-ФАКТОР","НЕ ВОЗРАЖАЕМ")))))))))</f>
        <v>УКАЖИТЕ ДАННЫЕ ДЛЯ РАСЧЕТА</v>
      </c>
      <c r="C54" s="69" t="str">
        <f>IF(OR(B54="ПРОВЕРКА НЕ ПРОВОДИТСЯ - ОТКАЗ",B54="ВОЗРАЖАЕМ",B54="",B54="ВЫЕЗДНАЯ ПРОВЕРКА",B54="ПРОВЕРКА НЕ ПРОВОДИТСЯ (в установленном случае)",B54="УКАЖИТЕ ДАННЫЕ ДЛЯ РАСЧЕТА"),"",IF(OR(C43="да",C47="да",C48="да",C50="да",C52="да"),"РИСК",""))</f>
        <v/>
      </c>
      <c r="D54" s="111"/>
      <c r="E54" s="110"/>
    </row>
    <row r="55" spans="1:6" s="47" customFormat="1" ht="39.950000000000003" customHeight="1" x14ac:dyDescent="0.25">
      <c r="A55" s="96" t="s">
        <v>95</v>
      </c>
      <c r="B55" s="117"/>
      <c r="C55" s="94"/>
      <c r="D55" s="112"/>
      <c r="E55" s="113"/>
    </row>
    <row r="56" spans="1:6" s="33" customFormat="1" ht="30" customHeight="1" x14ac:dyDescent="0.25">
      <c r="A56" s="99" t="str">
        <f>IF(AND(B35="ОСНОВАНИЙ ДЛЯ ОТКАЗА НЕ ВЫЯВЛЕНО",B54="НЕ ВОЗРАЖАЕМ"),"",IF(OR(B35="УКАЖИТЕ ДАННЫЕ ДЛЯ РАСЧЕТА",B54="УКАЖИТЕ ДАННЫЕ ДЛЯ РАСЧЕТА"),"",IF(C12="да","0000 Адрес юридического лица и/или бенефициарного владельца юридического лица в государстве, не выполняющем рекомендаций ФАТФ, или в  офшорной зоне",IF(C13="да","0000 Юридическое лицо ликвидировано или находится в процессе ликвидации",IF(C15="да","1002 Юридическое лицо имеет размер уставного капитала равный или незначительно превышающий минимальный размер уставного капитала, установленный законом",IF(AND(C16="да",C17="да"),"0000 Менее шести месяцев с даты регистрации, при этом планируется осуществление операций в наличной форме или международных расчетов, содержащих признаки необычных сделок",IF(AND(C16="да",C18="да"),"0000 Менее шести месяцев с даты регистрации, при этом планируется осуществление операций в наличной форме или международных расчетов, содержащих признаки необычных сделок",IF(AND(C16="да",C19="да"),"0000 Менее шести месяцев с даты регистрации, при этом планируется осуществление операций в наличной форме или международных расчетов, содержащих признаки необычных сделок",IF(C19="да","0000 Планируется проведение международных расчетов с участием контрагента, зарегистрированного в государстве, не выполняющем рекомендаций ФАТФ",IF(AND(C16="да",C20="да"),"0000 Менее шести месяцев с даты регистрации, при этом планируется осуществление операций в наличной форме или международных расчетов, содержащих признаки необычных сделок",IF(C21="нет","0000 Выявление факта отсутствия постановки лизинговой/ факторинговой компании на учет в Росфинмониторинге",IF(C25="да","2001 Постоянно действующий исполнительный орган либо лицо, уполномоченное выступать от имени юридического лица в силу закона, иного правового акта или учредительного документа отсутствуют по адресу, указанному в ЕГРЮЛ",IF(C26="да","2002 Одно и то же физическое лицо является учредителем (участником) юридического лица, его руководителем и (или) осуществляет ведение бухгалтерского учета такого юридического лица",IF(C27="да","3003 Представлены документы с признаками фиктивности и (или) подделки",IF(B34&lt;0.01,"0000 Уплата налогов или других обязательных платежей в бюджетную систему РФ не осуществляется или осуществляется в незначительных размерах",IF(C41="да","0000 В состав исполнительных органов юридического лица входят дисквалифицированные лица",IF(C42="да","0000 В отношении участников (руководителей) юридического лица факт невозможности участия (осуществления руководства юридическим лицом) установлен (подтвержден) в судебном порядке",IF(C43="да","1001 Юридическое лицо зарегистрировано и (или) находится по адресу массовой регистрации (за исключением административно-деловых центров, торговых центров (комплексов)",IF(C44="да","0000 Отсутствие организации по адресу в ЕГРЮЛ, или по заявленному фактическому месту нахождения",IF(C45="да","2003 Физическое лицо, являющееся руководителем/учредителем/представителем юридического лица, одновременно выполняет аналогичные функции в нескольких юридических лицах",IF(C46="да","2004/2005 Руководитель/учредитель/представитель включен в Перечень организаций и физических лиц, в отношении которых имеются сведения об их причастности к экстремистской деятельности или терроризму",IF(C47="да","0000 В отношении юридического лица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№115-ФЗ",IF(C49="да","4003/4004/4005/4006/4007/4008 Документ, удостоверяющий личность представителя и/или учредителя и/или бенефициарного нетвладельца, недействителен",IF(OR(C28="да",C48="да",C52="да",C53="да"),"0000 Наличие иных оснований",""))))))))))))))))))))))))</f>
        <v/>
      </c>
      <c r="B56" s="99"/>
      <c r="C56" s="99"/>
      <c r="D56" s="48" t="str">
        <f>IF(A56="0000 Наличие иных оснований","Обратитесь в УФМ или к Специалисту по фин. мониторингу РЦ","")</f>
        <v/>
      </c>
    </row>
    <row r="57" spans="1:6" s="34" customFormat="1" ht="30" customHeight="1" x14ac:dyDescent="0.25">
      <c r="A57" s="114" t="str">
        <f>IF(A56="","",IF(AND(C12="да",A56&lt;&gt;"0000 Адрес юридического лица и/или бенефициарного владельца юридического лица в государстве, не выполняющем рекомендаций ФАТФ, или в  офшорной зоне"),"0000 Адрес юридического лица и/или бенефициарного владельца юридического лица в государстве, не выполняющем рекомендаций ФАТФ, или в  офшорной зоне",IF(AND(C13="да",A56&lt;&gt;"0000 Юридическое лицо ликвидировано или находится в процессе ликвидации"),"0000 Юридическое лицо ликвидировано или находится в процессе ликвидации",IF(AND(C15="да",A56&lt;&gt;"1002 Юридическое лицо имеет размер уставного капитала равный или незначительно превышающий минимальный размер уставного капитала, установленный законом"),"1002 Юридическое лицо имеет размер уставного капитала равный или незначительно превышающий минимальный размер уставного капитала, установленный законом",IF(AND(C16="да",A56&lt;&gt;"0000 Менее шести месяцев с даты регистрации, при этом планируется осуществление операций в наличной форме или международных расчетов, содержащих признаки необычных сделок",OR(C17="да",C18="да",C19="да",C20="да")),"0000 Менее шести месяцев с даты регистрации, при этом планируется осуществление операций в наличной форме или международных расчетов, содержащих признаки необычных сделок",IF(AND(C19="да",A56&lt;&gt;"0000 Планируется проведение международных расчетов с участием контрагента, зарегистрированного в государстве, не выполняющем рекомендаций ФАТФ"),"0000 Планируется проведение международных расчетов с участием контрагента, зарегистрированного в государстве, не выполняющем рекомендаций ФАТФ",IF(AND(C21="нет",A56&lt;&gt;"0000 Выявление факта отсутствия постановки лизинговой/ факторинговой компании на учет в Росфинмониторинге"),"0000 Выявление факта отсутствия постановки лизинговой/ факторинговой компании на учет в Росфинмониторинге",IF(AND(C25="да",A56&lt;&gt;"2001 Постоянно действующий исполнительный орган либо лицо, уполномоченное выступать от имени юридического лица в силу закона, иного правового акта или учредительного документа отсутствуют по адресу, указанному в ЕГРЮЛ"),"2001 Постоянно действующий исполнительный орган либо лицо, уполномоченное выступать от имени юридического лица в силу закона, иного правового акта или учредительного документа отсутствуют по адресу, указанному в ЕГРЮЛ",IF(AND(C26="да",A56&lt;&gt;"2002 Одно и то же физическое лицо является учредителем (участником) юридического лица, его руководителем и (или) осуществляет ведение бухгалтерского учета такого юридического лица"),"2002 Одно и то же физическое лицо A54является учредителем (участником) юридического лица, его руководителем и (или) осуществляет ведение бухгалтерского учета такого юридического лица",IF(AND(C27="да",A56&lt;&gt;"3003 Представлены документы с признаками фиктивности и (или) подделки"),"3003 Представлены документы с признаками фиктивности и (или) подделки",IF(AND(A56&lt;&gt;"0000 Уплата налогов или других обязательных платежей в бюджетную систему РФ не осуществляется или осуществляется в незначительных размерах",B34&lt;0.01),"0000 Уплата налогов или других обязательных платежей в бюджетную систему РФ не осуществляется или осуществляется в незначительных размерах",IF(AND(C41="да",A56&lt;&gt;"0000 В состав исполнительных органов юридического лица входят дисквалифицированные лица"),"0000 В состав исполнительных органов юридического лица входят дисквалифицированные лица",IF(AND(C42="да",A56&lt;&gt;"0000 В отношении участников (руководителей) юридического лица факт невозможности участия (осуществления руководства юридическим лицом) установлен (подтвержден) в судебном порядке"),"0000 В отношении участников (руководителей) юридического лица факт невозможности участия (осуществления руководства юридическим лицом) установлен (подтвержден) в судебном порядке",IF(AND(C43="да",A56&lt;&gt;"1001 Юридическое лицо зарегистрировано и (или) находится по адресу массовой регистрации (за исключением административно-деловых центров, торговых центров (комплексов)"),"1001 Юридическое лицо зарегистрировано и (или) находится по адресу массовой регистрации (за исключением административно-деловых центров, торговых центров (комплексов)",IF(AND(C44="да",A56&lt;&gt;"0000 Отсутствие организации по адресу в ЕГРЮЛ, или по заявленному фактическому месту нахождения"),"0000 Отсутствие организации по адресу в ЕГРЮЛ, или по заявленному фактическому месту нахождения",IF(AND(C45="да",A56&lt;&gt;"2003 Физическое лицо, являющееся руководителем/учредителем/представителем юридического лица, одновременно выполняет аналогичные функции в нескольких юридических лицах"),"2003 Физическое лицо, являющееся руководителем/учредителем/представителем юридического лица, одновременно выполняет аналогичные функции в нескольких юридических лицах",IF(AND(C46="да",A56&lt;&gt;"2004/2005 Руководитель/учредитель/представитель включен в Перечень организаций и физических лиц, в отношении которых имеются сведения об их причастности к экстремистской деятельности или терроризму"),"2004/2005 Руководитель/учредитель/представитель включен в Перечень организаций и физических лиц, в отношении которых имеются сведения об их причастности к экстремистской деятельности или терроризму",IF(AND(C47="да",A56&lt;&gt;"0000 В отношении юридического лица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№115-ФЗ"),"0000 В отношении юридического лица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№115-ФЗ",IF(AND(C49="да",A56&lt;&gt;"4003/4004/4005/4006/4007/4008 Документ, удостоверяющий личность представителя и/или учредителя и/или бенефициарного владельца, недействителен"),"4003/4004/4005/4006/4007/4008 Документ, удостоверяющий личность представителя и/или учредителя и/или бенефициарного владельца, недействителен",IF(AND(A56&lt;&gt;"0000 Наличие иных оснований",OR(C28="да",C48="да",C52="да",C53="да")),"0000 Наличие иных оснований",""))))))))))))))))))))</f>
        <v/>
      </c>
      <c r="B57" s="114"/>
      <c r="C57" s="114"/>
      <c r="D57" s="35"/>
    </row>
    <row r="58" spans="1:6" s="34" customFormat="1" ht="30" customHeight="1" x14ac:dyDescent="0.25">
      <c r="A58" s="99" t="str">
        <f>IF(A56="","",IF(AND(C12="да",A56&lt;&gt;"0000 Адрес юридического лица и/или бенефициарного владельца юридического лица в государстве, не выполняющем рекомендаций ФАТФ, или в  офшорной зоне",A57&lt;&gt;"0000 Адрес юридического лица и/или бенефициарного владельца юридического лица в государстве, не выполняющем рекомендаций ФАТФ, или в  офшорной зоне"),"0000 Адрес юридического лица и/или бенефициарного владельца юридического лица в государстве, не выполняющем рекомендаций ФАТФ, или в  офшорной зоне",IF(AND(C13="да",A56&lt;&gt;"0000 Юридическое лицо ликвидировано или находится в процессе ликвидации",A57&lt;&gt;"0000 Юридическое лицо ликвидировано или находится в процессе ликвидации"),"0000 Юридическое лицо ликвидировано или находится в процессе ликвидации",IF(AND(C15="да",A56&lt;&gt;"1002 Юридическое лицо имеет размер уставного капитала равный или незначительно превышающий минимальный размер уставного капитала, установленный законом",A57&lt;&gt;"1002 Юридическое лицо имеет размер уставного капитала равный или незначительно превышающий минимальный размер уставного капитала, установленный законом"),"1002 Юридическое лицо имеет размер уставного капитала равный или незначительно превышающий минимальный размер уставного капитала, установленный законом",IF(AND(C16="да",A56&lt;&gt;"0000 Менее шести месяцев с даты регистрации, при этом планируется осуществление операций в наличной форме или международных расчетов, содержащих признаки необычных сделок",A57&lt;&gt;"0000 Менее шести месяцев с даты регистрации, при этом планируется осуществление операций в наличной форме или международных расчетов, содержащих признаки необычных сделок",OR(C17="да",C18="да",C19="да",C20="да")),"0000 Менее шести месяцев с даты регистрации, при этом планируется осуществление операций в наличной форме или международных расчетов, содержащих признаки необычных сделок",IF(AND(C19="да",A56&lt;&gt;"0000 Планируется проведение международных расчетов с участием контрагента, зарегистрированного в государстве, не выполняющем рекомендаций ФАТФ",A57&lt;&gt;"0000 Планируется проведение международных расчетов с участием контрагента, зарегистрированного в государстве, не выполняющем рекомендаций ФАТФ"),"0000 Планируется проведение международных расчетов с участием контрагента, зарегистрированного в государстве, не выполняющем рекомендаций ФАТФ",IF(AND(C21="нет",A56&lt;&gt;"0000 Выявление факта отсутствия постановки лизинговой/ факторинговой компании на учет в Росфинмониторинге",A57&lt;&gt;"0000 Выявление факта отсутствия постановки лизинговой/ факторинговой компании на учет в Росфинмониторинге"),"0000 Выявление факта отсутствия постановки лизинговой/ факторинговой компании на учет в Росфинмониторинге",IF(AND(C25="да",A56&lt;&gt;"2001 Постоянно действующий исполнительный орган либо лицо, уполномоченное выступать от имени юридического лица в силу закона, иного правового акта или учредительного документа отсутствуют по адресу, указанному в ЕГРЮЛ",A57&lt;&gt;"2001 Постоянно действующий исполнительный орган либо лицо, уполномоченное выступать от имени юридического лица в силу закона, иного правового акта или учредительного документа отсутствуют по адресу, указанному в ЕГРЮЛ"),"2001 Постоянно действующий исполнительный орган либо лицо, уполномоченное выступать от имени юридического лица в силу закона, иного правового акта или учредительного документа отсутствуют по адресу, указанному в ЕГРЮЛ",IF(AND(C26="да",A56&lt;&gt;"2002 Одно и то же физическое лицо является учредителем (участником) юридического лица, его руководителем и (или) осуществляет ведение бухгалтерского учета такого юридического лица",A57&lt;&gt;"2002 Одно и то же физическое лицо является учредителем (участником) юридического лица, его руководителем и (или) осуществляет ведение бухгалтерского учета такого юридического лица"),"2002 Одно и то же физическое лицо является учредителем (участником) юридического лица, его руководителем и (или) осуществляет ведение бухгалтерского учета такого юридического лица",IF(AND(C27="да",A56&lt;&gt;"3003 Представлены документы с признаками фиктивности и (или) подделки",A57&lt;&gt;"3003 Представлены документы с признаками фиктивности и (или) подделки"),"3003 Представлены документы с признаками фиктивности и (или) подделки",IF(AND(A56&lt;&gt;"0000 Уплата налогов или других обязательных платежей в бюджетную систему РФ не осуществляется или осуществляется в незначительных размерах",A57&lt;&gt;"0000 Уплата налогов или других обязательных платежей в бюджетную систему РФ не осуществляется или осуществляется в незначительных размерах",B34&lt;0.01),"0000 Уплата налогов или других обязательных платежей в бюджетную систему РФ не осуществляется или осуществляется в незначительных размерах",IF(AND(C41="да",A56&lt;&gt;"0000 В состав исполнительных органов юридического лица входят дисквалифицированные лица",A57&lt;&gt;"0000 В состав исполнительных органов юридического лица входят дисквалифицированные лица"),"0000 В состав исполнительных органов юридического лица входят дисквалифицированные лица",IF(AND(C42="да",A56&lt;&gt;"0000 В отношении участников (руководителей) юридического лица факт невозможности участия (осуществления руководства юридическим лицом) установлен (подтвержден) в судебном порядке",A57&lt;&gt;"0000 В отношении участников (руководителей) юридического лица факт невозможности участия (осуществления руководства юридическим лицом) установлен (подтвержден) в судебном порядке"),"0000 В отношении участников (руководителей) юридического лица факт невозможности участия (осуществления руководства юридическим лицом) установлен (подтвержден) в судебном порядке",IF(AND(C43="да",A56&lt;&gt;"1001 Юридическое лицо зарегистрировано и (или) находится по адресу массовой регистрации (за исключением административно-деловых центров, торговых центров (комплексов)",A57&lt;&gt;"1001 Юридическое лицо зарегистрировано и (или) находится по адресу массовой регистрации (за исключением административно-деловых центров, торговых центров (комплексов)"),"1001 Юридическое лицо зарегистрировано и (или) находится по адресу массовой регистрации (за исключением административно-деловых центров, торговых центров (комплексов)",IF(AND(C44="да",A56&lt;&gt;"0000 Отсутствие организации по адресу в ЕГРЮЛ, или по заявленному фактическому месту нахождения",A57&lt;&gt;"0000 Отсутствие организации по адресу в ЕГРЮЛ, или по заявленному фактическому месту нахождения"),"0000 Отсутствие организации по адресу в ЕГРЮЛ, или по заявленному фактическому месту нахождения",IF(AND(C45="да",A56&lt;&gt;"2003 Физическое лицо, являющееся руководителем/учредителем/представителем юридического лица, одновременно выполняет аналогичные функции в нескольких юридических лицах",A57&lt;&gt;"2003 Физическое лицо, являющееся руководителем/учредителем/представителем юридического лица, одновременно выполняет аналогичные функции в нескольких юридических лицах"),"2003 Физическое лицо, являющееся руководителем/учредителем/представителем юридического лица, одновременно выполняет аналогичные функции в нескольких юридических лицах",IF(AND(C46="да",A56&lt;&gt;"2004/2005 Руководитель/учредитель/представитель включен в Перечень организаций и физических лиц, в отношении которых имеются сведения об их причастности к экстремистской деятельности или терроризму",A57&lt;&gt;"2004/2005 Руководитель/учредитель/представитель включен в Перечень организаций и физических лиц, в отношении которых имеются сведения об их причастности к экстремистской деятельности или терроризму"),"2004/2005 Руководитель/учредитель/представитель включен в Перечень организаций и физических лиц, в отношении которых имеются сведения об их причастности к экстремистской деятельности или терроризму",IF(AND(C47="да",A56&lt;&gt;"0000 В отношении юридического лица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№115-ФЗ",A57&lt;&gt;"0000 В отношении юридического лица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№115-ФЗ"),"0000 В отношении юридического лица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№115-ФЗ",Лист2!A14))))))))))))))))))</f>
        <v/>
      </c>
      <c r="B58" s="99"/>
      <c r="C58" s="99"/>
      <c r="D58" s="35"/>
    </row>
    <row r="59" spans="1:6" s="34" customFormat="1" ht="30" customHeight="1" x14ac:dyDescent="0.25">
      <c r="A59" s="99" t="str">
        <f>IF(A56="","",IF(AND(C12="да",A56&lt;&gt;"0000 Адрес юридического лица и/или бенефициарного владельца юридического лица в государстве, не выполняющем рекомендаций ФАТФ, или в  офшорной зоне",A57&lt;&gt;"0000 Адрес юридического лица и/или бенефициарного владельца юридического лица в государстве, не выполняющем рекомендаций ФАТФ, или в  офшорной зоне",A58&lt;&gt;"0000 Адрес юридического лица и/или бенефициарного владельца юридического лица в государстве, не выполняющем рекомендаций ФАТФ, или в  офшорной зоне"),"0000 Адрес юридического лица и/или бенефициарного владельца юридического лица в государстве, не выполняющем рекомендаций ФАТФ, или в  офшорной зоне",IF(AND(C13="да",A56&lt;&gt;"0000 Юридическое лицо ликвидировано или находится в процессе ликвидации",A57&lt;&gt;"0000 Юридическое лицо ликвидировано или находится в процессе ликвидации",A58&lt;&gt;"0000 Юридическое лицо ликвидировано или находится в процессе ликвидации"),"0000 Юридическое лицо ликвидировано или находится в процессе ликвидации",IF(AND(C15="да",A56&lt;&gt;"1002 Юридическое лицо имеет размер уставного капитала равный или незначительно превышающий минимальный размер уставного капитала, установленный законом",A57&lt;&gt;"1002 Юридическое лицо имеет размер уставного капитала равный или незначительно превышающий минимальный размер уставного капитала, установленный законом",A58&lt;&gt;"1002 Юридическое лицо имеет размер уставного капитала равный или незначительно превышающий минимальный размер уставного капитала, установленный законом"),"1002 Юридическое лицо имеет размер уставного капитала равный или незначительно превышающий минимальный размер уставного капитала, установленный законом",IF(AND(C16="да",A56&lt;&gt;"0000 Менее шести месяцев с даты регистрации, при этом планируется осуществление операций в наличной форме или международных расчетов, содержащих признаки необычных сделок",A57&lt;&gt;"0000 Менее шести месяцев с даты регистрации, при этом планируется осуществление операций в наличной форме или международных расчетов, содержащих признаки необычных сделок",A58&lt;&gt;"0000 Менее шести месяцев с даты регистрации, при этом планируется осуществление операций в наличной форме или международных расчетов, содержащих признаки необычных сделок",OR(C17="да",C18="да",C19="да",C20="да")),"0000 Менее шести месяцев с даты регистрации, при этом планируется осуществление операций в наличной форме или международных расчетов, содержащих признаки необычных сделок",IF(AND(C19="да",A56&lt;&gt;"0000 Планируется проведение международных расчетов с участием контрагента, зарегистрированного в государстве, не выполняющем рекомендаций ФАТФ",A57&lt;&gt;"0000 Планируется проведение международных расчетов с участием контрагента, зарегистрированного в государстве, не выполняющем рекомендаций ФАТФ",A58&lt;&gt;"0000 Планируется проведение международных расчетов с участием контрагента, зарегистрированного в государстве, не выполняющем рекомендаций ФАТФ"),"0000 Планируется проведение международных расчетов с участием контрагента, зарегистрированного в государстве, не выполняющем рекомендаций ФАТФ",IF(AND(C21="нет",A56&lt;&gt;"0000 Выявление факта отсутствия постановки лизинговой/ факторинговой компании на учет в Росфинмониторинге",A57&lt;&gt;"0000 Выявление факта отсутствия постановки лизинговой/ факторинговой компании на учет в Росфинмониторинге",A58&lt;&gt;"0000 Выявление факта отсутствия постановки лизинговой/ факторинговой компании на учет в Росфинмониторинге"),"0000 Выявление факта отсутствия постановки лизинговой/ факторинговой компании на учет в Росфинмониторинге",IF(AND(C25="да",A56&lt;&gt;"2001 Постоянно действующий исполнительный орган либо лицо, уполномоченное выступать от имени юридического лица в силу закона, иного правового акта или учредительного документа отсутствуют по адресу, указанному в ЕГРЮЛ",A57&lt;&gt;"2001 Постоянно действующий исполнительный орган либо лицо, уполномоченное выступать от имени юридического лица в силу закона, иного правового акта или учредительного документа отсутствуют по адресу, указанному в ЕГРЮЛ",A58&lt;&gt;"2001 Постоянно действующий исполнительный орган либо лицо, уполномоченное выступать от имени юридического лица в силу закона, иного правового акта или учредительного документа отсутствуют по адресу, указанному в ЕГРЮЛ"),"2001 Постоянно действующий исполнительный орган либо лицо, уполномоченное выступать от имени юридического лица в силу закона, иного правового акта или учредительного документа отсутствуют по адресу, указанному в ЕГРЮЛ",IF(AND(C26="да",A56&lt;&gt;"2002 Одно и то же физическое лицо является учредителем (участником) юридического лица, его руководителем и (или) осуществляет ведение бухгалтерского учета такого юридического лица",A57&lt;&gt;"2002 Одно и то же физическое лицо является учредителем (участником) юридического лица, его руководителем и (или) осуществляет ведение бухгалтерского учета такого юридического лица",A58&lt;&gt;"2002 Одно и то же физическое лицо является учредителем (участником) юридического лица, его руководителем и (или) осуществляет ведение бухгалтерского учета такого юридического лица"),"2002 Одно и то же физическое лицо является учредителем (участником) юридического лица, его руководителем и (или) осуществляет ведение бухгалтерского учета такого юридического лица",IF(AND(C27="да",A56&lt;&gt;"3003 Представлены документы с признаками фиктивности и (или) подделки",A57&lt;&gt;"3003 Представлены документы с признаками фиктивности и (или) подделки",A58&lt;&gt;"3003 Представлены документы с признаками фиктивности и (или) подделки"),"3003 Представлены документы с признаками фиктивности и (или) подделки",IF(AND(A56&lt;&gt;"0000 Уплата налогов или других обязательных платежей в бюджетную систему РФ не осуществляется или осуществляется в незначительных размерах",A57&lt;&gt;"0000 Уплата налогов или других обязательных платежей в бюджетную систему РФ не осуществляется или осуществляется в незначительных размерах",A58&lt;&gt;"0000 Уплата налогов или других обязательных платежей в бюджетную систему РФ не осуществляется или осуществляется в незначительных размерах",B34&lt;0.01),"0000 Уплата налогов или других обязательных платежей в бюджетную систему РФ не осуществляется или осуществляется в незначительных размерах",IF(AND(C41="да",A56&lt;&gt;"0000 В состав исполнительных органов юридического лица входят дисквалифицированные лица",A57&lt;&gt;"0000 В состав исполнительных органов юридического лица входят дисквалифицированные лица",A58&lt;&gt;"0000 В состав исполнительных органов юридического лица входят дисквалифицированные лица"),"0000 В состав исполнительных органов юридического лица входят дисквалифицированные лица",IF(AND(C42="да",A56&lt;&gt;"0000 В отношении участников (руководителей) юридического лица факт невозможности участия (осуществления руководства юридическим лицом) установлен (подтвержден) в судебном порядке",A57&lt;&gt;"0000 В отношении участников (руководителей) юридического лица факт невозможности участия (осуществления руководства юридическим лицом) установлен (подтвержден) в судебном порядке",A58&lt;&gt;"0000 В отношении участников (руководителей) юридического лица факт невозможности участия (осуществления руководства юридическим лицом) установлен (подтвержден) в судебном порядке"),"0000 В отношении участников (руководителей) юридического лица факт невозможности участия (осуществления руководства юридическим лицом) установлен (подтвержден) в судебном порядке",IF(AND(C43="да",A56&lt;&gt;"1001 Юридическое лицо зарегистрировано и (или) находится по адресу массовой регистрации (за исключением административно-деловых центров, торговых центров (комплексов)",A57&lt;&gt;"1001 Юридическое лицо зарегистрировано и (или) находится по адресу массовой регистрации (за исключением административно-деловых центров, торговых центров (комплексов)",A58&lt;&gt;"1001 Юридическое лицо зарегистрировано и (или) находится по адресу массовой регистрации (за исключением административно-деловых центров, торговых центров (комплексов)"),"1001 Юридическое лицо зарегистрировано и (или) находится по адресу массовой регистрации (за исключением административно-деловых центров, торговых центров (комплексов)",Лист2!A15))))))))))))))</f>
        <v/>
      </c>
      <c r="B59" s="99"/>
      <c r="C59" s="99"/>
      <c r="D59" s="35"/>
    </row>
    <row r="60" spans="1:6" s="34" customFormat="1" ht="30" customHeight="1" x14ac:dyDescent="0.25">
      <c r="A60" s="99" t="str">
        <f>IF(A56="","",IF(AND(C12="да",A56&lt;&gt;"0000 Адрес юридического лица и/или бенефициарного владельца юридического лица в государстве, не выполняющем рекомендаций ФАТФ, или в  офшорной зоне",A57&lt;&gt;"0000 Адрес юридического лица и/или бенефициарного владельца юридического лица в государстве, не выполняющем рекомендаций ФАТФ, или в  офшорной зоне",A58&lt;&gt;"0000 Адрес юридического лица и/или бенефициарного владельца юридического лица в государстве, не выполняющем рекомендаций ФАТФ, или в  офшорной зоне",A59&lt;&gt;"0000 Адрес юридического лица и/или бенефициарного владельца юридического лица в государстве, не выполняющем рекомендаций ФАТФ, или в  офшорной зоне"),"0000 Адрес юридического лица и/или бенефициарного владельца юридического лица в государстве, не выполняющем рекомендаций ФАТФ, или в  офшорной зоне",IF(AND(C13="да",A56&lt;&gt;"0000 Юридическое лицо ликвидировано или находится в процессе ликвидации",A57&lt;&gt;"0000 Юридическое лицо ликвидировано или находится в процессе ликвидации",A58&lt;&gt;"0000 Юридическое лицо ликвидировано или находится в процессе ликвидации",A59&lt;&gt;"0000 Юридическое лицо ликвидировано или находится в процессе ликвидации"),"0000 Юридическое лицо ликвидировано или находится в процессе ликвидации",IF(AND(C15="да",A56&lt;&gt;"1002 Юридическое лицо имеет размер уставного капитала равный или незначительно превышающий минимальный размер уставного капитала, установленный законом",A57&lt;&gt;"1002 Юридическое лицо имеет размер уставного капитала равный или незначительно превышающий минимальный размер уставного капитала, установленный законом",A58&lt;&gt;"1002 Юридическое лицо имеет размер уставного капитала равный или незначительно превышающий минимальный размер уставного капитала, установленный законом",A59&lt;&gt;"1002 Юридическое лицо имеет размер уставного капитала равный или незначительно превышающий минимальный размер уставного капитала, установленный законом"),"1002 Юридическое лицо имеет размер уставного капитала равный или незначительно превышающий минимальный размер уставного капитала, установленный законом",IF(AND(C16="да",A56&lt;&gt;"0000 Менее шести месяцев с даты регистрации, при этом планируется осуществление операций в наличной форме или международных расчетов, содержащих признаки необычных сделок",A57&lt;&gt;"0000 Менее шести месяцев с даты регистрации, при этом планируется осуществление операций в наличной форме или международных расчетов, содержащих признаки необычных сделок",A58&lt;&gt;"0000 Менее шести месяцев с даты регистрации, при этом планируется осуществление операций в наличной форме или международных расчетов, содержащих признаки необычных сделок",A59&lt;&gt;"0000 Менее шести месяцев с даты регистрации, при этом планируется осуществление операций в наличной форме или международных расчетов, содержащих признаки необычных сделок",OR(C17="да",C18="да",C19="да",C20="да")),"0000 Менее шести месяцев с даты регистрации, при этом планируется осуществление операций в наличной форме или международных расчетов, содержащих признаки необычных сделок",IF(AND(C19="да",A56&lt;&gt;"0000 Планируется проведение международных расчетов с участием контрагента, зарегистрированного в государстве, не выполняющем рекомендаций ФАТФ",A57&lt;&gt;"0000 Планируется проведение международных расчетов с участием контрагента, зарегистрированного в государстве, не выполняющем рекомендаций ФАТФ",A58&lt;&gt;"0000 Планируется проведение международных расчетов с участием контрагента, зарегистрированного в государстве, не выполняющем рекомендаций ФАТФ",A59&lt;&gt;"0000 Планируется проведение международных расчетов с участием контрагента, зарегистрированного в государстве, не выполняющем рекомендаций ФАТФ"),"0000 Планируется проведение международных расчетов с участием контрагента, зарегистрированного в государстве, не выполняющем рекомендаций ФАТФ",IF(AND(C21="нет",A56&lt;&gt;"0000 Выявление факта отсутствия постановки лизинговой/ факторинговой компании на учет в Росфинмониторинге",A57&lt;&gt;"0000 Выявление факта отсутствия постановки лизинговой/ факторинговой компании на учет в Росфинмониторинге",A58&lt;&gt;"0000 Выявление факта отсутствия постановки лизинговой/ факторинговой компании на учет в Росфинмониторинге",A59&lt;&gt;"0000 Выявление факта отсутствия постановки лизинговой/ факторинговой компании на учет в Росфинмониторинге"),"0000 Выявление факта отсутствия постановки лизинговой/ факторинговой компании на учет в Росфинмониторинге",IF(AND(C25="да",A56&lt;&gt;"2001 Постоянно действующий исполнительный орган либо лицо, уполномоченное выступать от имени юридического лица в силу закона, иного правового акта или учредительного документа отсутствуют по адресу, указанному в ЕГРЮЛ",A57&lt;&gt;"2001 Постоянно действующий исполнительный орган либо лицо, уполномоченное выступать от имени юридического лица в силу закона, иного правового акта или учредительного документа отсутствуют по адресу, указанному в ЕГРЮЛ",A58&lt;&gt;"2001 Постоянно действующий исполнительный орган либо лицо, уполномоченное выступать от имени юридического лица в силу закона, иного правового акта или учредительного документа отсутствуют по адресу, указанному в ЕГРЮЛ",A59&lt;&gt;"2001 Постоянно действующий исполнительный орган либо лицо, уполномоченное выступать от имени юридического лица в силу закона, иного правового акта или учредительного документа отсутствуют по адресу, указанному в ЕГРЮЛ"),"2001 Постоянно действующий исполнительный орган либо лицо, уполномоченное выступать от имени юридического лица в силу закона, иного правового акта или учредительного документа отсутствуют по адресу, указанному в ЕГРЮЛ",IF(AND(C26="да",A56&lt;&gt;"2002 Одно и то же физическое лицо является учредителем (участником) юридического лица, его руководителем и (или) осуществляет ведение бухгалтерского учета такого юридического лица",A57&lt;&gt;"2002 Одно и то же физическое лицо является учредителем (участником) юридического лица, его руководителем и (или) осуществляет ведение бухгалтерского учета такого юридического лица",A58&lt;&gt;"2002 Одно и то же физическое лицо является учредителем (участником) юридического лица, его руководителем и (или) осуществляет ведение бухгалтерского учета такого юридического лица",A59&lt;&gt;"2002 Одно и то же физическое лицо является учредителем (участником) юридического лица, его руководителем и (или) осуществляет ведение бухгалтерского учета такого юридического лица"),"2002 Одно и то же физическое лицо является учредителем (участником) юридического лица, его руководителем и (или) осуществляет ведение бухгалтерского учета такого юридического лица",IF(AND(C27="да",A56&lt;&gt;"3003 Представлены документы с признаками фиктивности и (или) подделки",A57&lt;&gt;"3003 Представлены документы с признаками фиктивности и (или) подделки",A58&lt;&gt;"3003 Представлены документы с признаками фиктивности и (или) подделки",A59&lt;&gt;"3003 Представлены документы с признаками фиктивности и (или) подделки"),"3003 Представлены документы с признаками фиктивности и (или) подделки",IF(AND(A56&lt;&gt;"0000 Уплата налогов или других обязательных платежей в бюджетную систему РФ не осуществляется или осуществляется в незначительных размерах",A57&lt;&gt;"0000 Уплата налогов или других обязательных платежей в бюджетную систему РФ не осуществляется или осуществляется в незначительных размерах",A58&lt;&gt;"0000 Уплата налогов или других обязательных платежей в бюджетную систему РФ не осуществляется или осуществляется в незначительных размерах",A59&lt;&gt;"0000 Уплата налогов или других обязательных платежей в бюджетную систему РФ не осуществляется или осуществляется в незначительных размерах",B34&lt;0.01),"0000 Уплата налогов или других обязательных платежей в бюджетную систему РФ не осуществляется или осуществляется в незначительных размерах",IF(AND(C41="да",A56&lt;&gt;"0000 В состав исполнительных органов юридического лица входят дисквалифицированные лица",A57&lt;&gt;"0000 В состав исполнительных органов юридического лица входят дисквалифицированные лица",A58&lt;&gt;"0000 В состав исполнительных органов юридического лица входят дисквалифицированные лица",A59&lt;&gt;"0000 В состав исполнительных органов юридического лица входят дисквалифицированные лица"),"0000 В состав исполнительных органов юридического лица входят дисквалифицированные лица",Лист2!A16))))))))))))</f>
        <v/>
      </c>
      <c r="B60" s="99"/>
      <c r="C60" s="99"/>
      <c r="D60" s="35"/>
    </row>
    <row r="61" spans="1:6" s="34" customFormat="1" ht="30" customHeight="1" x14ac:dyDescent="0.25">
      <c r="A61" s="99" t="str">
        <f>IF(A56="","",IF(AND(C12="да",A56&lt;&gt;"0000 Адрес юридического лица и/или бенефициарного владельца юридического лица в государстве, не выполняющем рекомендаций ФАТФ, или в  офшорной зоне",A57&lt;&gt;"0000 Адрес юридического лица и/или бенефициарного владельца юридического лица в государстве, не выполняющем рекомендаций ФАТФ, или в  офшорной зоне",A58&lt;&gt;"0000 Адрес юридического лица и/или бенефициарного владельца юридического лица в государстве, не выполняющем рекомендаций ФАТФ, или в  офшорной зоне",A59&lt;&gt;"0000 Адрес юридического лица и/или бенефициарного владельца юридического лица в государстве, не выполняющем рекомендаций ФАТФ, или в  офшорной зоне",A60&lt;&gt;"0000 Адрес юридического лица и/или бенефициарного владельца юридического лица в государстве, не выполняющем рекомендаций ФАТФ, или в  офшорной зоне"),"0000 Адрес юридического лица и/или бенефициарного владельца юридического лица в государстве, не выполняющем рекомендаций ФАТФ, или в  офшорной зоне",IF(AND(C13="да",A56&lt;&gt;"0000 Юридическое лицо ликвидировано или находится в процессе ликвидации",A57&lt;&gt;"0000 Юридическое лицо ликвидировано или находится в процессе ликвидации",A58&lt;&gt;"0000 Юридическое лицо ликвидировано или находится в процессе ликвидации",A59&lt;&gt;"0000 Юридическое лицо ликвидировано или находится в процессе ликвидации",A60&lt;&gt;"0000 Юридическое лицо ликвидировано или находится в процессе ликвидации"),"0000 Юридическое лицо ликвидировано или находится в процессе ликвидации",IF(AND(C15="да",A56&lt;&gt;"1002 Юридическое лицо имеет размер уставного капитала равный или незначительно превышающий минимальный размер уставного капитала, установленный законом",A57&lt;&gt;"1002 Юридическое лицо имеет размер уставного капитала равный или незначительно превышающий минимальный размер уставного капитала, установленный законом",A58&lt;&gt;"1002 Юридическое лицо имеет размер уставного капитала равный или незначительно превышающий минимальный размер уставного капитала, установленный законом",A59&lt;&gt;"1002 Юридическое лицо имеет размер уставного капитала равный или незначительно превышающий минимальный размер уставного капитала, установленный законом",A60&lt;&gt;"1002 Юридическое лицо имеет размер уставного капитала равный или незначительно превышающий минимальный размер уставного капитала, установленный законом"),"1002 Юридическое лицо имеет размер уставного капитала равный или незначительно превышающий минимальный размер уставного капитала, установленный законом",IF(AND(C16="да",A56&lt;&gt;"0000 Менее шести месяцев с даты регистрации, при этом планируется осуществление операций в наличной форме или международных расчетов, содержащих признаки необычных сделок",A57&lt;&gt;"0000 Менее шести месяцев с даты регистрации, при этом планируется осуществление операций в наличной форме или международных расчетов, содержащих признаки необычных сделок",A58&lt;&gt;"0000 Менее шести месяцев с даты регистрации, при этом планируется осуществление операций в наличной форме или международных расчетов, содержащих признаки необычных сделок",A59&lt;&gt;"0000 Менее шести месяцев с даты регистрации, при этом планируется осуществление операций в наличной форме или международных расчетов, содержащих признаки необычных сделок",A60&lt;&gt;"0000 Менее шести месяцев с даты регистрации, при этом планируется осуществление операций в наличной форме или международных расчетов, содержащих признаки необычных сделок",OR(C17="да",C18="да",C19="да",C20="да")),"0000 Менее шести месяцев с даты регистрации, при этом планируется осуществление операций в наличной форме или международных расчетов, содержащих признаки необычных сделок",IF(AND(C19="да",A56&lt;&gt;"0000 Планируется проведение международных расчетов с участием контрагента, зарегистрированного в государстве, не выполняющем рекомендаций ФАТФ",A57&lt;&gt;"0000 Планируется проведение международных расчетов с участием контрагента, зарегистрированного в государстве, не выполняющем рекомендаций ФАТФ",A58&lt;&gt;"0000 Планируется проведение международных расчетов с участием контрагента, зарегистрированного в государстве, не выполняющем рекомендаций ФАТФ",A59&lt;&gt;"0000 Планируется проведение международных расчетов с участием контрагента, зарегистрированного в государстве, не выполняющем рекомендаций ФАТФ",A60&lt;&gt;"0000 Планируется проведение международных расчетов с участием контрагента, зарегистрированного в государстве, не выполняющем рекомендаций ФАТФ"),"0000 Планируется проведение международных расчетов с участием контрагента, зарегистрированного в государстве, не выполняющем рекомендаций ФАТФ",IF(AND(C21="нет",A56&lt;&gt;"0000 Выявление факта отсутствия постановки лизинговой/ факторинговой компании на учет в Росфинмониторинге",A57&lt;&gt;"0000 Выявление факта отсутствия постановки лизинговой/ факторинговой компании на учет в Росфинмониторинге",A58&lt;&gt;"0000 Выявление факта отсутствия постановки лизинговой/ факторинговой компании на учет в Росфинмониторинге",A59&lt;&gt;"0000 Выявление факта отсутствия постановки лизинговой/ факторинговой компании на учет в Росфинмониторинге",A60&lt;&gt;"0000 Выявление факта отсутствия постановки лизинговой/ факторинговой компании на учет в Росфинмониторинге"),"0000 Выявление факта отсутствия постановки лизинговой/ факторинговой компании на учет в Росфинмониторинге",IF(AND(C25="да",A56&lt;&gt;"2001 Постоянно действующий исполнительный орган либо лицо, уполномоченное выступать от имени юридического лица в силу закона, иного правового акта или учредительного документа отсутствуют по адресу, указанному в ЕГРЮЛ",A57&lt;&gt;"2001 Постоянно действующий исполнительный орган либо лицо, уполномоченное выступать от имени юридического лица в силу закона, иного правового акта или учредительного документа отсутствуют по адресу, указанному в ЕГРЮЛ",A58&lt;&gt;"2001 Постоянно действующий исполнительный орган либо лицо, уполномоченное выступать от имени юридического лица в силу закона, иного правового акта или учредительного документа отсутствуют по адресу, указанному в ЕГРЮЛ",A59&lt;&gt;"2001 Постоянно действующий исполнительный орган либо лицо, уполномоченное выступать от имени юридического лица в силу закона, иного правового акта или учредительного документа отсутствуют по адресу, указанному в ЕГРЮЛ",A60&lt;&gt;"2001 Постоянно действующий исполнительный орган либо лицо, уполномоченное выступать от имени юридического лица в силу закона, иного правового акта или учредительного документа отсутствуют по адресу, указанному в ЕГРЮЛ"),"2001 Постоянно действующий исполнительный орган либо лицо, уполномоченное выступать от имени юридического лица в силу закона, иного правового акта или учредительного документа отсутствуют по адресу, указанному в ЕГРЮЛ",IF(AND(C26="да",A56&lt;&gt;"2002 Одно и то же физическое лицо является учредителем (участником) юридического лица, его руководителем и (или) осуществляет ведение бухгалтерского учета такого юридического лица",A57&lt;&gt;"2002 Одно и то же физическое лицо является учредителем (участником) юридического лица, его руководителем и (или) осуществляет ведение бухгалтерского учета такого юридического лица",A58&lt;&gt;"2002 Одно и то же физическое лицо является учредителем (участником) юридического лица, его руководителем и (или) осуществляет ведение бухгалтерского учета такого юридического лица",A59&lt;&gt;"2002 Одно и то же физическое лицо является учредителем (участником) юридического лица, его руководителем и (или) осуществляет ведение бухгалтерского учета такого юридического лица",A60&lt;&gt;"2002 Одно и то же физическое лицо является учредителем (участником) юридического лица, его руководителем и (или) осуществляет ведение бухгалтерского учета такого юридического лица"),"2002 Одно и то же физическое лицо является учредителем (участником) юридического лица, его руководителем и (или) осуществляет ведение бухгалтерского учета такого юридического лица",IF(AND(C27="да",A56&lt;&gt;"3003 Представлены документы с признаками фиктивности и (или) подделки",A57&lt;&gt;"3003 Представлены документы с признаками фиктивности и (или) подделки",A58&lt;&gt;"3003 Представлены документы с признаками фиктивности и (или) подделки",A59&lt;&gt;"3003 Представлены документы с признаками фиктивности и (или) подделки",A60&lt;&gt;"3003 Представлены документы с признаками фиктивности и (или) подделки"),"3003 Представлены документы с признаками фиктивности и (или) подделки",Лист2!A17))))))))))</f>
        <v/>
      </c>
      <c r="B61" s="99"/>
      <c r="C61" s="99"/>
      <c r="D61" s="35"/>
    </row>
    <row r="62" spans="1:6" s="34" customFormat="1" ht="30" customHeight="1" x14ac:dyDescent="0.25">
      <c r="A62" s="99" t="str">
        <f>IF(A56="","",IF(AND(C15="да",A56&lt;&gt;"1002 Юридическое лицо имеет размер уставного капитала равный или незначительно превышающий минимальный размер уставного капитала, установленный законом",A57&lt;&gt;"1002 Юридическое лицо имеет размер уставного капитала равный или незначительно превышающий минимальный размер уставного капитала, установленный законом",A58&lt;&gt;"1002 Юридическое лицо имеет размер уставного капитала равный или незначительно превышающий минимальный размер уставного капитала, установленный законом",A59&lt;&gt;"1002 Юридическое лицо имеет размер уставного капитала равный или незначительно превышающий минимальный размер уставного капитала, установленный законом",A60&lt;&gt;"1002 Юридическое лицо имеет размер уставного капитала равный или незначительно превышающий минимальный размер уставного капитала, установленный законом",A61&lt;&gt;"1002 Юридическое лицо имеет размер уставного капитала равный или незначительно превышающий минимальный размер уставного капитала, установленный законом"),"1002 Юридическое лицо имеет размер уставного капитала равный или незначительно превышающий минимальный размер уставного капитала, установленный законом",IF(AND(C16="да",A56&lt;&gt;"0000 Менее шести месяцев с даты регистрации, при этом планируется осуществление операций в наличной форме или международных расчетов, содержащих признаки необычных сделок",A57&lt;&gt;"0000 Менее шести месяцев с даты регистрации, при этом планируется осуществление операций в наличной форме или международных расчетов, содержащих признаки необычных сделок",A58&lt;&gt;"0000 Менее шести месяцев с даты регистрации, при этом планируется осуществление операций в наличной форме или международных расчетов, содержащих признаки необычных сделок",A59&lt;&gt;"0000 Менее шести месяцев с даты регистрации, при этом планируется осуществление операций в наличной форме или международных расчетов, содержащих признаки необычных сделок",A60&lt;&gt;"0000 Менее шести месяцев с даты регистрации, при этом планируется осуществление операций в наличной форме или международных расчетов, содержащих признаки необычных сделок",A61&lt;&gt;"0000 Менее шести месяцев с даты регистрации, при этом планируется осуществление операций в наличной форме или международных расчетов, содержащих признаки необычных сделок",OR(C17="да",C18="да",C19="да",C20="да")),"0000 Менее шести месяцев с даты регистрации, при этом планируется осуществление операций в наличной форме или международных расчетов, содержащих признаки необычных сделок", IF(AND(C19="да", A56&lt;&gt;"0000 Планируется проведение международных расчетов с участием контрагента, зарегистрированного в государстве, не выполняющем рекомендаций ФАТФ",A57&lt;&gt;"0000 Планируется проведение международных расчетов с участием контрагента, зарегистрированного в государстве, не выполняющем рекомендаций ФАТФ",A58&lt;&gt;"0000 Планируется проведение международных расчетов с участием контрагента, зарегистрированного в государстве, не выполняющем рекомендаций ФАТФ",A59&lt;&gt;"0000 Планируется проведение международных расчетов с участием контрагента, зарегистрированного в государстве, не выполняющем рекомендаций ФАТФ",A60&lt;&gt;"0000 Планируется проведение международных расчетов с участием контрагента, зарегистрированного в государстве, не выполняющем рекомендаций ФАТФ",A61&lt;&gt;"0000 Планируется проведение международных расчетов с участием контрагента, зарегистрированного в государстве, не выполняющем рекомендаций ФАТФ"),"0000 Планируется проведение международных расчетов с участием контрагента, зарегистрированного в государстве, не выполняющем рекомендаций ФАТФ",IF(AND(C25="да",A56&lt;&gt;"2001 Постоянно действующий исполнительный орган либо лицо, уполномоченное выступать от имени юридического лица в силу закона, иного правового акта или учредительного документа отсутствуют по адресу, указанному в ЕГРЮЛ",A57&lt;&gt;"2001 Постоянно действующий исполнительный орган либо лицо, уполномоченное выступать от имени юридического лица в силу закона, иного правового акта или учредительного документа отсутствуют по адресу, указанному в ЕГРЮЛ",A58&lt;&gt;"2001 Постоянно действующий исполнительный орган либо лицо, уполномоченное выступать от имени юридического лица в силу закона, иного правового акта или учредительного документа отсутствуют по адресу, указанному в ЕГРЮЛ",A59&lt;&gt;"2001 Постоянно действующий исполнительный орган либо лицо, уполномоченное выступать от имени юридического лица в силу закона, иного правового акта или учредительного документа отсутствуют по адресу, указанному в ЕГРЮЛ",A60&lt;&gt;"2001 Постоянно действующий исполнительный орган либо лицо, уполномоченное выступать от имени юридического лица в силу закона, иного правового акта или учредительного документа отсутствуют по адресу, указанному в ЕГРЮЛ",A61&lt;&gt;"2001 Постоянно действующий исполнительный орган либо лицо, уполномоченное выступать от имени юридического лица в силу закона, иного правового акта или учредительного документа отсутствуют по адресу, указанному в ЕГРЮЛ"),"2001 Постоянно действующий исполнительный орган либо лицо, уполномоченное выступать от имени юридического лица в силу закона, иного правового акта или учредительного документа отсутствуют по адресу, указанному в ЕГРЮЛ",IF(AND(C26="да",A56&lt;&gt;"2002 Одно и то же физическое лицо является учредителем (участником) юридического лица, его руководителем и (или) осуществляет ведение бухгалтерского учета такого юридического лица",A57&lt;&gt;"2002 Одно и то же физическое лицо является учредителем (участником) юридического лица, его руководителем и (или) осуществляет ведение бухгалтерского учета такого юридического лица",A58&lt;&gt;"2002 Одно и то же физическое лицо является учредителем (участником) юридического лица, его руководителем и (или) осуществляет ведение бухгалтерского учета такого юридического лица",A59&lt;&gt;"2002 Одно и то же физическое лицо является учредителем (участником) юридического лица, его руководителем и (или) осуществляет ведение бухгалтерского учета такого юридического лица",A60&lt;&gt;"2002 Одно и то же физическое лицо является учредителем (участником) юридического лица, его руководителем и (или) осуществляет ведение бухгалтерского учета такого юридического лица",A61&lt;&gt;"2002 Одно и то же физическое лицо является учредителем (участником) юридического лица, его руководителем и (или) осуществляет ведение бухгалтерского учета такого юридического лица"),"2002 Одно и то же физическое лицо является учредителем (участником) юридического лица, его руководителем и (или) осуществляет ведение бухгалтерского учета такого юридического лица",IF(AND(C27="да",A56&lt;&gt;"3003 Представлены документы с признаками фиктивности и (или) подделки",A57&lt;&gt;"3003 Представлены документы с признаками фиктивности и (или) подделки",A58&lt;&gt;"3003 Представлены документы с признаками фиктивности и (или) подделки",A59&lt;&gt;"3003 Представлены документы с признаками фиктивности и (или) подделки",A60&lt;&gt;"3003 Представлены документы с признаками фиктивности и (или) подделки",A61&lt;&gt;"3003 Представлены документы с признаками фиктивности и (или) подделки"),"3003 Представлены документы с признаками фиктивности и (или) подделки",IF(AND(A56&lt;&gt;"0000 Уплата налогов или других обязательных платежей в бюджетную систему РФ не осуществляется или осуществляется в незначительных размерах",A57&lt;&gt;"0000 Уплата налогов или других обязательных платежей в бюджетную систему РФ не осуществляется или осуществляется в незначительных размерах",A58&lt;&gt;"0000 Уплата налогов или других обязательных платежей в бюджетную систему РФ не осуществляется или осуществляется в незначительных размерах",A59&lt;&gt;"0000 Уплата налогов или других обязательных платежей в бюджетную систему РФ не осуществляется или осуществляется в незначительных размерах",A60&lt;&gt;"0000 Уплата налогов или других обязательных платежей в бюджетную систему РФ не осуществляется или осуществляется в незначительных размерах",A61&lt;&gt;"0000 Уплата налогов или других обязательных платежей в бюджетную систему РФ не осуществляется или осуществляется в незначительных размерах",B34&lt;0.01),"0000 Уплата налогов или других обязательных платежей в бюджетную систему РФ не осуществляется или осуществляется в незначительных размерах", Лист2!A18))))))))</f>
        <v/>
      </c>
      <c r="B62" s="99"/>
      <c r="C62" s="99"/>
      <c r="D62" s="35"/>
    </row>
    <row r="63" spans="1:6" s="34" customFormat="1" ht="30" customHeight="1" x14ac:dyDescent="0.25">
      <c r="A63" s="99" t="str">
        <f>IF(A56="","",IF(AND(C16="да",A56&lt;&gt;"0000 Менее шести месяцев с даты регистрации, при этом планируется осуществление операций в наличной форме или международных расчетов, содержащих признаки необычных сделок",A57&lt;&gt;"0000 Менее шести месяцев с даты регистрации, при этом планируется осуществление операций в наличной форме или международных расчетов, содержащих признаки необычных сделок",A58&lt;&gt;"0000 Менее шести месяцев с даты регистрации, при этом планируется осуществление операций в наличной форме или международных расчетов, содержащих признаки необычных сделок",A59&lt;&gt;"0000 Менее шести месяцев с даты регистрации, при этом планируется осуществление операций в наличной форме или международных расчетов, содержащих признаки необычных сделок",A60&lt;&gt;"0000 Менее шести месяцев с даты регистрации, при этом планируется осуществление операций в наличной форме или международных расчетов, содержащих признаки необычных сделок",A61&lt;&gt;"0000 Менее шести месяцев с даты регистрации, при этом планируется осуществление операций в наличной форме или международных расчетов, содержащих признаки необычных сделок",A62&lt;&gt;"0000 Менее шести месяцев с даты регистрации, при этом планируется осуществление операций в наличной форме или международных расчетов, содержащих признаки необычных сделок",OR(C17="да",C18="да",C19="да",C20="да")),"0000 Менее шести месяцев с даты регистрации, при этом планируется осуществление операций в наличной форме или международных расчетов, содержащих признаки необычных сделок", IF(AND(C19="да", A56&lt;&gt;"0000 Планируется проведение международных расчетов с участием контрагента, зарегистрированного в государстве, не выполняющем рекомендаций ФАТФ",A57&lt;&gt;"0000 Планируется проведение международных расчетов с участием контрагента, зарегистрированного в государстве, не выполняющем рекомендаций ФАТФ",A58&lt;&gt;"0000 Планируется проведение международных расчетов с участием контрагента, зарегистрированного в государстве, не выполняющем рекомендаций ФАТФ",A59&lt;&gt;"0000 Планируется проведение международных расчетов с участием контрагента, зарегистрированного в государстве, не выполняющем рекомендаций ФАТФ",A60&lt;&gt;"0000 Планируется проведение международных расчетов с участием контрагента, зарегистрированного в государстве, не выполняющем рекомендаций ФАТФ",A61&lt;&gt;"0000 Планируется проведение международных расчетов с участием контрагента, зарегистрированного в государстве, не выполняющем рекомендаций ФАТФ",A62&lt;&gt;"0000 Планируется проведение международных расчетов с участием контрагента, зарегистрированного в государстве, не выполняющем рекомендаций ФАТФ"),"0000 Планируется проведение международных расчетов с участием контрагента, зарегистрированного в государстве, не выполняющем рекомендаций ФАТФ",IF(AND(C25="да",A56&lt;&gt;"2001 Постоянно действующий исполнительный орган либо лицо, уполномоченное выступать от имени юридического лица в силу закона, иного правового акта или учредительного документа отсутствуют по адресу, указанному в ЕГРЮЛ",A57&lt;&gt;"2001 Постоянно действующий исполнительный орган либо лицо, уполномоченное выступать от имени юридического лица в силу закона, иного правового акта или учредительного документа отсутствуют по адресу, указанному в ЕГРЮЛ",A58&lt;&gt;"2001 Постоянно действующий исполнительный орган либо лицо, уполномоченное выступать от имени юридического лица в силу закона, иного правового акта или учредительного документа отсутствуют по адресу, указанному в ЕГРЮЛ",A59&lt;&gt;"2001 Постоянно действующий исполнительный орган либо лицо, уполномоченное выступать от имени юридического лица в силу закона, иного правового акта или учредительного документа отсутствуют по адресу, указанному в ЕГРЮЛ",A60&lt;&gt;"2001 Постоянно действующий исполнительный орган либо лицо, уполномоченное выступать от имени юридического лица в силу закона, иного правового акта или учредительного документа отсутствуют по адресу, указанному в ЕГРЮЛ",A61&lt;&gt;"2001 Постоянно действующий исполнительный орган либо лицо, уполномоченное выступать от имени юридического лица в силу закона, иного правового акта или учредительного документа отсутствуют по адресу, указанному в ЕГРЮЛ",A62&lt;&gt;"2001 Постоянно действующий исполнительный орган либо лицо, уполномоченное выступать от имени юридического лица в силу закона, иного правового акта или учредительного документа отсутствуют по адресу, указанному в ЕГРЮЛ"),"2001 Постоянно действующий исполнительный орган либо лицо, уполномоченное выступать от имени юридического лица в силу закона, иного правового акта или учредительного документа отсутствуют по адресу, указанному в ЕГРЮЛ",IF(AND(C26="да",A56&lt;&gt;"2002 Одно и то же физическое лицо является учредителем (участником) юридического лица, его руководителем и (или) осуществляет ведение бухгалтерского учета такого юридического лица",A57&lt;&gt;"2002 Одно и то же физическое лицо является учредителем (участником) юридического лица, его руководителем и (или) осуществляет ведение бухгалтерского учета такого юридического лица",A58&lt;&gt;"2002 Одно и то же физическое лицо является учредителем (участником) юридического лица, его руководителем и (или) осуществляет ведение бухгалтерского учета такого юридического лица",A59&lt;&gt;"2002 Одно и то же физическое лицо является учредителем (участником) юридического лица, его руководителем и (или) осуществляет ведение бухгалтерского учета такого юридического лица",A60&lt;&gt;"2002 Одно и то же физическое лицо является учредителем (участником) юридического лица, его руководителем и (или) осуществляет ведение бухгалтерского учета такого юридического лица",A61&lt;&gt;"2002 Одно и то же физическое лицо является учредителем (участником) юридического лица, его руководителем и (или) осуществляет ведение бухгалтерского учета такого юридического лица",A62&lt;&gt;"2002 Одно и то же физическое лицо является учредителем (участником) юридического лица, его руководителем и (или) осуществляет ведение бухгалтерского учета такого юридического лица"),"2002 Одно и то же физическое лицо является учредителем (участником) юридического лица, его руководителем и (или) осуществляет ведение бухгалтерского учета такого юридического лица",IF(AND(C27="да",A56&lt;&gt;"3003 Представлены документы с признаками фиктивности и (или) подделки",A57&lt;&gt;"3003 Представлены документы с признаками фиктивности и (или) подделки",A58&lt;&gt;"3003 Представлены документы с признаками фиктивности и (или) подделки",A59&lt;&gt;"3003 Представлены документы с признаками фиктивности и (или) подделки",A60&lt;&gt;"3003 Представлены документы с признаками фиктивности и (или) подделки",A61&lt;&gt;"3003 Представлены документы с признаками фиктивности и (или) подделки",A62&lt;&gt;"3003 Представлены документы с признаками фиктивности и (или) подделки"),"3003 Представлены документы с признаками фиктивности и (или) подделки",IF(AND(A56&lt;&gt;"0000 Уплата налогов или других обязательных платежей в бюджетную систему РФ не осуществляется или осуществляется в незначительных размерах",A57&lt;&gt;"0000 Уплата налогов или других обязательных платежей в бюджетную систему РФ не осуществляется или осуществляется в незначительных размерах",A58&lt;&gt;"0000 Уплата налогов или других обязательных платежей в бюджетную систему РФ не осуществляется или осуществляется в незначительных размерах",A59&lt;&gt;"0000 Уплата налогов или других обязательных платежей в бюджетную систему РФ не осуществляется или осуществляется в незначительных размерах",A60&lt;&gt;"0000 Уплата налогов или других обязательных платежей в бюджетную систему РФ не осуществляется или осуществляется в незначительных размерах",A61&lt;&gt;"0000 Уплата налогов или других обязательных платежей в бюджетную систему РФ не осуществляется или осуществляется в незначительных размерах",A62&lt;&gt;"0000 Уплата налогов или других обязательных платежей в бюджетную систему РФ не осуществляется или осуществляется в незначительных размерах",B34&lt;0.01),"0000 Уплата налогов или других обязательных платежей в бюджетную систему РФ не осуществляется или осуществляется в незначительных размерах", Лист2!A19)))))))</f>
        <v/>
      </c>
      <c r="B63" s="99"/>
      <c r="C63" s="99"/>
      <c r="D63" s="35"/>
    </row>
    <row r="64" spans="1:6" s="34" customFormat="1" ht="30" customHeight="1" x14ac:dyDescent="0.25">
      <c r="A64" s="99" t="str">
        <f>IF(A56="","",IF(AND(C19="да",A56&lt;&gt;"0000 Планируется проведение международных расчетов с участием контрагента, зарегистрированного в государстве, не выполняющем рекомендаций ФАТФ",A57&lt;&gt;"0000 Планируется проведение международных расчетов с участием контрагента, зарегистрированного в государстве, не выполняющем рекомендаций ФАТФ",A58&lt;&gt;"0000 Планируется проведение международных расчетов с участием контрагента, зарегистрированного в государстве, не выполняющем рекомендаций ФАТФ",A59&lt;&gt;"0000 Планируется проведение международных расчетов с участием контрагента, зарегистрированного в государстве, не выполняющем рекомендаций ФАТФ",A60&lt;&gt;"0000 Планируется проведение международных расчетов с участием контрагента, зарегистрированного в государстве, не выполняющем рекомендаций ФАТФ",A61&lt;&gt;"0000 Планируется проведение международных расчетов с участием контрагента, зарегистрированного в государстве, не выполняющем рекомендаций ФАТФ",A62&lt;&gt;"0000 Планируется проведение международных расчетов с участием контрагента, зарегистрированного в государстве, не выполняющем рекомендаций ФАТФ",A63&lt;&gt;"0000 Планируется проведение международных расчетов с участием контрагента, зарегистрированного в государстве, не выполняющем рекомендаций ФАТФ"),"0000 Планируется проведение международных расчетов с участием контрагента, зарегистрированного в государстве, не выполняющем рекомендаций ФАТФ",IF(AND(C25="да",A56&lt;&gt;"2001 Постоянно действующий исполнительный орган либо лицо, уполномоченное выступать от имени юридического лица в силу закона, иного правового акта или учредительного документа отсутствуют по адресу, указанному в ЕГРЮЛ",A57&lt;&gt;"2001 Постоянно действующий исполнительный орган либо лицо, уполномоченное выступать от имени юридического лица в силу закона, иного правового акта или учредительного документа отсутствуют по адресу, указанному в ЕГРЮЛ",A58&lt;&gt;"2001 Постоянно действующий исполнительный орган либо лицо, уполномоченное выступать от имени юридического лица в силу закона, иного правового акта или учредительного документа отсутствуют по адресу, указанному в ЕГРЮЛ",A59&lt;&gt;"2001 Постоянно действующий исполнительный орган либо лицо, уполномоченное выступать от имени юридического лица в силу закона, иного правового акта или учредительного документа отсутствуют по адресу, указанному в ЕГРЮЛ",A60&lt;&gt;"2001 Постоянно действующий исполнительный орган либо лицо, уполномоченное выступать от имени юридического лица в силу закона, иного правового акта или учредительного документа отсутствуют по адресу, указанному в ЕГРЮЛ",A61&lt;&gt;"2001 Постоянно действующий исполнительный орган либо лицо, уполномоченное выступать от имени юридического лица в силу закона, иного правового акта или учредительного документа отсутствуют по адресу, указанному в ЕГРЮЛ",A62&lt;&gt;"2001 Постоянно действующий исполнительный орган либо лицо, уполномоченное выступать от имени юридического лица в силу закона, иного правового акта или учредительного документа отсутствуют по адресу, указанному в ЕГРЮЛ",A63&lt;&gt;"2001 Постоянно действующий исполнительный орган либо лицо, уполномоченное выступать от имени юридического лица в силу закона, иного правового акта или учредительного документа отсутствуют по адресу, указанному в ЕГРЮЛ"),"2001 Постоянно действующий исполнительный орган либо лицо, уполномоченное выступать от имени юридического лица в силу закона, иного правового акта или учредительного документа отсутствуют по адресу, указанному в ЕГРЮЛ",IF(AND(C26="да",A56&lt;&gt;"2002 Одно и то же физическое лицо является учредителем (участником) юридического лица, его руководителем и (или) осуществляет ведение бухгалтерского учета такого юридического лица",A57&lt;&gt;"2002 Одно и то же физическое лицо является учредителем (участником) юридического лица, его руководителем и (или) осуществляет ведение бухгалтерского учета такого юридического лица",A58&lt;&gt;"2002 Одно и то же физическое лицо является учредителем (участником) юридического лица, его руководителем и (или) осуществляет ведение бухгалтерского учета такого юридического лица",A59&lt;&gt;"2002 Одно и то же физическое лицо является учредителем (участником) юридического лица, его руководителем и (или) осуществляет ведение бухгалтерского учета такого юридического лица",A60&lt;&gt;"2002 Одно и то же физическое лицо является учредителем (участником) юридического лица, его руководителем и (или) осуществляет ведение бухгалтерского учета такого юридического лица",A61&lt;&gt;"2002 Одно и то же физическое лицо является учредителем (участником) юридического лица, его руководителем и (или) осуществляет ведение бухгалтерского учета такого юридического лица",A62&lt;&gt;"2002 Одно и то же физическое лицо является учредителем (участником) юридического лица, его руководителем и (или) осуществляет ведение бухгалтерского учета такого юридического лица",A63&lt;&gt;"2002 Одно и то же физическое лицо является учредителем (участником) юридического лица, его руководителем и (или) осуществляет ведение бухгалтерского учета такого юридического лица"),"2002 Одно и то же физическое лицо является учредителем (участником) юридического лица, его руководителем и (или) осуществляет ведение бухгалтерского учета такого юридического лица",IF(AND(C27="да",A56&lt;&gt;"3003 Представлены документы с признаками фиктивности и (или) подделки",A57&lt;&gt;"3003 Представлены документы с признаками фиктивности и (или) подделки",A58&lt;&gt;"3003 Представлены документы с признаками фиктивности и (или) подделки",A59&lt;&gt;"3003 Представлены документы с признаками фиктивности и (или) подделки",A60&lt;&gt;"3003 Представлены документы с признаками фиктивности и (или) подделки",A61&lt;&gt;"3003 Представлены документы с признаками фиктивности и (или) подделки",A62&lt;&gt;"3003 Представлены документы с признаками фиктивности и (или) подделки",A63&lt;&gt;"3003 Представлены документы с признаками фиктивности и (или) подделки"),"3003 Представлены документы с признаками фиктивности и (или) подделки",IF(AND(A56&lt;&gt;"0000 Уплата налогов или других обязательных платежей в бюджетную систему РФ не осуществляется или осуществляется в незначительных размерах",A57&lt;&gt;"0000 Уплата налогов или других обязательных платежей в бюджетную систему РФ не осуществляется или осуществляется в незначительных размерах",A58&lt;&gt;"0000 Уплата налогов или других обязательных платежей в бюджетную систему РФ не осуществляется или осуществляется в незначительных размерах",A59&lt;&gt;"0000 Уплата налогов или других обязательных платежей в бюджетную систему РФ не осуществляется или осуществляется в незначительных размерах",A60&lt;&gt;"0000 Уплата налогов или других обязательных платежей в бюджетную систему РФ не осуществляется или осуществляется в незначительных размерах",A61&lt;&gt;"0000 Уплата налогов или других обязательных платежей в бюджетную систему РФ не осуществляется или осуществляется в незначительных размерах",A62&lt;&gt;"0000 Уплата налогов или других обязательных платежей в бюджетную систему РФ не осуществляется или осуществляется в незначительных размерах",A63&lt;&gt;"0000 Уплата налогов или других обязательных платежей в бюджетную систему РФ не осуществляется или осуществляется в незначительных размерах",B34&lt;0.01),"0000 Уплата налогов или других обязательных платежей в бюджетную систему РФ не осуществляется или осуществляется в незначительных размерах",IF(AND(C41="да",A56&lt;&gt;"0000 В состав исполнительных органов юридического лица входят дисквалифицированные лица",A57&lt;&gt;"0000 В состав исполнительных органов юридического лица входят дисквалифицированные лица",A58&lt;&gt;"0000 В состав исполнительных органов юридического лица входят дисквалифицированные лица",A59&lt;&gt;"0000 В состав исполнительных органов юридического лица входят дисквалифицированные лица",A60&lt;&gt;"0000 В состав исполнительных органов юридического лица входят дисквалифицированные лица",A61&lt;&gt;"0000 В состав исполнительных органов юридического лица входят дисквалифицированные лица",A62&lt;&gt;"0000 В состав исполнительных органов юридического лица входят дисквалифицированные лица",A63&lt;&gt;"0000 В состав исполнительных органов юридического лица входят дисквалифицированные лица"),"0000 В состав исполнительных органов юридического лица входят дисквалифицированные лица",Лист2!A20)))))))</f>
        <v/>
      </c>
      <c r="B64" s="99"/>
      <c r="C64" s="99"/>
      <c r="D64" s="35"/>
    </row>
    <row r="65" spans="1:5" s="34" customFormat="1" ht="30" customHeight="1" x14ac:dyDescent="0.25">
      <c r="A65" s="99" t="str">
        <f>IF(A56="","", IF(AND(C19="да", A56&lt;&gt;"0000 Планируется проведение международных расчетов с участием контрагента, зарегистрированного в государстве, не выполняющем рекомендаций ФАТФ",A57&lt;&gt;"0000 Планируется проведение международных расчетов с участием контрагента, зарегистрированного в государстве, не выполняющем рекомендаций ФАТФ",A58&lt;&gt;"0000 Планируется проведение международных расчетов с участием контрагента, зарегистрированного в государстве, не выполняющем рекомендаций ФАТФ",A59&lt;&gt;"0000 Планируется проведение международных расчетов с участием контрагента, зарегистрированного в государстве, не выполняющем рекомендаций ФАТФ",A60&lt;&gt;"0000 Планируется проведение международных расчетов с участием контрагента, зарегистрированного в государстве, не выполняющем рекомендаций ФАТФ",A61&lt;&gt;"0000 Планируется проведение международных расчетов с участием контрагента, зарегистрированного в государстве, не выполняющем рекомендаций ФАТФ",A62&lt;&gt;"0000 Планируется проведение международных расчетов с участием контрагента, зарегистрированного в государстве, не выполняющем рекомендаций ФАТФ",A63&lt;&gt;"0000 Планируется проведение международных расчетов с участием контрагента, зарегистрированного в государстве, не выполняющем рекомендаций ФАТФ",A64&lt;&gt;"0000 Планируется проведение международных расчетов с участием контрагента, зарегистрированного в государстве, не выполняющем рекомендаций ФАТФ"),"0000 Планируется проведение международных расчетов с участием контрагента, зарегистрированного в государстве, не выполняющем рекомендаций ФАТФ",IF(AND(C25="да",A56&lt;&gt;"2001 Постоянно действующий исполнительный орган либо лицо, уполномоченное выступать от имени юридического лица в силу закона, иного правового акта или учредительного документа отсутствуют по адресу, указанному в ЕГРЮЛ",A57&lt;&gt;"2001 Постоянно действующий исполнительный орган либо лицо, уполномоченное выступать от имени юридического лица в силу закона, иного правового акта или учредительного документа отсутствуют по адресу, указанному в ЕГРЮЛ",A58&lt;&gt;"2001 Постоянно действующий исполнительный орган либо лицо, уполномоченное выступать от имени юридического лица в силу закона, иного правового акта или учредительного документа отсутствуют по адресу, указанному в ЕГРЮЛ",A59&lt;&gt;"2001 Постоянно действующий исполнительный орган либо лицо, уполномоченное выступать от имени юридического лица в силу закона, иного правового акта или учредительного документа отсутствуют по адресу, указанному в ЕГРЮЛ",A60&lt;&gt;"2001 Постоянно действующий исполнительный орган либо лицо, уполномоченное выступать от имени юридического лица в силу закона, иного правового акта или учредительного документа отсутствуют по адресу, указанному в ЕГРЮЛ",A61&lt;&gt;"2001 Постоянно действующий исполнительный орган либо лицо, уполномоченное выступать от имени юридического лица в силу закона, иного правового акта или учредительного документа отсутствуют по адресу, указанному в ЕГРЮЛ",A62&lt;&gt;"2001 Постоянно действующий исполнительный орган либо лицо, уполномоченное выступать от имени юридического лица в силу закона, иного правового акта или учредительного документа отсутствуют по адресу, указанному в ЕГРЮЛ",A63&lt;&gt;"2001 Постоянно действующий исполнительный орган либо лицо, уполномоченное выступать от имени юридического лица в силу закона, иного правового акта или учредительного документа отсутствуют по адресу, указанному в ЕГРЮЛ",A64&lt;&gt;"2001 Постоянно действующий исполнительный орган либо лицо, уполномоченное выступать от имени юридического лица в силу закона, иного правового акта или учредительного документа отсутствуют по адресу, указанному в ЕГРЮЛ"),"2001 Постоянно действующий исполнительный орган либо лицо, уполномоченное выступать от имени юридического лица в силу закона, иного правового акта или учредительного документа отсутствуют по адресу, указанному в ЕГРЮЛ",IF(AND(C26="да",A56&lt;&gt;"2002 Одно и то же физическое лицо является учредителем (участником) юридического лица, его руководителем и (или) осуществляет ведение бухгалтерского учета такого юридического лица",A57&lt;&gt;"2002 Одно и то же физическое лицо является учредителем (участником) юридического лица, его руководителем и (или) осуществляет ведение бухгалтерского учета такого юридического лица",A58&lt;&gt;"2002 Одно и то же физическое лицо является учредителем (участником) юридического лица, его руководителем и (или) осуществляет ведение бухгалтерского учета такого юридического лица",A59&lt;&gt;"2002 Одно и то же физическое лицо является учредителем (участником) юридического лица, его руководителем и (или) осуществляет ведение бухгалтерского учета такого юридического лица",A60&lt;&gt;"2002 Одно и то же физическое лицо является учредителем (участником) юридического лица, его руководителем и (или) осуществляет ведение бухгалтерского учета такого юридического лица",A61&lt;&gt;"2002 Одно и то же физическое лицо является учредителем (участником) юридического лица, его руководителем и (или) осуществляет ведение бухгалтерского учета такого юридического лица",A62&lt;&gt;"2002 Одно и то же физическое лицо является учредителем (участником) юридического лица, его руководителем и (или) осуществляет ведение бухгалтерского учета такого юридического лица",A63&lt;&gt;"2002 Одно и то же физическое лицо является учредителем (участником) юридического лица, его руководителем и (или) осуществляет ведение бухгалтерского учета такого юридического лица",A64&lt;&gt;"2002 Одно и то же физическое лицо является учредителем (участником) юридического лица, его руководителем и (или) осуществляет ведение бухгалтерского учета такого юридического лица"),"2002 Одно и то же физическое лицо является учредителем (участником) юридического лица, его руководителем и (или) осуществляет ведение бухгалтерского учета такого юридического лица",IF(AND(C27="да",A56&lt;&gt;"3003 Представлены документы с признаками фиктивности и (или) подделки",A57&lt;&gt;"3003 Представлены документы с признаками фиктивности и (или) подделки",A58&lt;&gt;"3003 Представлены документы с признаками фиктивности и (или) подделки",A59&lt;&gt;"3003 Представлены документы с признаками фиктивности и (или) подделки",A60&lt;&gt;"3003 Представлены документы с признаками фиктивности и (или) подделки",A61&lt;&gt;"3003 Представлены документы с признаками фиктивности и (или) подделки",A62&lt;&gt;"3003 Представлены документы с признаками фиктивности и (или) подделки",A63&lt;&gt;"3003 Представлены документы с признаками фиктивности и (или) подделки",A64&lt;&gt;"3003 Представлены документы с признаками фиктивности и (или) подделки"),"3003 Представлены документы с признаками фиктивности и (или) подделки",IF(AND(A56&lt;&gt;"0000 Уплата налогов или других обязательных платежей в бюджетную систему РФ не осуществляется или осуществляется в незначительных размерах",A57&lt;&gt;"0000 Уплата налогов или других обязательных платежей в бюджетную систему РФ не осуществляется или осуществляется в незначительных размерах",A58&lt;&gt;"0000 Уплата налогов или других обязательных платежей в бюджетную систему РФ не осуществляется или осуществляется в незначительных размерах",A59&lt;&gt;"0000 Уплата налогов или других обязательных платежей в бюджетную систему РФ не осуществляется или осуществляется в незначительных размерах",A60&lt;&gt;"0000 Уплата налогов или других обязательных платежей в бюджетную систему РФ не осуществляется или осуществляется в незначительных размерах",A61&lt;&gt;"0000 Уплата налогов или других обязательных платежей в бюджетную систему РФ не осуществляется или осуществляется в незначительных размерах",A62&lt;&gt;"0000 Уплата налогов или других обязательных платежей в бюджетную систему РФ не осуществляется или осуществляется в незначительных размерах",A63&lt;&gt;"0000 Уплата налогов или других обязательных платежей в бюджетную систему РФ не осуществляется или осуществляется в незначительных размерах",A64&lt;&gt;"0000 Уплата налогов или других обязательных платежей в бюджетную систему РФ не осуществляется или осуществляется в незначительных размерах",B34&lt;0.01),"0000 Уплата налогов или других обязательных платежей в бюджетную систему РФ не осуществляется или осуществляется в незначительных размерах", Лист2!A21))))))</f>
        <v/>
      </c>
      <c r="B65" s="99"/>
      <c r="C65" s="99"/>
      <c r="D65" s="35"/>
    </row>
    <row r="66" spans="1:5" s="37" customFormat="1" ht="15" customHeight="1" x14ac:dyDescent="0.25">
      <c r="A66" s="96" t="s">
        <v>96</v>
      </c>
      <c r="B66" s="97"/>
      <c r="C66" s="98"/>
      <c r="D66" s="36"/>
    </row>
    <row r="67" spans="1:5" s="38" customFormat="1" ht="15" customHeight="1" x14ac:dyDescent="0.3">
      <c r="A67" s="65" t="s">
        <v>44</v>
      </c>
      <c r="B67" s="83"/>
      <c r="C67" s="84"/>
      <c r="D67" s="36"/>
    </row>
    <row r="68" spans="1:5" s="38" customFormat="1" ht="15" customHeight="1" x14ac:dyDescent="0.3">
      <c r="A68" s="65" t="s">
        <v>11</v>
      </c>
      <c r="B68" s="85"/>
      <c r="C68" s="86"/>
      <c r="D68" s="39"/>
    </row>
    <row r="69" spans="1:5" s="38" customFormat="1" ht="15" customHeight="1" x14ac:dyDescent="0.3">
      <c r="A69" s="65" t="s">
        <v>32</v>
      </c>
      <c r="B69" s="87"/>
      <c r="C69" s="88"/>
      <c r="D69" s="80" t="str">
        <f>IF(AND(B69="Об отказе от заключения договора банковского счета (вклада)",A56="",A57="",A58="",A59="",A60="",A61="",A62="",A63="",A64="",A65=""),"Укажите причину (причины) отказа от заключения договора банковского счета (вклада)",IF(AND(B69="Об отказе от заключения договора банковского счета (вклада)",OR(A56="0000 Наличие иных оснований",A57="0000 Наличие иных оснований",A58="0000 Наличие иных оснований",A59="0000 Наличие иных оснований",A60="0000 Наличие иных оснований",A61="0000 Наличие иных оснований",A62="0000 Наличие иных оснований",A63="0000 Наличие иных оснований",A64="0000 Наличие иных оснований",A65="0000 Наличие иных оснований")),"Укажите причину (причины) отказа от заключения договора банковского счета (вклада)",""))</f>
        <v/>
      </c>
      <c r="E69" s="81"/>
    </row>
    <row r="70" spans="1:5" s="38" customFormat="1" ht="15" customHeight="1" x14ac:dyDescent="0.3">
      <c r="A70" s="65" t="s">
        <v>53</v>
      </c>
      <c r="B70" s="83"/>
      <c r="C70" s="84"/>
      <c r="D70" s="82"/>
      <c r="E70" s="81"/>
    </row>
    <row r="71" spans="1:5" s="38" customFormat="1" ht="15" customHeight="1" x14ac:dyDescent="0.3">
      <c r="A71" s="92" t="s">
        <v>72</v>
      </c>
      <c r="B71" s="92"/>
      <c r="C71" s="49"/>
      <c r="D71" s="40"/>
      <c r="E71" s="41"/>
    </row>
    <row r="72" spans="1:5" s="38" customFormat="1" ht="15" customHeight="1" x14ac:dyDescent="0.3">
      <c r="A72" s="93" t="s">
        <v>55</v>
      </c>
      <c r="B72" s="94"/>
      <c r="C72" s="50"/>
      <c r="D72" s="40"/>
      <c r="E72" s="41"/>
    </row>
    <row r="73" spans="1:5" s="38" customFormat="1" ht="15" customHeight="1" x14ac:dyDescent="0.3">
      <c r="A73" s="93" t="s">
        <v>54</v>
      </c>
      <c r="B73" s="95"/>
      <c r="C73" s="51"/>
      <c r="D73" s="42"/>
    </row>
    <row r="74" spans="1:5" s="38" customFormat="1" x14ac:dyDescent="0.3">
      <c r="A74" s="52"/>
      <c r="B74" s="53"/>
      <c r="C74" s="54"/>
      <c r="D74" s="42"/>
    </row>
    <row r="75" spans="1:5" s="38" customFormat="1" x14ac:dyDescent="0.3">
      <c r="B75" s="55"/>
      <c r="C75" s="56"/>
      <c r="D75" s="42"/>
    </row>
    <row r="76" spans="1:5" s="38" customFormat="1" x14ac:dyDescent="0.3">
      <c r="B76" s="55"/>
      <c r="C76" s="56"/>
      <c r="D76" s="42"/>
    </row>
    <row r="77" spans="1:5" s="38" customFormat="1" x14ac:dyDescent="0.3">
      <c r="B77" s="55"/>
      <c r="C77" s="56"/>
      <c r="D77" s="42"/>
    </row>
    <row r="78" spans="1:5" s="38" customFormat="1" x14ac:dyDescent="0.3">
      <c r="B78" s="55"/>
      <c r="C78" s="56"/>
      <c r="D78" s="42"/>
    </row>
    <row r="79" spans="1:5" s="38" customFormat="1" x14ac:dyDescent="0.3">
      <c r="B79" s="55"/>
      <c r="C79" s="56"/>
      <c r="D79" s="42"/>
    </row>
    <row r="80" spans="1:5" s="38" customFormat="1" x14ac:dyDescent="0.3">
      <c r="B80" s="55"/>
      <c r="C80" s="56"/>
      <c r="D80" s="42"/>
    </row>
    <row r="81" spans="2:4" s="38" customFormat="1" x14ac:dyDescent="0.3">
      <c r="B81" s="55"/>
      <c r="C81" s="56"/>
      <c r="D81" s="42"/>
    </row>
    <row r="82" spans="2:4" s="38" customFormat="1" x14ac:dyDescent="0.3">
      <c r="B82" s="55"/>
      <c r="C82" s="56"/>
      <c r="D82" s="42"/>
    </row>
    <row r="83" spans="2:4" s="38" customFormat="1" x14ac:dyDescent="0.3">
      <c r="B83" s="55"/>
      <c r="C83" s="56"/>
      <c r="D83" s="42"/>
    </row>
    <row r="84" spans="2:4" s="38" customFormat="1" x14ac:dyDescent="0.3">
      <c r="B84" s="55"/>
      <c r="C84" s="56"/>
      <c r="D84" s="42"/>
    </row>
    <row r="85" spans="2:4" s="38" customFormat="1" x14ac:dyDescent="0.3">
      <c r="B85" s="55"/>
      <c r="C85" s="56"/>
      <c r="D85" s="42"/>
    </row>
    <row r="86" spans="2:4" s="38" customFormat="1" x14ac:dyDescent="0.3">
      <c r="B86" s="55"/>
      <c r="C86" s="56"/>
      <c r="D86" s="42"/>
    </row>
    <row r="87" spans="2:4" s="38" customFormat="1" x14ac:dyDescent="0.3">
      <c r="B87" s="55"/>
      <c r="C87" s="56"/>
      <c r="D87" s="42"/>
    </row>
    <row r="88" spans="2:4" s="38" customFormat="1" x14ac:dyDescent="0.3">
      <c r="B88" s="55"/>
      <c r="C88" s="56"/>
      <c r="D88" s="42"/>
    </row>
    <row r="89" spans="2:4" s="38" customFormat="1" x14ac:dyDescent="0.3">
      <c r="B89" s="55"/>
      <c r="C89" s="56"/>
      <c r="D89" s="42"/>
    </row>
    <row r="90" spans="2:4" s="38" customFormat="1" x14ac:dyDescent="0.3">
      <c r="B90" s="55"/>
      <c r="C90" s="56"/>
      <c r="D90" s="42"/>
    </row>
  </sheetData>
  <mergeCells count="72">
    <mergeCell ref="A12:B12"/>
    <mergeCell ref="A50:B50"/>
    <mergeCell ref="A41:B41"/>
    <mergeCell ref="A42:B42"/>
    <mergeCell ref="A43:B43"/>
    <mergeCell ref="A44:B44"/>
    <mergeCell ref="A15:B15"/>
    <mergeCell ref="A13:B13"/>
    <mergeCell ref="B30:C30"/>
    <mergeCell ref="B32:C32"/>
    <mergeCell ref="B33:C33"/>
    <mergeCell ref="A25:B25"/>
    <mergeCell ref="B40:C40"/>
    <mergeCell ref="B39:C39"/>
    <mergeCell ref="A16:B16"/>
    <mergeCell ref="A14:B14"/>
    <mergeCell ref="B1:C1"/>
    <mergeCell ref="B2:C2"/>
    <mergeCell ref="B11:C11"/>
    <mergeCell ref="B8:C8"/>
    <mergeCell ref="B9:C9"/>
    <mergeCell ref="B10:C10"/>
    <mergeCell ref="A3:C4"/>
    <mergeCell ref="B6:C6"/>
    <mergeCell ref="B7:C7"/>
    <mergeCell ref="A5:C5"/>
    <mergeCell ref="D30:E35"/>
    <mergeCell ref="D53:E55"/>
    <mergeCell ref="A61:C61"/>
    <mergeCell ref="A62:C62"/>
    <mergeCell ref="A63:C63"/>
    <mergeCell ref="A56:C56"/>
    <mergeCell ref="A57:C57"/>
    <mergeCell ref="A58:C58"/>
    <mergeCell ref="A59:C59"/>
    <mergeCell ref="A60:C60"/>
    <mergeCell ref="B34:C34"/>
    <mergeCell ref="A55:C55"/>
    <mergeCell ref="A53:B53"/>
    <mergeCell ref="A47:B47"/>
    <mergeCell ref="A48:B48"/>
    <mergeCell ref="A45:B45"/>
    <mergeCell ref="A29:C29"/>
    <mergeCell ref="A71:B71"/>
    <mergeCell ref="A72:B72"/>
    <mergeCell ref="A73:B73"/>
    <mergeCell ref="A66:C66"/>
    <mergeCell ref="A64:C64"/>
    <mergeCell ref="A65:C65"/>
    <mergeCell ref="A46:B46"/>
    <mergeCell ref="A49:B49"/>
    <mergeCell ref="A51:B51"/>
    <mergeCell ref="A38:C38"/>
    <mergeCell ref="A36:C36"/>
    <mergeCell ref="A52:B52"/>
    <mergeCell ref="A37:C37"/>
    <mergeCell ref="D69:E70"/>
    <mergeCell ref="B70:C70"/>
    <mergeCell ref="B67:C67"/>
    <mergeCell ref="B68:C68"/>
    <mergeCell ref="B69:C69"/>
    <mergeCell ref="A19:B19"/>
    <mergeCell ref="A17:B17"/>
    <mergeCell ref="A18:B18"/>
    <mergeCell ref="A20:B20"/>
    <mergeCell ref="A28:B28"/>
    <mergeCell ref="A21:B21"/>
    <mergeCell ref="A22:B22"/>
    <mergeCell ref="A26:B26"/>
    <mergeCell ref="A27:B27"/>
    <mergeCell ref="A23:B23"/>
    <mergeCell ref="A24:B24"/>
  </mergeCells>
  <hyperlinks>
    <hyperlink ref="A41" r:id="rId1" display="https://service.nalog.ru/disfind.do"/>
    <hyperlink ref="A43" r:id="rId2" display="https://service.nalog.ru/addrfind.do"/>
    <hyperlink ref="A42" r:id="rId3" display="https://service.nalog.ru/svl.do"/>
    <hyperlink ref="A45" r:id="rId4" display="https://service.nalog.ru/mru.do"/>
    <hyperlink ref="A14:B14" r:id="rId5" display="Наличие действующего решения налогового органа о приостановлении операций юридического лица по счетам в других кредитных организациях на основании пункта 12 статьи 76 Налогового кодекса РФ  https://service.nalog.ru/bi.do "/>
    <hyperlink ref="A21:B21" r:id="rId6" display="Факт постановки на учет в территориальных органах Росфинмониторинга лизинговой/ факторинговой компании установлен https://portal.fedsfm.ru/check-inn"/>
    <hyperlink ref="A24:B24" r:id="rId7" display="Доменное имя, указатель страницы сайта в сети &quot;Интернет&quot;, с использованием которого юридическое лицо оказывает услуги, содержатся в Едином реестре запрещенных сайтов https://eais.rkn.gov.ru/"/>
  </hyperlinks>
  <pageMargins left="0.7" right="0.7" top="0.75" bottom="0.75" header="0.3" footer="0.3"/>
  <pageSetup paperSize="9" scale="40" orientation="portrait" r:id="rId8"/>
  <extLst>
    <ext xmlns:x14="http://schemas.microsoft.com/office/spreadsheetml/2009/9/main" uri="{CCE6A557-97BC-4b89-ADB6-D9C93CAAB3DF}">
      <x14:dataValidations xmlns:xm="http://schemas.microsoft.com/office/excel/2006/main" count="8">
        <x14:dataValidation type="list" allowBlank="1" showInputMessage="1" showErrorMessage="1">
          <x14:formula1>
            <xm:f>Лист2!$A$1:$A$2</xm:f>
          </x14:formula1>
          <xm:sqref>C41:C43 C45:C53 C12:C20 C22:C28</xm:sqref>
        </x14:dataValidation>
        <x14:dataValidation type="list" allowBlank="1" showInputMessage="1" showErrorMessage="1">
          <x14:formula1>
            <xm:f>Лист2!$B$1:$B$6</xm:f>
          </x14:formula1>
          <xm:sqref>B30</xm:sqref>
        </x14:dataValidation>
        <x14:dataValidation type="list" allowBlank="1" showInputMessage="1" showErrorMessage="1">
          <x14:formula1>
            <xm:f>Лист2!$C$1:$C$5</xm:f>
          </x14:formula1>
          <xm:sqref>C31</xm:sqref>
        </x14:dataValidation>
        <x14:dataValidation type="list" allowBlank="1" showInputMessage="1" showErrorMessage="1">
          <x14:formula1>
            <xm:f>Лист2!$D$1:$D$7</xm:f>
          </x14:formula1>
          <xm:sqref>B31</xm:sqref>
        </x14:dataValidation>
        <x14:dataValidation type="list" allowBlank="1" showInputMessage="1" showErrorMessage="1">
          <x14:formula1>
            <xm:f>Лист2!$A$1:$A$3</xm:f>
          </x14:formula1>
          <xm:sqref>C44</xm:sqref>
        </x14:dataValidation>
        <x14:dataValidation type="list" allowBlank="1" showInputMessage="1" showErrorMessage="1">
          <x14:formula1>
            <xm:f>Лист2!$A$12:$A$13</xm:f>
          </x14:formula1>
          <xm:sqref>B69:C69</xm:sqref>
        </x14:dataValidation>
        <x14:dataValidation type="list" allowBlank="1" showInputMessage="1" showErrorMessage="1">
          <x14:formula1>
            <xm:f>Лист2!$H$1:$H$3</xm:f>
          </x14:formula1>
          <xm:sqref>C21</xm:sqref>
        </x14:dataValidation>
        <x14:dataValidation type="list" allowBlank="1" showInputMessage="1" showErrorMessage="1">
          <x14:formula1>
            <xm:f>Лист2!$A$8:$A$11</xm:f>
          </x14:formula1>
          <xm:sqref>A37:C37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66"/>
  <sheetViews>
    <sheetView view="pageBreakPreview" topLeftCell="A22" zoomScale="80" zoomScaleNormal="80" zoomScaleSheetLayoutView="80" zoomScalePageLayoutView="70" workbookViewId="0">
      <selection activeCell="B17" sqref="B17:C17"/>
    </sheetView>
  </sheetViews>
  <sheetFormatPr defaultRowHeight="16.5" x14ac:dyDescent="0.3"/>
  <cols>
    <col min="1" max="1" width="7.85546875" style="15" customWidth="1"/>
    <col min="2" max="2" width="70.7109375" style="15" customWidth="1"/>
    <col min="3" max="3" width="58.28515625" style="1" customWidth="1"/>
    <col min="4" max="4" width="14.28515625" style="2" customWidth="1"/>
    <col min="5" max="5" width="34.42578125" style="27" customWidth="1"/>
    <col min="6" max="6" width="8.7109375" style="43" customWidth="1"/>
    <col min="7" max="16384" width="9.140625" style="15"/>
  </cols>
  <sheetData>
    <row r="1" spans="1:6" s="9" customFormat="1" x14ac:dyDescent="0.25">
      <c r="C1" s="171" t="s">
        <v>2</v>
      </c>
      <c r="D1" s="171"/>
      <c r="E1" s="27"/>
      <c r="F1" s="28"/>
    </row>
    <row r="2" spans="1:6" s="9" customFormat="1" ht="67.5" customHeight="1" x14ac:dyDescent="0.25">
      <c r="C2" s="172" t="s">
        <v>85</v>
      </c>
      <c r="D2" s="173"/>
      <c r="E2" s="27"/>
      <c r="F2" s="28"/>
    </row>
    <row r="3" spans="1:6" s="9" customFormat="1" ht="15" customHeight="1" x14ac:dyDescent="0.25">
      <c r="A3" s="174" t="s">
        <v>56</v>
      </c>
      <c r="B3" s="175"/>
      <c r="C3" s="175"/>
      <c r="D3" s="175"/>
      <c r="E3" s="27"/>
      <c r="F3" s="28"/>
    </row>
    <row r="4" spans="1:6" s="9" customFormat="1" x14ac:dyDescent="0.25">
      <c r="A4" s="176"/>
      <c r="B4" s="176"/>
      <c r="C4" s="176"/>
      <c r="D4" s="176"/>
      <c r="E4" s="27"/>
      <c r="F4" s="28"/>
    </row>
    <row r="5" spans="1:6" s="9" customFormat="1" ht="15" customHeight="1" x14ac:dyDescent="0.25">
      <c r="A5" s="156" t="s">
        <v>46</v>
      </c>
      <c r="B5" s="66" t="s">
        <v>66</v>
      </c>
      <c r="C5" s="139"/>
      <c r="D5" s="140"/>
      <c r="E5" s="27"/>
      <c r="F5" s="28"/>
    </row>
    <row r="6" spans="1:6" s="9" customFormat="1" ht="15" customHeight="1" x14ac:dyDescent="0.25">
      <c r="A6" s="177"/>
      <c r="B6" s="66" t="s">
        <v>67</v>
      </c>
      <c r="C6" s="178"/>
      <c r="D6" s="179"/>
      <c r="E6" s="27"/>
      <c r="F6" s="28"/>
    </row>
    <row r="7" spans="1:6" s="9" customFormat="1" ht="15" customHeight="1" x14ac:dyDescent="0.25">
      <c r="A7" s="177"/>
      <c r="B7" s="66" t="s">
        <v>68</v>
      </c>
      <c r="C7" s="141"/>
      <c r="D7" s="180"/>
      <c r="E7" s="27"/>
      <c r="F7" s="28"/>
    </row>
    <row r="8" spans="1:6" s="9" customFormat="1" ht="15" customHeight="1" x14ac:dyDescent="0.25">
      <c r="A8" s="177"/>
      <c r="B8" s="66" t="s">
        <v>7</v>
      </c>
      <c r="C8" s="139"/>
      <c r="D8" s="140"/>
      <c r="E8" s="27"/>
      <c r="F8" s="28"/>
    </row>
    <row r="9" spans="1:6" s="9" customFormat="1" ht="15" customHeight="1" x14ac:dyDescent="0.25">
      <c r="A9" s="177"/>
      <c r="B9" s="66" t="s">
        <v>8</v>
      </c>
      <c r="C9" s="141"/>
      <c r="D9" s="140"/>
      <c r="E9" s="27"/>
      <c r="F9" s="28"/>
    </row>
    <row r="10" spans="1:6" s="9" customFormat="1" ht="15" customHeight="1" x14ac:dyDescent="0.25">
      <c r="A10" s="177"/>
      <c r="B10" s="66" t="s">
        <v>11</v>
      </c>
      <c r="C10" s="141"/>
      <c r="D10" s="180"/>
      <c r="E10" s="27"/>
      <c r="F10" s="28"/>
    </row>
    <row r="11" spans="1:6" s="9" customFormat="1" ht="30" customHeight="1" x14ac:dyDescent="0.25">
      <c r="A11" s="177"/>
      <c r="B11" s="163" t="s">
        <v>57</v>
      </c>
      <c r="C11" s="181"/>
      <c r="D11" s="23"/>
      <c r="E11" s="29"/>
      <c r="F11" s="28"/>
    </row>
    <row r="12" spans="1:6" s="9" customFormat="1" ht="15.75" customHeight="1" x14ac:dyDescent="0.25">
      <c r="A12" s="177"/>
      <c r="B12" s="163" t="s">
        <v>62</v>
      </c>
      <c r="C12" s="165"/>
      <c r="D12" s="23"/>
      <c r="E12" s="29"/>
      <c r="F12" s="28"/>
    </row>
    <row r="13" spans="1:6" s="9" customFormat="1" ht="30" customHeight="1" x14ac:dyDescent="0.25">
      <c r="A13" s="177"/>
      <c r="B13" s="166" t="s">
        <v>77</v>
      </c>
      <c r="C13" s="167"/>
      <c r="D13" s="23"/>
      <c r="E13" s="29"/>
      <c r="F13" s="28"/>
    </row>
    <row r="14" spans="1:6" s="11" customFormat="1" ht="15" customHeight="1" x14ac:dyDescent="0.25">
      <c r="A14" s="177"/>
      <c r="B14" s="163" t="s">
        <v>58</v>
      </c>
      <c r="C14" s="165"/>
      <c r="D14" s="60" t="str">
        <f>IF(OR(C7="",C10=""),"",IF((C10-C7)&lt;182,"да","нет"))</f>
        <v/>
      </c>
      <c r="E14" s="29"/>
      <c r="F14" s="30"/>
    </row>
    <row r="15" spans="1:6" s="11" customFormat="1" ht="30" customHeight="1" x14ac:dyDescent="0.25">
      <c r="A15" s="177"/>
      <c r="B15" s="163" t="s">
        <v>63</v>
      </c>
      <c r="C15" s="165"/>
      <c r="D15" s="23"/>
      <c r="E15" s="29"/>
      <c r="F15" s="30"/>
    </row>
    <row r="16" spans="1:6" s="11" customFormat="1" ht="30" customHeight="1" x14ac:dyDescent="0.25">
      <c r="A16" s="177"/>
      <c r="B16" s="163" t="s">
        <v>92</v>
      </c>
      <c r="C16" s="165"/>
      <c r="D16" s="23"/>
      <c r="E16" s="29"/>
      <c r="F16" s="30"/>
    </row>
    <row r="17" spans="1:6" s="11" customFormat="1" ht="39.950000000000003" customHeight="1" x14ac:dyDescent="0.25">
      <c r="A17" s="177"/>
      <c r="B17" s="163" t="s">
        <v>64</v>
      </c>
      <c r="C17" s="165"/>
      <c r="D17" s="23"/>
      <c r="E17" s="29"/>
      <c r="F17" s="30"/>
    </row>
    <row r="18" spans="1:6" s="11" customFormat="1" ht="50.1" customHeight="1" x14ac:dyDescent="0.25">
      <c r="A18" s="177"/>
      <c r="B18" s="163" t="s">
        <v>65</v>
      </c>
      <c r="C18" s="165"/>
      <c r="D18" s="23"/>
      <c r="E18" s="29"/>
      <c r="F18" s="30"/>
    </row>
    <row r="19" spans="1:6" s="11" customFormat="1" ht="80.099999999999994" customHeight="1" x14ac:dyDescent="0.25">
      <c r="A19" s="177"/>
      <c r="B19" s="163" t="s">
        <v>89</v>
      </c>
      <c r="C19" s="165"/>
      <c r="D19" s="23"/>
      <c r="E19" s="29"/>
      <c r="F19" s="30"/>
    </row>
    <row r="20" spans="1:6" s="11" customFormat="1" ht="30" customHeight="1" x14ac:dyDescent="0.25">
      <c r="A20" s="177"/>
      <c r="B20" s="163" t="s">
        <v>179</v>
      </c>
      <c r="C20" s="165"/>
      <c r="D20" s="45"/>
      <c r="E20" s="71" t="str">
        <f>IF(AND(C5&lt;&gt;"",C6&lt;&gt;"",C7&lt;&gt;"",C8&lt;&gt;"",C9&lt;&gt;"",C10&lt;&gt;"",D20="",C24="Укажите данные для расчета"),"См. лист Лицензируемая деятельность","")</f>
        <v/>
      </c>
      <c r="F20" s="30"/>
    </row>
    <row r="21" spans="1:6" s="11" customFormat="1" ht="30" customHeight="1" x14ac:dyDescent="0.25">
      <c r="A21" s="177"/>
      <c r="B21" s="163" t="s">
        <v>180</v>
      </c>
      <c r="C21" s="165"/>
      <c r="D21" s="45"/>
      <c r="E21" s="29"/>
      <c r="F21" s="30"/>
    </row>
    <row r="22" spans="1:6" s="12" customFormat="1" ht="30" customHeight="1" x14ac:dyDescent="0.25">
      <c r="A22" s="177"/>
      <c r="B22" s="163" t="s">
        <v>38</v>
      </c>
      <c r="C22" s="165"/>
      <c r="D22" s="23"/>
      <c r="E22" s="168" t="str">
        <f>IF(C24="ОТКАЗ","Информируйте клиента об отказе. Выписку из ЕГРИП, Анкету, заявление на открытие счета, лист проверки на aml@bancaintesa.ru или специалисту по фин. мониторингу РЦ",IF(C24="ОТКАЗ на основании пункта 12 статьи 76 Налогового кодекса РФ","См. 092/1 ND",IF(C24="УКАЖИТЕ ДАННЫЕ ДЛЯ РАСЧЕТА","","Анкету, заявление на открытие счета, паспорт, лист проверки направить Специалисту по проверке клиентов (за исключением установленных случаев)")))</f>
        <v/>
      </c>
      <c r="F22" s="169"/>
    </row>
    <row r="23" spans="1:6" s="12" customFormat="1" ht="30" customHeight="1" x14ac:dyDescent="0.25">
      <c r="A23" s="177"/>
      <c r="B23" s="163" t="s">
        <v>5</v>
      </c>
      <c r="C23" s="165"/>
      <c r="D23" s="23"/>
      <c r="E23" s="170"/>
      <c r="F23" s="169"/>
    </row>
    <row r="24" spans="1:6" s="12" customFormat="1" ht="17.25" customHeight="1" x14ac:dyDescent="0.25">
      <c r="A24" s="177"/>
      <c r="B24" s="66" t="s">
        <v>30</v>
      </c>
      <c r="C24" s="61" t="str">
        <f>IF(OR(C5="",C6="",C7="",C8="",C9="",C10=""),"УКАЖИТЕ ДАННЫЕ ДЛЯ РАСЧЕТА",IF(OR(D11="да",D12="да",D17="да",D20="да",D21="да"),"ОТКАЗ",IF(D13="да","ОТКАЗ на основании пункта 12 статьи 76 Налогового кодекса РФ",IF(OR(D11="",D12="",D13="",D14="",D15="",D16="",D17="",D18="",D19="",D22="",D23=""),"УКАЖИТЕ ДАННЫЕ ДЛЯ РАСЧЕТА",IF(OR(D14="да",D15="да",D16="да",D18="да",D19="да",D22="да",D23="да"),"ТРЕБУЕТСЯ СОГЛАСОВАНИЕ УФМ","ОСНОВАНИЙ ДЛЯ ОТКАЗА НЕ ВЫЯВЛЕНО")))))</f>
        <v>УКАЖИТЕ ДАННЫЕ ДЛЯ РАСЧЕТА</v>
      </c>
      <c r="D24" s="67"/>
      <c r="E24" s="170"/>
      <c r="F24" s="169"/>
    </row>
    <row r="25" spans="1:6" s="12" customFormat="1" x14ac:dyDescent="0.25">
      <c r="A25" s="13"/>
      <c r="B25" s="3" t="s">
        <v>97</v>
      </c>
      <c r="C25" s="44"/>
      <c r="D25" s="14"/>
      <c r="E25" s="27"/>
      <c r="F25" s="31"/>
    </row>
    <row r="26" spans="1:6" s="12" customFormat="1" ht="15" customHeight="1" x14ac:dyDescent="0.25">
      <c r="A26" s="156" t="s">
        <v>49</v>
      </c>
      <c r="B26" s="68" t="s">
        <v>29</v>
      </c>
      <c r="C26" s="160"/>
      <c r="D26" s="161"/>
      <c r="E26" s="27"/>
      <c r="F26" s="31"/>
    </row>
    <row r="27" spans="1:6" s="12" customFormat="1" ht="15" customHeight="1" x14ac:dyDescent="0.25">
      <c r="A27" s="158"/>
      <c r="B27" s="66" t="s">
        <v>11</v>
      </c>
      <c r="C27" s="141"/>
      <c r="D27" s="162"/>
      <c r="E27" s="27"/>
      <c r="F27" s="31"/>
    </row>
    <row r="28" spans="1:6" s="12" customFormat="1" ht="39.950000000000003" customHeight="1" x14ac:dyDescent="0.3">
      <c r="A28" s="158"/>
      <c r="B28" s="163" t="s">
        <v>79</v>
      </c>
      <c r="C28" s="164"/>
      <c r="D28" s="23"/>
      <c r="E28" s="27"/>
      <c r="F28" s="31"/>
    </row>
    <row r="29" spans="1:6" s="12" customFormat="1" ht="15" customHeight="1" x14ac:dyDescent="0.3">
      <c r="A29" s="158"/>
      <c r="B29" s="163" t="s">
        <v>80</v>
      </c>
      <c r="C29" s="164"/>
      <c r="D29" s="23"/>
      <c r="E29" s="27"/>
      <c r="F29" s="31"/>
    </row>
    <row r="30" spans="1:6" ht="15" customHeight="1" x14ac:dyDescent="0.3">
      <c r="A30" s="158"/>
      <c r="B30" s="163" t="s">
        <v>84</v>
      </c>
      <c r="C30" s="164"/>
      <c r="D30" s="23"/>
      <c r="E30" s="32" t="str">
        <f>IF(AND(D30="да",D35="РИСК"),"Обоснование риска 011","")</f>
        <v/>
      </c>
      <c r="F30" s="29"/>
    </row>
    <row r="31" spans="1:6" ht="15" customHeight="1" x14ac:dyDescent="0.3">
      <c r="A31" s="158"/>
      <c r="B31" s="163" t="s">
        <v>70</v>
      </c>
      <c r="C31" s="165"/>
      <c r="D31" s="23"/>
      <c r="E31" s="32"/>
      <c r="F31" s="29"/>
    </row>
    <row r="32" spans="1:6" ht="15" customHeight="1" x14ac:dyDescent="0.3">
      <c r="A32" s="158"/>
      <c r="B32" s="163" t="s">
        <v>81</v>
      </c>
      <c r="C32" s="165"/>
      <c r="D32" s="23"/>
      <c r="E32" s="32"/>
      <c r="F32" s="29"/>
    </row>
    <row r="33" spans="1:7" ht="30" customHeight="1" x14ac:dyDescent="0.3">
      <c r="A33" s="158"/>
      <c r="B33" s="163" t="s">
        <v>52</v>
      </c>
      <c r="C33" s="164"/>
      <c r="D33" s="23"/>
      <c r="E33" s="32" t="str">
        <f>IF(AND(D33="да",D35="РИСК"),"Обоснование риска 014","")</f>
        <v/>
      </c>
      <c r="F33" s="29"/>
    </row>
    <row r="34" spans="1:7" ht="30" customHeight="1" x14ac:dyDescent="0.3">
      <c r="A34" s="158"/>
      <c r="B34" s="163" t="s">
        <v>51</v>
      </c>
      <c r="C34" s="164"/>
      <c r="D34" s="23"/>
      <c r="E34" s="80" t="str">
        <f>IF(C35="ВОЗРАЖАЕМ","Информируйте об отрицательном результате проверки с приложением листа проверки Ответственного менеджера и aml@bancaintesa.ru или специалиста по фин. мониторингу РЦ",IF(AND(C24="ТРЕБУЕТСЯ СОГЛАСОВАНИЕ УФМ",C35="НЕ ВОЗРАЖАЕМ",D35="РИСК"),"Информируйте о результате проверки и обосновании риска с приложением листа проверки Ответственного менеджера и aml@bancaintesa.ru или специалиста по фин. мониторингу РЦ",IF(AND(C24="ТРЕБУЕТСЯ СОГЛАСОВАНИЕ УФМ",C35="НЕ ВОЗРАЖАЕМ"),"Информируйте о результате проверки с приложением листа проверки Ответственного менеджера и aml@bancaintesa.ru или специалиста по фин. мониторингу РЦ",IF(AND(C24="ТРЕБУЕТСЯ СОГЛАСОВАНИЕ УФМ",C35="СТОП-ФАКТОР",D35="РИСК"),"Информируйте о результате проверки и обосновании риска с приложением листа проверки Ответственного менеджера и aml@bancaintesa.ru или специалиста по фин. мониторингу РЦ",IF(AND(C24="ТРЕБУЕТСЯ СОГЛАСОВАНИЕ УФМ",C35="СТОП-ФАКТОР"),"Информируйте о результате проверки с приложением листа проверки Ответственного менеджера и aml@bancaintesa.ru или специалиста по фин. мониторингу РЦ",IF(AND(C35="СТОП-ФАКТОР",D35="РИСК"),"Информируйте о результате проверки и обосновании риска с приложением листа проверки Ответственного менеджера и aml@bancaintesa.ru или специалиста по фин. мониторингу РЦ",IF(C35="СТОП-ФАКТОР","Информируйте о результате проверки с приложением листа проверки Ответственного менеджера и aml@bancaintesa.ru или специалиста по фин. мониторингу РЦ",IF(AND(C24="ОСНОВАНИЙ ДЛЯ ОТКАЗА НЕ ВЫЯВЛЕНО",C35="НЕ ВОЗРАЖАЕМ",D35="РИСК"),"Информируйте Ответственного менеджера о положительном результате проверки и обосновании риска с приложением листа проверки",IF(AND(C24="ОСНОВАНИЙ ДЛЯ ОТКАЗА НЕ ВЫЯВЛЕНО",C35="НЕ ВОЗРАЖАЕМ"),"Информируйте Ответственного менеджера о положительном результате проверки с приложением листа проверки","")))))))))</f>
        <v/>
      </c>
      <c r="F34" s="110"/>
      <c r="G34" s="10"/>
    </row>
    <row r="35" spans="1:7" s="17" customFormat="1" ht="15" customHeight="1" x14ac:dyDescent="0.25">
      <c r="A35" s="159"/>
      <c r="B35" s="66" t="s">
        <v>30</v>
      </c>
      <c r="C35" s="64" t="str">
        <f>IF(AND(C25&lt;&gt;"",C25&lt;&gt;"ПРОВЕРКА СОГЛАСОВАНА УФМ"),"ПРОВЕРКА НЕ ПРОВОДИТСЯ (в установленном случае)",IF(C24="УКАЖИТЕ ДАННЫЕ ДЛЯ РАСЧЕТА","УКАЖИТЕ ДАННЫЕ ДЛЯ РАСЧЕТА",IF(AND(C24="ОТКАЗ",C25&lt;&gt;"ПРОВЕРКА СОГЛАСОВАНА УФМ"),"ПРОВЕРКА НЕ ПРОВОДИТСЯ - ОТКАЗ",IF(OR(C26="",C27="",D28="",D29="",D30="",D31="",D32="",D33="",D34=""),"УКАЖИТЕ ДАННЫЕ ДЛЯ РАСЧЕТА",IF(OR(D29="да",D32="да",D34="да"),"ВОЗРАЖАЕМ",IF(OR(D28="да",D30="да",D31="да",D33="да"),"СТОП-ФАКТОР","НЕ ВОЗРАЖАЕМ"))))))</f>
        <v>УКАЖИТЕ ДАННЫЕ ДЛЯ РАСЧЕТА</v>
      </c>
      <c r="D35" s="69" t="str">
        <f>IF(OR(C35="ВОЗРАЖАЕМ",C35="ПРОВЕРКА НЕ ПРОВОДИТСЯ (в установленном случае)",C35="ПРОВЕРКА НЕ ПРОВОДИТСЯ - ОТКАЗ",C35="УКАЖИТЕ ДАННЫЕ ДЛЯ РАСЧЕТА"),"",IF(OR(D30="да",D33="да"),"РИСК",""))</f>
        <v/>
      </c>
      <c r="E35" s="150"/>
      <c r="F35" s="110"/>
    </row>
    <row r="36" spans="1:7" s="17" customFormat="1" ht="15" customHeight="1" x14ac:dyDescent="0.25">
      <c r="A36" s="18"/>
      <c r="B36" s="151" t="s">
        <v>45</v>
      </c>
      <c r="C36" s="152"/>
      <c r="D36" s="153"/>
      <c r="E36" s="112"/>
      <c r="F36" s="113"/>
    </row>
    <row r="37" spans="1:7" s="19" customFormat="1" ht="18" customHeight="1" x14ac:dyDescent="0.25">
      <c r="A37" s="156" t="s">
        <v>47</v>
      </c>
      <c r="B37" s="99" t="str">
        <f>IF(AND(C24="ОСНОВАНИЙ ДЛЯ ОТКАЗА НЕ ВЫЯВЛЕНО",C35="НЕ ВОЗРАЖАЕМ"),"",IF(OR(C24="УКАЖИТЕ ДАННЫЕ ДЛЯ РАСЧЕТА",C35="УКАЖИТЕ ДАННЫЕ ДЛЯ РАСЧЕТА"),"",IF(D11="да","0000 Адрес ИП и/или бенефициарного владельца ИП в государстве, не выполняющем рекомендаций ФАТФ, или в  офшорной зоне",IF(D12="да","0000 Деятельность ИП прекращена",IF(AND(D14="да",OR(D15="да",D16="да",D17="да",D18="да")),"0000 Менее шести месяцев с даты регистрации, при этом планируется осуществление операций в наличной форме или международных расчетов, содержащих признаки необычных сделок",IF(D17="да","0000 Планируется проведение международных расчетов с участием контрагента, зарегистрированного в государстве, не выполняющем рекомендаций ФАТФ",IF(D22="да","3003 Представлены документы с признаками фиктивности и (или) подделки",IF(D29="да","0000 ИП включен в Перечень экстремистов",IF(D30="да","0000 В отношении ИП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№115-ФЗ",IF(D32="да","4003/4004/4005/4006/4007/4008 Документ, удостоверяющий личность индивидуального предпринимателя, недействителен",IF(OR(D23="да",D28="да",D31="да",D33="да",D34="да"),"0000 Наличие иных оснований","")))))))))))</f>
        <v/>
      </c>
      <c r="C37" s="99"/>
      <c r="D37" s="99"/>
      <c r="E37" s="154"/>
      <c r="F37" s="33"/>
    </row>
    <row r="38" spans="1:7" s="20" customFormat="1" ht="18" customHeight="1" x14ac:dyDescent="0.25">
      <c r="A38" s="157"/>
      <c r="B38" s="114" t="str">
        <f>IF(B37="","",IF(AND(B37&lt;&gt;"0000 Адрес ИП и/или бенефициарного владельца ИП в государстве, не выполняющем рекомендаций ФАТФ, или в  офшорной зоне",D11="да"),"0000 Адрес ИП и/или бенефициарного владельца ИП в государстве, не выполняющем рекомендаций ФАТФ, или в  офшорной зоне",IF(AND(B37&lt;&gt;"0000 Деятельность ИП прекращена",D12="да"),"0000 Деятельность ИП прекращена",IF(AND(B37&lt;&gt;"0000 Менее шести месяцев с даты регистрации, при этом планируется осуществление операций в наличной форме или международных расчетов, содержащих признаки необычных сделок",D14="да",OR(D15="да",D16="да",D17="да",D18="да")),"0000 Менее шести месяцев с даты регистрации, при этом планируется осуществление операций в наличной форме или международных расчетов, содержащих признаки необычных сделок",IF(AND(B37&lt;&gt;"0000 Планируется проведение международных расчетов с участием контрагента, зарегистрированного в государстве, не выполняющем рекомендаций ФАТФ",D17="да"),"0000 Планируется проведение международных расчетов с участием контрагента, зарегистрированного в государстве, не выполняющем рекомендаций ФАТФ",IF(AND(B37&lt;&gt;"3003 Представлены документы с признаками фиктивности и (или) подделки",D22="да"),"3003 Представлены документы с признаками фиктивности и (или) подделки",IF(AND(B37&lt;&gt;"0000 ИП включен в Перечень экстремистов",D29="да"),"0000 ИП включен в Перечень экстремистов",IF(AND(B37&lt;&gt;"0000 В отношении ИП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№115-ФЗ",D30="да"),"0000 В отношении ИП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№115-ФЗ",IF(AND(B37&lt;&gt;"4003/4004/4005/4006/4007/4008 Документ, удостоверяющий личность индивидуального предпринимателя, недействителен",D32="да"),"4003/4004/4005/4006/4007/4008 Документ, удостоверяющий личность индивидуального предпринимателя, недействителен",IF(AND(B37&lt;&gt;"0000 Наличие иных оснований",OR(D23="да",D28="да",D31="да",D33="да",D34="да")),"0000 Наличие иных оснований ",""))))))))))</f>
        <v/>
      </c>
      <c r="C38" s="114"/>
      <c r="D38" s="114"/>
      <c r="E38" s="155"/>
      <c r="F38" s="34"/>
    </row>
    <row r="39" spans="1:7" s="20" customFormat="1" ht="18" customHeight="1" x14ac:dyDescent="0.25">
      <c r="A39" s="157"/>
      <c r="B39" s="99" t="str">
        <f>IF(B37="","",IF(AND(B37&lt;&gt;"0000 Адрес ИП и/или бенефициарного владельца ИП в государстве, не выполняющем рекомендаций ФАТФ, или в  офшорной зоне",B38&lt;&gt;"0000 Адрес ИП и/или бенефициарного владельца ИП в государстве, не выполняющем рекомендаций ФАТФ, или в  офшорной зоне",D11="да"),"0000 Адрес ИП и/или бенефициарного владельца ИП в государстве, не выполняющем рекомендаций ФАТФ, или в  офшорной зоне",IF(AND(B37&lt;&gt;"0000 Деятельность ИП прекращена",B38&lt;&gt;"0000 Деятельность ИП прекращена",D12="да"),"0000 Деятельность ИП прекращена",IF(AND(B37&lt;&gt;"0000 Менее шести месяцев с даты регистрации, при этом планируется осуществление операций в наличной форме или международных расчетов, содержащих признаки необычных сделок",B38&lt;&gt;"0000 Менее шести месяцев с даты регистрации, при этом планируется осуществление операций в наличной форме или международных расчетов, содержащих признаки необычных сделок",D14="да",OR(D15="да",D16="да",D17="да",D18="да")),"0000 Менее шести месяцев с даты регистрации, при этом планируется осуществление операций в наличной форме или международных расчетов, содержащих признаки необычных сделок",IF(AND(B37&lt;&gt;"0000 Планируется проведение международных расчетов с участием контрагента, зарегистрированного в государстве, не выполняющем рекомендаций ФАТФ",B38&lt;&gt;"0000 Планируется проведение международных расчетов с участием контрагента, зарегистрированного в государстве, не выполняющем рекомендаций ФАТФ",D17="да"),"0000 Планируется проведение международных расчетов с участием контрагента, зарегистрированного в государстве, не выполняющем рекомендаций ФАТФ",IF(AND(B37&lt;&gt;"3003 Представлены документы с признаками фиктивности и (или) подделки",B38&lt;&gt;"3003 Представлены документы с признаками фиктивности и (или) подделки",D22="да"),"3003 Представлены документы с признаками фиктивности и (или) подделки",IF(AND(B37&lt;&gt;"0000 ИП включен в Перечень экстремистов",B38&lt;&gt;"0000 ИП включен в Перечень экстремистов",D29="да"),"0000 ИП включен в Перечень экстремистов",IF(AND(B37&lt;&gt;"0000 В отношении ИП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№115-ФЗ",B38&lt;&gt;"0000 В отношении ИП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№115-ФЗ",D30="да"),"0000 В отношении ИП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№115-ФЗ",IF(AND(B37&lt;&gt;"4003/4004/4005/4006/4007/4008 Документ, удостоверяющий личность индивидуального предпринимателя, недействителен",B38&lt;&gt;"4003/4004/4005/4006/4007/4008 Документ, удостоверяющий личность индивидуального предпринимателя, недействителен",D32="да"),"4003/4004/4005/4006/4007/4008 Документ, удостоверяющий личность индивидуального предпринимателя, недействителен",IF(AND(B37&lt;&gt;"0000 Наличие иных оснований",B38&lt;&gt;"0000 Наличие иных оснований",OR(D23="да",D28="да",D31="да",D33="да",D34="да")),"0000 Наличие иных оснований ",""))))))))))</f>
        <v/>
      </c>
      <c r="C39" s="99"/>
      <c r="D39" s="99"/>
      <c r="E39" s="35"/>
      <c r="F39" s="34"/>
    </row>
    <row r="40" spans="1:7" s="20" customFormat="1" ht="18" customHeight="1" x14ac:dyDescent="0.25">
      <c r="A40" s="157"/>
      <c r="B40" s="99" t="str">
        <f>IF(B37="","",IF(AND(B37&lt;&gt;"0000 Адрес ИП и/или бенефициарного владельца ИП в государстве, не выполняющем рекомендаций ФАТФ, или в  офшорной зоне",B38&lt;&gt;"0000 Адрес ИП и/или бенефициарного владельца ИП в государстве, не выполняющем рекомендаций ФАТФ, или в  офшорной зоне",B39&lt;&gt;"0000 Адрес ИП и/или бенефициарного владельца ИП в государстве, не выполняющем рекомендаций ФАТФ, или в  офшорной зоне",D11="да"),"0000 Адрес ИП и/или бенефициарного владельца ИП в государстве, не выполняющем рекомендаций ФАТФ, или в  офшорной зоне",IF(AND(B37&lt;&gt;"0000 Деятельность ИП прекращена",B38&lt;&gt;"0000 Деятельность ИП прекращена",B39&lt;&gt;"0000 Деятельность ИП прекращена",D12="да"),"0000 Деятельность ИП прекращена",IF(AND(B37&lt;&gt;"0000 Менее шести месяцев с даты регистрации, при этом планируется осуществление операций в наличной форме или международных расчетов, содержащих признаки необычных сделок",B38&lt;&gt;"0000 Менее шести месяцев с даты регистрации, при этом планируется осуществление операций в наличной форме или международных расчетов, содержащих признаки необычных сделок",B39&lt;&gt;"0000 Менее шести месяцев с даты регистрации, при этом планируется осуществление операций в наличной форме или международных расчетов, содержащих признаки необычных сделок",D14="да",OR(D15="да",D16="да",D17="да",D18="да")),"0000 Менее шести месяцев с даты регистрации, при этом планируется осуществление операций в наличной форме или международных расчетов, содержащих признаки необычных сделок",IF(AND(B37&lt;&gt;"0000 Планируется проведение международных расчетов с участием контрагента, зарегистрированного в государстве, не выполняющем рекомендаций ФАТФ",B38&lt;&gt;"0000 Планируется проведение международных расчетов с участием контрагента, зарегистрированного в государстве, не выполняющем рекомендаций ФАТФ",B39&lt;&gt;"0000 Планируется проведение международных расчетов с участием контрагента, зарегистрированного в государстве, не выполняющем рекомендаций ФАТФ",D17="да"),"0000 Планируется проведение международных расчетов с участием контрагента, зарегистрированного в государстве, не выполняющем рекомендаций ФАТФ",IF(AND(B37&lt;&gt;"3003 Представлены документы с признаками фиктивности и (или) подделки",B38&lt;&gt;"3003 Представлены документы с признаками фиктивности и (или) подделки",B39&lt;&gt;"3003 Представлены документы с признаками фиктивности и (или) подделки",D22="да"),"3003 Представлены документы с признаками фиктивности и (или) подделки",IF(AND(B37&lt;&gt;"0000 ИП включен в Перечень экстремистов",B38&lt;&gt;"0000 ИП включен в Перечень экстремистов",B39&lt;&gt;"0000 ИП включен в Перечень экстремистов",D29="да"),"0000 ИП включен в Перечень экстремистов",IF(AND(B37&lt;&gt;"0000 В отношении ИП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№115-ФЗ",B38&lt;&gt;"0000 В отношении ИП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№115-ФЗ",B39&lt;&gt;"0000 В отношении ИП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№115-ФЗ",D30="да"),"0000 В отношении ИП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№115-ФЗ",IF(AND(B37&lt;&gt;"4003/4004/4005/4006/4007/4008 Документ, удостоверяющий личность индивидуального предпринимателя, недействителен",B38&lt;&gt;"4003/4004/4005/4006/4007/4008 Документ, удостоверяющий личность индивидуального предпринимателя, недействителен",B39&lt;&gt;"4003/4004/4005/4006/4007/4008 Документ, удостоверяющий личность индивидуального предпринимателя, недействителен",D32="да"),"4003/4004/4005/4006/4007/4008 Документ, удостоверяющий личность индивидуального предпринимателя, недействителен",IF(AND(B37&lt;&gt;"0000 Наличие иных оснований",B38&lt;&gt;"0000 Наличие иных оснований",B39&lt;&gt;"0000 Наличие иных оснований",OR(D23="да",D28="да",D31="да",D33="да",D34="да")),"0000 Наличие иных оснований ",""))))))))))</f>
        <v/>
      </c>
      <c r="C40" s="99"/>
      <c r="D40" s="99"/>
      <c r="E40" s="35"/>
      <c r="F40" s="34"/>
    </row>
    <row r="41" spans="1:7" s="20" customFormat="1" ht="18" customHeight="1" x14ac:dyDescent="0.25">
      <c r="A41" s="157"/>
      <c r="B41" s="99" t="str">
        <f>IF(B37="","",IF(AND(B37&lt;&gt;"0000 Адрес ИП и/или бенефициарного владельца ИП в государстве, не выполняющем рекомендаций ФАТФ, или в  офшорной зоне",B38&lt;&gt;"0000 Адрес ИП и/или бенефициарного владельца ИП в государстве, не выполняющем рекомендаций ФАТФ, или в  офшорной зоне",B39&lt;&gt;"0000 Адрес ИП и/или бенефициарного владельца ИП в государстве, не выполняющем рекомендаций ФАТФ, или в  офшорной зоне",B40&lt;&gt;"0000 Адрес ИП и/или бенефициарного владельца ИП в государстве, не выполняющем рекомендаций ФАТФ, или в  офшорной зоне",D11="да"),"0000 Адрес ИП и/или бенефициарного владельца ИП в государстве, не выполняющем рекомендаций ФАТФ, или в  офшорной зоне",IF(AND(B37&lt;&gt;"0000 Деятельность ИП прекращена",B38&lt;&gt;"0000 Деятельность ИП прекращена",B39&lt;&gt;"0000 Деятельность ИП прекращена",B40&lt;&gt;"0000 Деятельность ИП прекращена",D12="да"),"0000 Деятельность ИП прекращена",IF(AND(B37&lt;&gt;"0000 Менее шести месяцев с даты регистрации, при этом планируется осуществление операций в наличной форме или международных расчетов, содержащих признаки необычных сделок",B38&lt;&gt;"0000 Менее шести месяцев с даты регистрации, при этом планируется осуществление операций в наличной форме или международных расчетов, содержащих признаки необычных сделок",B39&lt;&gt;"0000 Менее шести месяцев с даты регистрации, при этом планируется осуществление операций в наличной форме или международных расчетов, содержащих признаки необычных сделок",B40&lt;&gt;"0000 Менее шести месяцев с даты регистрации, при этом планируется осуществление операций в наличной форме или международных расчетов, содержащих признаки необычных сделок",D14="да",OR(D15="да",D16="да",D17="да",D18="да")),"0000 Менее шести месяцев с даты регистрации, при этом планируется осуществление операций в наличной форме или международных расчетов, содержащих признаки необычных сделок",IF(AND(B37&lt;&gt;"0000 Планируется проведение международных расчетов с участием контрагента, зарегистрированного в государстве, не выполняющем рекомендаций ФАТФ",B38&lt;&gt;"0000 Планируется проведение международных расчетов с участием контрагента, зарегистрированного в государстве, не выполняющем рекомендаций ФАТФ",B39&lt;&gt;"0000 Планируется проведение международных расчетов с участием контрагента, зарегистрированного в государстве, не выполняющем рекомендаций ФАТФ",B40&lt;&gt;"0000 Планируется проведение международных расчетов с участием контрагента, зарегистрированного в государстве, не выполняющем рекомендаций ФАТФ",D17="да"),"0000 Планируется проведение международных расчетов с участием контрагента, зарегистрированного в государстве, не выполняющем рекомендаций ФАТФ",IF(AND(B37&lt;&gt;"3003 Представлены документы с признаками фиктивности и (или) подделки",B38&lt;&gt;"3003 Представлены документы с признаками фиктивности и (или) подделки",B39&lt;&gt;"3003 Представлены документы с признаками фиктивности и (или) подделки",B40&lt;&gt;"3003 Представлены документы с признаками фиктивности и (или) подделки",D22="да"),"3003 Представлены документы с признаками фиктивности и (или) подделки",IF(AND(B37&lt;&gt;"0000 ИП включен в Перечень экстремистов",B38&lt;&gt;"0000 ИП включен в Перечень экстремистов",B39&lt;&gt;"0000 ИП включен в Перечень экстремистов",B40&lt;&gt;"0000 ИП включен в Перечень экстремистов",D29="да"),"0000 ИП включен в Перечень экстремистов",IF(AND(B37&lt;&gt;"0000 В отношении ИП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№115-ФЗ",B38&lt;&gt;"0000 В отношении ИП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№115-ФЗ",B39&lt;&gt;"0000 В отношении ИП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№115-ФЗ",B40&lt;&gt;"0000 В отношении ИП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№115-ФЗ",D30="да"),"0000 В отношении ИП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№115-ФЗ",IF(AND(B37&lt;&gt;"4003/4004/4005/4006/4007/4008 Документ, удостоверяющий личность индивидуального предпринимателя, недействителен",B38&lt;&gt;"4003/4004/4005/4006/4007/4008 Документ, удостоверяющий личность индивидуального предпринимателя, недействителен",B39&lt;&gt;"4003/4004/4005/4006/4007/4008 Документ, удостоверяющий личность индивидуального предпринимателя, недействителен",B40&lt;&gt;"4003/4004/4005/4006/4007/4008 Документ, удостоверяющий личность индивидуального предпринимателя, недействителен",D32="да"),"4003/4004/4005/4006/4007/4008 Документ, удостоверяющий личность индивидуального предпринимателя, недействителен",IF(AND(B37&lt;&gt;"0000 Наличие иных оснований",B38&lt;&gt;"0000 Наличие иных оснований",B39&lt;&gt;"0000 Наличие иных оснований",B40&lt;&gt;"0000 Наличие иных оснований",OR(D23="да",D28="да",D31="да",D33="да",D34="да")),"0000 Наличие иных оснований ",""))))))))))</f>
        <v/>
      </c>
      <c r="C41" s="99"/>
      <c r="D41" s="99"/>
      <c r="E41" s="35"/>
      <c r="F41" s="34"/>
    </row>
    <row r="42" spans="1:7" s="21" customFormat="1" ht="15" customHeight="1" x14ac:dyDescent="0.25">
      <c r="A42" s="138"/>
      <c r="B42" s="138"/>
      <c r="C42" s="138"/>
      <c r="D42" s="138"/>
      <c r="E42" s="36"/>
      <c r="F42" s="37"/>
    </row>
    <row r="43" spans="1:7" s="16" customFormat="1" ht="15" customHeight="1" x14ac:dyDescent="0.3">
      <c r="A43" s="145" t="s">
        <v>50</v>
      </c>
      <c r="B43" s="8" t="s">
        <v>44</v>
      </c>
      <c r="C43" s="139"/>
      <c r="D43" s="140"/>
      <c r="E43" s="36"/>
      <c r="F43" s="38"/>
    </row>
    <row r="44" spans="1:7" s="16" customFormat="1" ht="15" customHeight="1" x14ac:dyDescent="0.3">
      <c r="A44" s="146"/>
      <c r="B44" s="8" t="s">
        <v>71</v>
      </c>
      <c r="C44" s="141"/>
      <c r="D44" s="142"/>
      <c r="E44" s="39"/>
      <c r="F44" s="38"/>
    </row>
    <row r="45" spans="1:7" s="16" customFormat="1" ht="15" customHeight="1" x14ac:dyDescent="0.3">
      <c r="A45" s="146"/>
      <c r="B45" s="8" t="s">
        <v>32</v>
      </c>
      <c r="C45" s="143"/>
      <c r="D45" s="144"/>
      <c r="E45" s="80" t="str">
        <f>IF(AND(C45="Об отказе от заключения договора банковского счета (вклада)",B37="",B38="",B39="",B40="",B41=""),"Укажите причину (причины) отказа от заключения договора банковского счета (вклада)",IF(OR(B37="0000 Наличие иных оснований",B38="0000 Наличие иных оснований",B39="0000 Наличие иных оснований",B40="0000 Наличие иных оснований",B41="0000 Наличие иных оснований"),"Укажите причину (причины) отказа от заключения договора банковского счета (вклада)",""))</f>
        <v/>
      </c>
      <c r="F45" s="81"/>
    </row>
    <row r="46" spans="1:7" s="16" customFormat="1" ht="15" customHeight="1" x14ac:dyDescent="0.3">
      <c r="A46" s="146"/>
      <c r="B46" s="8" t="s">
        <v>53</v>
      </c>
      <c r="C46" s="139"/>
      <c r="D46" s="140"/>
      <c r="E46" s="82"/>
      <c r="F46" s="81"/>
    </row>
    <row r="47" spans="1:7" s="16" customFormat="1" ht="15" customHeight="1" x14ac:dyDescent="0.3">
      <c r="A47" s="147"/>
      <c r="B47" s="148" t="s">
        <v>72</v>
      </c>
      <c r="C47" s="149"/>
      <c r="D47" s="24"/>
      <c r="E47" s="40"/>
      <c r="F47" s="41"/>
    </row>
    <row r="48" spans="1:7" s="16" customFormat="1" ht="15" customHeight="1" x14ac:dyDescent="0.3">
      <c r="A48" s="134" t="s">
        <v>55</v>
      </c>
      <c r="B48" s="135"/>
      <c r="C48" s="136"/>
      <c r="D48" s="25"/>
      <c r="E48" s="40"/>
      <c r="F48" s="41"/>
    </row>
    <row r="49" spans="1:6" s="16" customFormat="1" ht="15" customHeight="1" x14ac:dyDescent="0.3">
      <c r="A49" s="134" t="s">
        <v>54</v>
      </c>
      <c r="B49" s="135"/>
      <c r="C49" s="137"/>
      <c r="D49" s="26"/>
      <c r="E49" s="42"/>
      <c r="F49" s="38"/>
    </row>
    <row r="50" spans="1:6" s="16" customFormat="1" x14ac:dyDescent="0.3">
      <c r="A50" s="22"/>
      <c r="B50" s="22"/>
      <c r="C50" s="4"/>
      <c r="D50" s="5"/>
      <c r="E50" s="42"/>
      <c r="F50" s="38"/>
    </row>
    <row r="51" spans="1:6" s="16" customFormat="1" x14ac:dyDescent="0.3">
      <c r="C51" s="6"/>
      <c r="D51" s="7"/>
      <c r="E51" s="42"/>
      <c r="F51" s="38"/>
    </row>
    <row r="52" spans="1:6" s="16" customFormat="1" x14ac:dyDescent="0.3">
      <c r="C52" s="6"/>
      <c r="D52" s="7"/>
      <c r="E52" s="42"/>
      <c r="F52" s="38"/>
    </row>
    <row r="53" spans="1:6" s="16" customFormat="1" x14ac:dyDescent="0.3">
      <c r="C53" s="6"/>
      <c r="D53" s="7"/>
      <c r="E53" s="42"/>
      <c r="F53" s="38"/>
    </row>
    <row r="54" spans="1:6" s="16" customFormat="1" x14ac:dyDescent="0.3">
      <c r="C54" s="6"/>
      <c r="D54" s="7"/>
      <c r="E54" s="42"/>
      <c r="F54" s="38"/>
    </row>
    <row r="55" spans="1:6" s="16" customFormat="1" x14ac:dyDescent="0.3">
      <c r="C55" s="6"/>
      <c r="D55" s="7"/>
      <c r="E55" s="42"/>
      <c r="F55" s="38"/>
    </row>
    <row r="56" spans="1:6" s="16" customFormat="1" x14ac:dyDescent="0.3">
      <c r="C56" s="6"/>
      <c r="D56" s="7"/>
      <c r="E56" s="42"/>
      <c r="F56" s="38"/>
    </row>
    <row r="57" spans="1:6" s="16" customFormat="1" x14ac:dyDescent="0.3">
      <c r="C57" s="6"/>
      <c r="D57" s="7"/>
      <c r="E57" s="42"/>
      <c r="F57" s="38"/>
    </row>
    <row r="58" spans="1:6" s="16" customFormat="1" x14ac:dyDescent="0.3">
      <c r="C58" s="6"/>
      <c r="D58" s="7"/>
      <c r="E58" s="42"/>
      <c r="F58" s="38"/>
    </row>
    <row r="59" spans="1:6" s="16" customFormat="1" x14ac:dyDescent="0.3">
      <c r="C59" s="6"/>
      <c r="D59" s="7"/>
      <c r="E59" s="42"/>
      <c r="F59" s="38"/>
    </row>
    <row r="60" spans="1:6" s="16" customFormat="1" x14ac:dyDescent="0.3">
      <c r="C60" s="6"/>
      <c r="D60" s="7"/>
      <c r="E60" s="42"/>
      <c r="F60" s="38"/>
    </row>
    <row r="61" spans="1:6" s="16" customFormat="1" x14ac:dyDescent="0.3">
      <c r="C61" s="6"/>
      <c r="D61" s="7"/>
      <c r="E61" s="42"/>
      <c r="F61" s="38"/>
    </row>
    <row r="62" spans="1:6" s="16" customFormat="1" x14ac:dyDescent="0.3">
      <c r="C62" s="6"/>
      <c r="D62" s="7"/>
      <c r="E62" s="42"/>
      <c r="F62" s="38"/>
    </row>
    <row r="63" spans="1:6" s="16" customFormat="1" x14ac:dyDescent="0.3">
      <c r="C63" s="6"/>
      <c r="D63" s="7"/>
      <c r="E63" s="42"/>
      <c r="F63" s="38"/>
    </row>
    <row r="64" spans="1:6" s="16" customFormat="1" x14ac:dyDescent="0.3">
      <c r="C64" s="6"/>
      <c r="D64" s="7"/>
      <c r="E64" s="42"/>
      <c r="F64" s="38"/>
    </row>
    <row r="65" spans="3:6" s="16" customFormat="1" x14ac:dyDescent="0.3">
      <c r="C65" s="6"/>
      <c r="D65" s="7"/>
      <c r="E65" s="42"/>
      <c r="F65" s="38"/>
    </row>
    <row r="66" spans="3:6" s="16" customFormat="1" x14ac:dyDescent="0.3">
      <c r="C66" s="6"/>
      <c r="D66" s="7"/>
      <c r="E66" s="42"/>
      <c r="F66" s="38"/>
    </row>
  </sheetData>
  <mergeCells count="53">
    <mergeCell ref="B13:C13"/>
    <mergeCell ref="E22:F24"/>
    <mergeCell ref="C1:D1"/>
    <mergeCell ref="C2:D2"/>
    <mergeCell ref="A3:D4"/>
    <mergeCell ref="A5:A24"/>
    <mergeCell ref="C5:D5"/>
    <mergeCell ref="C6:D6"/>
    <mergeCell ref="C7:D7"/>
    <mergeCell ref="C8:D8"/>
    <mergeCell ref="C9:D9"/>
    <mergeCell ref="C10:D10"/>
    <mergeCell ref="B11:C11"/>
    <mergeCell ref="B12:C12"/>
    <mergeCell ref="B14:C14"/>
    <mergeCell ref="B15:C15"/>
    <mergeCell ref="B16:C16"/>
    <mergeCell ref="B23:C23"/>
    <mergeCell ref="B17:C17"/>
    <mergeCell ref="B18:C18"/>
    <mergeCell ref="B19:C19"/>
    <mergeCell ref="B22:C22"/>
    <mergeCell ref="B20:C20"/>
    <mergeCell ref="B21:C21"/>
    <mergeCell ref="A26:A35"/>
    <mergeCell ref="C26:D26"/>
    <mergeCell ref="C27:D27"/>
    <mergeCell ref="B30:C30"/>
    <mergeCell ref="B31:C31"/>
    <mergeCell ref="B33:C33"/>
    <mergeCell ref="B34:C34"/>
    <mergeCell ref="B28:C28"/>
    <mergeCell ref="B29:C29"/>
    <mergeCell ref="B32:C32"/>
    <mergeCell ref="A37:A41"/>
    <mergeCell ref="B37:D37"/>
    <mergeCell ref="B38:D38"/>
    <mergeCell ref="B39:D39"/>
    <mergeCell ref="B40:D40"/>
    <mergeCell ref="E34:F36"/>
    <mergeCell ref="B36:D36"/>
    <mergeCell ref="E37:E38"/>
    <mergeCell ref="E45:F46"/>
    <mergeCell ref="C46:D46"/>
    <mergeCell ref="B41:D41"/>
    <mergeCell ref="A48:C48"/>
    <mergeCell ref="A49:C49"/>
    <mergeCell ref="A42:D42"/>
    <mergeCell ref="C43:D43"/>
    <mergeCell ref="C44:D44"/>
    <mergeCell ref="C45:D45"/>
    <mergeCell ref="A43:A47"/>
    <mergeCell ref="B47:C47"/>
  </mergeCells>
  <hyperlinks>
    <hyperlink ref="B13:C13" r:id="rId1" display="Наличие действующего решения налогового органа о приостановлении операций юридического лица по счетам в других кредитных организациях на основании пункта 12 статьи 76 Налогового кодекса РФ  https://service.nalog.ru/bi.do "/>
    <hyperlink ref="B28" r:id="rId2" display="https://service.nalog.ru/mru.do"/>
    <hyperlink ref="B21:C21" r:id="rId3" display="Доменное имя, указатель страницы сайта в сети &quot;Интернет&quot;, с использованием которого юридическое лицо оказывает услуги, содержатся в Едином реестре запрещенных сайтов https://eais.rkn.gov.ru/"/>
  </hyperlinks>
  <pageMargins left="0.7" right="0.7" top="0.75" bottom="0.75" header="0.3" footer="0.3"/>
  <pageSetup paperSize="9" scale="57" orientation="portrait" r:id="rId4"/>
  <extLst>
    <ext xmlns:x14="http://schemas.microsoft.com/office/spreadsheetml/2009/9/main" uri="{CCE6A557-97BC-4b89-ADB6-D9C93CAAB3DF}">
      <x14:dataValidations xmlns:xm="http://schemas.microsoft.com/office/excel/2006/main" count="3">
        <x14:dataValidation type="list" allowBlank="1" showInputMessage="1" showErrorMessage="1">
          <x14:formula1>
            <xm:f>Лист2!$A$12:$A$13</xm:f>
          </x14:formula1>
          <xm:sqref>C45:D45</xm:sqref>
        </x14:dataValidation>
        <x14:dataValidation type="list" allowBlank="1" showInputMessage="1" showErrorMessage="1">
          <x14:formula1>
            <xm:f>Лист2!$I$4:$I$6</xm:f>
          </x14:formula1>
          <xm:sqref>C25</xm:sqref>
        </x14:dataValidation>
        <x14:dataValidation type="list" allowBlank="1" showInputMessage="1" showErrorMessage="1">
          <x14:formula1>
            <xm:f>Лист2!$A$1:$A$2</xm:f>
          </x14:formula1>
          <xm:sqref>D28:D34 D11:D23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75"/>
  <sheetViews>
    <sheetView workbookViewId="0">
      <selection activeCell="A12" sqref="A12"/>
    </sheetView>
  </sheetViews>
  <sheetFormatPr defaultRowHeight="12.75" x14ac:dyDescent="0.2"/>
  <cols>
    <col min="1" max="1" width="194.5703125" style="74" customWidth="1"/>
    <col min="2" max="16384" width="9.140625" style="74"/>
  </cols>
  <sheetData>
    <row r="1" spans="1:1" x14ac:dyDescent="0.2">
      <c r="A1" s="75" t="s">
        <v>102</v>
      </c>
    </row>
    <row r="2" spans="1:1" x14ac:dyDescent="0.2">
      <c r="A2" s="75" t="s">
        <v>103</v>
      </c>
    </row>
    <row r="3" spans="1:1" x14ac:dyDescent="0.2">
      <c r="A3" s="75" t="s">
        <v>104</v>
      </c>
    </row>
    <row r="4" spans="1:1" x14ac:dyDescent="0.2">
      <c r="A4" s="75" t="s">
        <v>105</v>
      </c>
    </row>
    <row r="5" spans="1:1" x14ac:dyDescent="0.2">
      <c r="A5" s="75" t="s">
        <v>106</v>
      </c>
    </row>
    <row r="6" spans="1:1" ht="25.5" x14ac:dyDescent="0.2">
      <c r="A6" s="75" t="s">
        <v>107</v>
      </c>
    </row>
    <row r="7" spans="1:1" x14ac:dyDescent="0.2">
      <c r="A7" s="75" t="s">
        <v>108</v>
      </c>
    </row>
    <row r="8" spans="1:1" x14ac:dyDescent="0.2">
      <c r="A8" s="75" t="s">
        <v>109</v>
      </c>
    </row>
    <row r="9" spans="1:1" x14ac:dyDescent="0.2">
      <c r="A9" s="75" t="s">
        <v>110</v>
      </c>
    </row>
    <row r="10" spans="1:1" x14ac:dyDescent="0.2">
      <c r="A10" s="75" t="s">
        <v>111</v>
      </c>
    </row>
    <row r="11" spans="1:1" x14ac:dyDescent="0.2">
      <c r="A11" s="75" t="s">
        <v>112</v>
      </c>
    </row>
    <row r="12" spans="1:1" x14ac:dyDescent="0.2">
      <c r="A12" s="75" t="s">
        <v>113</v>
      </c>
    </row>
    <row r="13" spans="1:1" x14ac:dyDescent="0.2">
      <c r="A13" s="75" t="s">
        <v>114</v>
      </c>
    </row>
    <row r="14" spans="1:1" x14ac:dyDescent="0.2">
      <c r="A14" s="75" t="s">
        <v>115</v>
      </c>
    </row>
    <row r="15" spans="1:1" x14ac:dyDescent="0.2">
      <c r="A15" s="75" t="s">
        <v>116</v>
      </c>
    </row>
    <row r="16" spans="1:1" x14ac:dyDescent="0.2">
      <c r="A16" s="75" t="s">
        <v>117</v>
      </c>
    </row>
    <row r="17" spans="1:1" x14ac:dyDescent="0.2">
      <c r="A17" s="75" t="s">
        <v>118</v>
      </c>
    </row>
    <row r="18" spans="1:1" x14ac:dyDescent="0.2">
      <c r="A18" s="75" t="s">
        <v>119</v>
      </c>
    </row>
    <row r="19" spans="1:1" x14ac:dyDescent="0.2">
      <c r="A19" s="75" t="s">
        <v>120</v>
      </c>
    </row>
    <row r="20" spans="1:1" x14ac:dyDescent="0.2">
      <c r="A20" s="75" t="s">
        <v>121</v>
      </c>
    </row>
    <row r="21" spans="1:1" x14ac:dyDescent="0.2">
      <c r="A21" s="75" t="s">
        <v>122</v>
      </c>
    </row>
    <row r="22" spans="1:1" ht="25.5" x14ac:dyDescent="0.2">
      <c r="A22" s="75" t="s">
        <v>123</v>
      </c>
    </row>
    <row r="23" spans="1:1" x14ac:dyDescent="0.2">
      <c r="A23" s="75" t="s">
        <v>124</v>
      </c>
    </row>
    <row r="24" spans="1:1" x14ac:dyDescent="0.2">
      <c r="A24" s="75" t="s">
        <v>125</v>
      </c>
    </row>
    <row r="25" spans="1:1" x14ac:dyDescent="0.2">
      <c r="A25" s="75" t="s">
        <v>126</v>
      </c>
    </row>
    <row r="26" spans="1:1" x14ac:dyDescent="0.2">
      <c r="A26" s="75" t="s">
        <v>127</v>
      </c>
    </row>
    <row r="27" spans="1:1" x14ac:dyDescent="0.2">
      <c r="A27" s="75" t="s">
        <v>128</v>
      </c>
    </row>
    <row r="28" spans="1:1" x14ac:dyDescent="0.2">
      <c r="A28" s="75" t="s">
        <v>129</v>
      </c>
    </row>
    <row r="29" spans="1:1" x14ac:dyDescent="0.2">
      <c r="A29" s="75" t="s">
        <v>130</v>
      </c>
    </row>
    <row r="30" spans="1:1" x14ac:dyDescent="0.2">
      <c r="A30" s="75" t="s">
        <v>131</v>
      </c>
    </row>
    <row r="31" spans="1:1" x14ac:dyDescent="0.2">
      <c r="A31" s="75" t="s">
        <v>132</v>
      </c>
    </row>
    <row r="32" spans="1:1" ht="25.5" x14ac:dyDescent="0.2">
      <c r="A32" s="75" t="s">
        <v>133</v>
      </c>
    </row>
    <row r="33" spans="1:1" x14ac:dyDescent="0.2">
      <c r="A33" s="75" t="s">
        <v>134</v>
      </c>
    </row>
    <row r="34" spans="1:1" x14ac:dyDescent="0.2">
      <c r="A34" s="75" t="s">
        <v>135</v>
      </c>
    </row>
    <row r="35" spans="1:1" x14ac:dyDescent="0.2">
      <c r="A35" s="75" t="s">
        <v>136</v>
      </c>
    </row>
    <row r="36" spans="1:1" x14ac:dyDescent="0.2">
      <c r="A36" s="75" t="s">
        <v>137</v>
      </c>
    </row>
    <row r="37" spans="1:1" x14ac:dyDescent="0.2">
      <c r="A37" s="75" t="s">
        <v>138</v>
      </c>
    </row>
    <row r="38" spans="1:1" x14ac:dyDescent="0.2">
      <c r="A38" s="75" t="s">
        <v>139</v>
      </c>
    </row>
    <row r="39" spans="1:1" x14ac:dyDescent="0.2">
      <c r="A39" s="75" t="s">
        <v>140</v>
      </c>
    </row>
    <row r="40" spans="1:1" ht="25.5" x14ac:dyDescent="0.2">
      <c r="A40" s="75" t="s">
        <v>141</v>
      </c>
    </row>
    <row r="41" spans="1:1" x14ac:dyDescent="0.2">
      <c r="A41" s="75" t="s">
        <v>142</v>
      </c>
    </row>
    <row r="42" spans="1:1" x14ac:dyDescent="0.2">
      <c r="A42" s="75" t="s">
        <v>143</v>
      </c>
    </row>
    <row r="43" spans="1:1" ht="25.5" x14ac:dyDescent="0.2">
      <c r="A43" s="75" t="s">
        <v>144</v>
      </c>
    </row>
    <row r="44" spans="1:1" x14ac:dyDescent="0.2">
      <c r="A44" s="75" t="s">
        <v>145</v>
      </c>
    </row>
    <row r="45" spans="1:1" x14ac:dyDescent="0.2">
      <c r="A45" s="75" t="s">
        <v>146</v>
      </c>
    </row>
    <row r="46" spans="1:1" x14ac:dyDescent="0.2">
      <c r="A46" s="75" t="s">
        <v>147</v>
      </c>
    </row>
    <row r="47" spans="1:1" x14ac:dyDescent="0.2">
      <c r="A47" s="75" t="s">
        <v>148</v>
      </c>
    </row>
    <row r="48" spans="1:1" x14ac:dyDescent="0.2">
      <c r="A48" s="75" t="s">
        <v>149</v>
      </c>
    </row>
    <row r="49" spans="1:1" x14ac:dyDescent="0.2">
      <c r="A49" s="75" t="s">
        <v>150</v>
      </c>
    </row>
    <row r="50" spans="1:1" x14ac:dyDescent="0.2">
      <c r="A50" s="75" t="s">
        <v>151</v>
      </c>
    </row>
    <row r="51" spans="1:1" x14ac:dyDescent="0.2">
      <c r="A51" s="75" t="s">
        <v>152</v>
      </c>
    </row>
    <row r="52" spans="1:1" x14ac:dyDescent="0.2">
      <c r="A52" s="75" t="s">
        <v>153</v>
      </c>
    </row>
    <row r="53" spans="1:1" x14ac:dyDescent="0.2">
      <c r="A53" s="75" t="s">
        <v>154</v>
      </c>
    </row>
    <row r="54" spans="1:1" x14ac:dyDescent="0.2">
      <c r="A54" s="75" t="s">
        <v>155</v>
      </c>
    </row>
    <row r="55" spans="1:1" x14ac:dyDescent="0.2">
      <c r="A55" s="75" t="s">
        <v>156</v>
      </c>
    </row>
    <row r="56" spans="1:1" x14ac:dyDescent="0.2">
      <c r="A56" s="75" t="s">
        <v>157</v>
      </c>
    </row>
    <row r="57" spans="1:1" x14ac:dyDescent="0.2">
      <c r="A57" s="75" t="s">
        <v>158</v>
      </c>
    </row>
    <row r="58" spans="1:1" x14ac:dyDescent="0.2">
      <c r="A58" s="75" t="s">
        <v>159</v>
      </c>
    </row>
    <row r="59" spans="1:1" ht="38.25" x14ac:dyDescent="0.2">
      <c r="A59" s="75" t="s">
        <v>160</v>
      </c>
    </row>
    <row r="60" spans="1:1" x14ac:dyDescent="0.2">
      <c r="A60" s="75" t="s">
        <v>161</v>
      </c>
    </row>
    <row r="61" spans="1:1" x14ac:dyDescent="0.2">
      <c r="A61" s="75" t="s">
        <v>162</v>
      </c>
    </row>
    <row r="62" spans="1:1" x14ac:dyDescent="0.2">
      <c r="A62" s="75" t="s">
        <v>163</v>
      </c>
    </row>
    <row r="63" spans="1:1" x14ac:dyDescent="0.2">
      <c r="A63" s="75" t="s">
        <v>164</v>
      </c>
    </row>
    <row r="64" spans="1:1" ht="25.5" x14ac:dyDescent="0.2">
      <c r="A64" s="75" t="s">
        <v>165</v>
      </c>
    </row>
    <row r="65" spans="1:1" x14ac:dyDescent="0.2">
      <c r="A65" s="75" t="s">
        <v>166</v>
      </c>
    </row>
    <row r="66" spans="1:1" x14ac:dyDescent="0.2">
      <c r="A66" s="75" t="s">
        <v>167</v>
      </c>
    </row>
    <row r="67" spans="1:1" x14ac:dyDescent="0.2">
      <c r="A67" s="75" t="s">
        <v>168</v>
      </c>
    </row>
    <row r="68" spans="1:1" x14ac:dyDescent="0.2">
      <c r="A68" s="75" t="s">
        <v>169</v>
      </c>
    </row>
    <row r="69" spans="1:1" x14ac:dyDescent="0.2">
      <c r="A69" s="75" t="s">
        <v>170</v>
      </c>
    </row>
    <row r="70" spans="1:1" x14ac:dyDescent="0.2">
      <c r="A70" s="75" t="s">
        <v>171</v>
      </c>
    </row>
    <row r="71" spans="1:1" x14ac:dyDescent="0.2">
      <c r="A71" s="75" t="s">
        <v>172</v>
      </c>
    </row>
    <row r="72" spans="1:1" x14ac:dyDescent="0.2">
      <c r="A72" s="75" t="s">
        <v>173</v>
      </c>
    </row>
    <row r="73" spans="1:1" x14ac:dyDescent="0.2">
      <c r="A73" s="75" t="s">
        <v>174</v>
      </c>
    </row>
    <row r="74" spans="1:1" ht="25.5" x14ac:dyDescent="0.2">
      <c r="A74" s="75" t="s">
        <v>175</v>
      </c>
    </row>
    <row r="75" spans="1:1" x14ac:dyDescent="0.2">
      <c r="A75" s="75" t="s">
        <v>176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dimension ref="A1:I21"/>
  <sheetViews>
    <sheetView workbookViewId="0">
      <selection sqref="A1:XFD1048576"/>
    </sheetView>
  </sheetViews>
  <sheetFormatPr defaultRowHeight="15" x14ac:dyDescent="0.25"/>
  <cols>
    <col min="1" max="16384" width="9.140625" style="73"/>
  </cols>
  <sheetData>
    <row r="1" spans="1:9" x14ac:dyDescent="0.25">
      <c r="A1" s="73" t="s">
        <v>0</v>
      </c>
      <c r="B1" s="73" t="s">
        <v>15</v>
      </c>
      <c r="C1" s="73">
        <v>2017</v>
      </c>
      <c r="D1" s="73" t="s">
        <v>21</v>
      </c>
      <c r="H1" s="73" t="s">
        <v>0</v>
      </c>
    </row>
    <row r="2" spans="1:9" x14ac:dyDescent="0.25">
      <c r="A2" s="73" t="s">
        <v>1</v>
      </c>
      <c r="B2" s="73" t="s">
        <v>16</v>
      </c>
      <c r="C2" s="73">
        <v>2018</v>
      </c>
      <c r="D2" s="73" t="s">
        <v>22</v>
      </c>
      <c r="H2" s="73" t="s">
        <v>1</v>
      </c>
    </row>
    <row r="3" spans="1:9" x14ac:dyDescent="0.25">
      <c r="A3" s="73" t="s">
        <v>31</v>
      </c>
      <c r="B3" s="73" t="s">
        <v>17</v>
      </c>
      <c r="C3" s="73">
        <v>2019</v>
      </c>
      <c r="D3" s="73" t="s">
        <v>23</v>
      </c>
      <c r="H3" s="73" t="s">
        <v>91</v>
      </c>
    </row>
    <row r="4" spans="1:9" x14ac:dyDescent="0.25">
      <c r="B4" s="73" t="s">
        <v>18</v>
      </c>
      <c r="C4" s="73">
        <v>2020</v>
      </c>
      <c r="D4" s="73" t="s">
        <v>24</v>
      </c>
      <c r="I4" s="73" t="s">
        <v>100</v>
      </c>
    </row>
    <row r="5" spans="1:9" x14ac:dyDescent="0.25">
      <c r="B5" s="73" t="s">
        <v>19</v>
      </c>
      <c r="C5" s="73">
        <v>2021</v>
      </c>
      <c r="D5" s="73" t="s">
        <v>25</v>
      </c>
      <c r="I5" s="73" t="s">
        <v>101</v>
      </c>
    </row>
    <row r="6" spans="1:9" x14ac:dyDescent="0.25">
      <c r="B6" s="73" t="s">
        <v>20</v>
      </c>
      <c r="D6" s="73" t="s">
        <v>26</v>
      </c>
      <c r="I6" s="73" t="s">
        <v>99</v>
      </c>
    </row>
    <row r="7" spans="1:9" x14ac:dyDescent="0.25">
      <c r="D7" s="73" t="s">
        <v>87</v>
      </c>
    </row>
    <row r="8" spans="1:9" x14ac:dyDescent="0.25">
      <c r="A8" s="73" t="s">
        <v>69</v>
      </c>
    </row>
    <row r="9" spans="1:9" x14ac:dyDescent="0.25">
      <c r="A9" s="73" t="s">
        <v>94</v>
      </c>
    </row>
    <row r="10" spans="1:9" x14ac:dyDescent="0.25">
      <c r="A10" s="73" t="s">
        <v>98</v>
      </c>
    </row>
    <row r="11" spans="1:9" x14ac:dyDescent="0.25">
      <c r="A11" s="73" t="s">
        <v>99</v>
      </c>
    </row>
    <row r="12" spans="1:9" x14ac:dyDescent="0.25">
      <c r="A12" s="73" t="s">
        <v>33</v>
      </c>
    </row>
    <row r="13" spans="1:9" x14ac:dyDescent="0.25">
      <c r="A13" s="73" t="s">
        <v>34</v>
      </c>
    </row>
    <row r="14" spans="1:9" x14ac:dyDescent="0.25">
      <c r="A14" s="73" t="str">
        <f>IF(AND(ЮЛ!C49="да",ЮЛ!A56&lt;&gt;"4003/4004/4005/4006/4007/4008 Документ, удостоверяющий личность представителя и/или учредителя и/или бенефициарного владельца, недействителен",ЮЛ!A57&lt;&gt;"4003/4004/4005/4006/4007/4008 Документ, удостоверяющий личность представителя и/или учредителя и/или бенефициарного владельца, недействителен"),"4003/4004/4005/4006/4007/4008 Документ, удостоверяющий личность представителя и/или учредителя и/или бенефициарного владельца, недействителен",IF(AND(ЮЛ!A56&lt;&gt;"0000 Наличие иных оснований",ЮЛ!A57&lt;&gt;"0000 Наличие иных оснований",OR(ЮЛ!C28="да",ЮЛ!C48="да",ЮЛ!C52="да",ЮЛ!C53="да")),"0000 Наличие иных оснований",""))</f>
        <v/>
      </c>
    </row>
    <row r="15" spans="1:9" x14ac:dyDescent="0.25">
      <c r="A15" s="73" t="str">
        <f>IF(AND(ЮЛ!C44="да",ЮЛ!A56&lt;&gt;"0000 Отсутствие организации по адресу в ЕГРЮЛ, или по заявленному фактическому месту нахождения",ЮЛ!A57&lt;&gt;"0000 Отсутствие организации по адресу в ЕГРЮЛ, или по заявленному фактическому месту нахождения",ЮЛ!A58&lt;&gt;"0000 Отсутствие организации по адресу в ЕГРЮЛ, или по заявленному фактическому месту нахождения"),"0000 Отсутствие организации по адресу в ЕГРЮЛ, или по заявленному фактическому месту нахождения",IF(AND(ЮЛ!C45="да",ЮЛ!A56&lt;&gt;"2003 Физическое лицо, являющееся руководителем/учредителем/представителем юридического лица, одновременно выполняет аналогичные функции в нескольких юридических лицах",ЮЛ!A57&lt;&gt;"2003 Физическое лицо, являющееся руководителем/учредителем/представителем юридического лица, одновременно выполняет аналогичные функции в нескольких юридических лицах",ЮЛ!A58&lt;&gt;"2003 Физическое лицо, являющееся руководителем/учредителем/представителем юридического лица, одновременно выполняет аналогичные функции в нескольких юридических лицах"),"2003 Физическое лицо, являющееся руководителем/учредителем/представителем юридического лица, одновременно выполняет аналогичные функции в нескольких юридических лицах",IF(AND(ЮЛ!C46="да",ЮЛ!A56&lt;&gt;"2004/2005 Руководитель/учредитель/представитель включен в Перечень организаций и физических лиц, в отношении которых имеются сведения об их причастности к экстремистской деятельности или терроризму",ЮЛ!A57&lt;&gt;"2004/2005 Руководитель/учредитель/представитель включен в Перечень организаций и физических лиц, в отношении которых имеются сведения об их причастности к экстремистской деятельности или терроризму",ЮЛ!A58&lt;&gt;"2004/2005 Руководитель/учредитель/представитель включен в Перечень организаций и физических лиц, в отношении которых имеются сведения об их причастности к экстремистской деятельности или терроризму"),"2004/2005 Руководитель/учредитель/представитель включен в Перечень организаций и физических лиц, в отношении которых имеются сведения об их причастности к экстремистской деятельности или терроризму",IF(AND(ЮЛ!C47="да",ЮЛ!A56&lt;&gt;"0000 В отношении юридического лица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№115-ФЗ",ЮЛ!A57&lt;&gt;"0000 В отношении юридического лица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№115-ФЗ",ЮЛ!A58&lt;&gt;"0000 В отношении юридического лица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№115-ФЗ"),"0000 В отношении юридического лица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№115-ФЗ",IF(AND(ЮЛ!C49="да",ЮЛ!A56&lt;&gt;"4003/4004/4005/4006/4007/4008 Документ, удостоверяющий личность представителя и/или учредителя и/или бенефициарного владельца, недействителен",ЮЛ!A57&lt;&gt;"4003/4004/4005/4006/4007/4008 Документ, удостоверяющий личность представителя и/или учредителя и/или бенефициарного владельца, недействителен",ЮЛ!A58&lt;&gt;"4003/4004/4005/4006/4007/4008 Документ, удостоверяющий личность представителя и/или учредителя и/или бенефициарного владельца, недействителен"),"4003/4004/4005/4006/4007/4008 Документ, удостоверяющий личность представителя и/или учредителя и/или бенефициарного владельца, недействителен",IF(AND(ЮЛ!A56&lt;&gt;"0000 Наличие иных оснований",ЮЛ!A57&lt;&gt;"0000 Наличие иных оснований",ЮЛ!A58&lt;&gt;"0000 Наличие иных оснований",OR(ЮЛ!C28="да",ЮЛ!C48="да",ЮЛ!C52="да",ЮЛ!C53="да")),"0000 Наличие иных оснований",""))))))</f>
        <v/>
      </c>
    </row>
    <row r="16" spans="1:9" x14ac:dyDescent="0.25">
      <c r="A16" s="73" t="str">
        <f>IF(AND(ЮЛ!C42="да",ЮЛ!A56&lt;&gt;"0000 В отношении участников (руководителей) юридического лица факт невозможности участия (осуществления руководства юридическим лицом) установлен (подтвержден) в судебном порядке",ЮЛ!A57&lt;&gt;"0000 В отношении участников (руководителей) юридического лица факт невозможности участия (осуществления руководства юридическим лицом) установлен (подтвержден) в судебном порядке",ЮЛ!A58&lt;&gt;"0000 В отношении участников (руководителей) юридического лица факт невозможности участия (осуществления руководства юридическим лицом) установлен (подтвержден) в судебном порядке",ЮЛ!A59&lt;&gt;"0000 В отношении участников (руководителей) юридического лица факт невозможности участия (осуществления руководства юридическим лицом) установлен (подтвержден) в судебном порядке"),"0000 В отношении участников (руководителей) юридического лица факт невозможности участия (осуществления руководства юридическим лицом) установлен (подтвержден) в судебном порядке",IF(AND(ЮЛ!C43="да",ЮЛ!A56&lt;&gt;"1001 Юридическое лицо зарегистрировано и (или) находится по адресу массовой регистрации (за исключением административно-деловых центров, торговых центров (комплексов)",ЮЛ!A57&lt;&gt;"1001 Юридическое лицо зарегистрировано и (или) находится по адресу массовой регистрации (за исключением административно-деловых центров, торговых центров (комплексов)",ЮЛ!A58&lt;&gt;"1001 Юридическое лицо зарегистрировано и (или) находится по адресу массовой регистрации (за исключением административно-деловых центров, торговых центров (комплексов)",ЮЛ!A59&lt;&gt;"1001 Юридическое лицо зарегистрировано и (или) находится по адресу массовой регистрации (за исключением административно-деловых центров, торговых центров (комплексов)"),"1001 Юридическое лицо зарегистрировано и (или) находится по адресу массовой регистрации (за исключением административно-деловых центров, торговых центров (комплексов)",IF(AND(ЮЛ!C44="да",ЮЛ!A56&lt;&gt;"0000 Отсутствие организации по адресу в ЕГРЮЛ, или по заявленному фактическому месту нахождения",ЮЛ!A57&lt;&gt;"0000 Отсутствие организации по адресу в ЕГРЮЛ, или по заявленному фактическому месту нахождения",ЮЛ!A58&lt;&gt;"0000 Отсутствие организации по адресу в ЕГРЮЛ, или по заявленному фактическому месту нахождения",ЮЛ!A59&lt;&gt;"0000 Отсутствие организации по адресу в ЕГРЮЛ, или по заявленному фактическому месту нахождения"),"0000 Отсутствие организации по адресу в ЕГРЮЛ, или по заявленному фактическому месту нахождения",IF(AND(ЮЛ!C45="да",ЮЛ!A56&lt;&gt;"2003 Физическое лицо, являющееся руководителем/учредителем/представителем юридического лица, одновременно выполняет аналогичные функции в нескольких юридических лицах",ЮЛ!A57&lt;&gt;"2003 Физическое лицо, являющееся руководителем/учредителем/представителем юридического лица, одновременно выполняет аналогичные функции в нескольких юридических лицах",ЮЛ!A58&lt;&gt;"2003 Физическое лицо, являющееся руководителем/учредителем/представителем юридического лица, одновременно выполняет аналогичные функции в нескольких юридических лицах",ЮЛ!A59&lt;&gt;"2003 Физическое лицо, являющееся руководителем/учредителем/представителем юридического лица, одновременно выполняет аналогичные функции в нескольких юридических лицах"),"2003 Физическое лицо, являющееся руководителем/учредителем/представителем юридического лица, одновременно выполняет аналогичные функции в нескольких юридических лицах",IF(AND(ЮЛ!C46="да",ЮЛ!A56&lt;&gt;"2004/2005 Руководитель/учредитель/представитель включен в Перечень организаций и физических лиц, в отношении которых имеются сведения об их причастности к экстремистской деятельности или терроризму",ЮЛ!A57&lt;&gt;"2004/2005 Руководитель/учредитель/представитель включен в Перечень организаций и физических лиц, в отношении которых имеются сведения об их причастности к экстремистской деятельности или терроризму",ЮЛ!A58&lt;&gt;"2004/2005 Руководитель/учредитель/представитель включен в Перечень организаций и физических лиц, в отношении которых имеются сведения об их причастности к экстремистской деятельности или терроризму",ЮЛ!A59&lt;&gt;"2004/2005 Руководитель/учредитель/представитель включен в Перечень организаций и физических лиц, в отношении которых имеются сведения об их причастности к экстремистской деятельности или терроризму"),"2004/2005 Руководитель/учредитель/представитель включен в Перечень организаций и физических лиц, в отношении которых имеются сведения об их причастности к экстремистской деятельности или терроризму",IF(AND(ЮЛ!C47="да",ЮЛ!A56&lt;&gt;"0000 В отношении юридического лица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№115-ФЗ",ЮЛ!A57&lt;&gt;"0000 В отношении юридического лица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№115-ФЗ",ЮЛ!A58&lt;&gt;"0000 В отношении юридического лица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№115-ФЗ",ЮЛ!A59&lt;&gt;"0000 В отношении юридического лица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№115-ФЗ"),"0000 В отношении юридического лица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№115-ФЗ",IF(AND(ЮЛ!C49="да",ЮЛ!A56&lt;&gt;"4003/4004/4005/4006/4007/4008 Документ, удостоверяющий личность представителя и/или учредителя и/или бенефициарного владельца, недействителен",ЮЛ!A57&lt;&gt;"4003/4004/4005/4006/4007/4008 Документ, удостоверяющий личность представителя и/или учредителя и/или бенефициарного владельца, недействителен",ЮЛ!A58&lt;&gt;"4003/4004/4005/4006/4007/4008 Документ, удостоверяющий личность представителя и/или учредителя и/или бенефициарного владельца, недействителен",ЮЛ!A59&lt;&gt;"4003/4004/4005/4006/4007/4008 Документ, удостоверяющий личность представителя и/или учредителя и/или бенефициарного владельца, недействителен"),"4003/4004/4005/4006/4007/4008 Документ, удостоверяющий личность представителя и/или учредителя и/или бенефициарного владельца, недействителен",IF(AND(ЮЛ!A56&lt;&gt;"0000 Наличие иных оснований",ЮЛ!A57&lt;&gt;"0000 Наличие иных оснований",ЮЛ!A58&lt;&gt;"0000 Наличие иных оснований",ЮЛ!A59&lt;&gt;"0000 Наличие иных оснований",OR(ЮЛ!C28="да",ЮЛ!C48="да",ЮЛ!C52="да",ЮЛ!C53="да")),"0000 Наличие иных оснований",""))))))))</f>
        <v/>
      </c>
    </row>
    <row r="17" spans="1:2" x14ac:dyDescent="0.25">
      <c r="A17" s="73" t="str">
        <f>IF(AND(ЮЛ!A56&lt;&gt;"0000 Уплата налогов или других обязательных платежей в бюджетную систему РФ не осуществляется или осуществляется в незначительных размерах",ЮЛ!A57&lt;&gt;"0000 Уплата налогов или других обязательных платежей в бюджетную систему РФ не осуществляется или осуществляется в незначительных размерах",ЮЛ!A58&lt;&gt;"0000 Уплата налогов или других обязательных платежей в бюджетную систему РФ не осуществляется или осуществляется в незначительных размерах",ЮЛ!A59&lt;&gt;"0000 Уплата налогов или других обязательных платежей в бюджетную систему РФ не осуществляется или осуществляется в незначительных размерах",ЮЛ!A60&lt;&gt;"0000 Уплата налогов или других обязательных платежей в бюджетную систему РФ не осуществляется или осуществляется в незначительных размерах",ЮЛ!B34&lt;0.01),"0000 Уплата налогов или других обязательных платежей в бюджетную систему РФ не осуществляется или осуществляется в незначительных размерах",IF(AND(ЮЛ!C41="да",ЮЛ!A56&lt;&gt;"0000 В состав исполнительных органов юридического лица входят дисквалифицированные лица",ЮЛ!A57&lt;&gt;"0000 В состав исполнительных органов юридического лица входят дисквалифицированные лица",ЮЛ!A58&lt;&gt;"0000 В состав исполнительных органов юридического лица входят дисквалифицированные лица",ЮЛ!A59&lt;&gt;"0000 В состав исполнительных органов юридического лица входят дисквалифицированные лица",ЮЛ!A60&lt;&gt;"0000 В состав исполнительных органов юридического лица входят дисквалифицированные лица"),"0000 В состав исполнительных органов юридического лица входят дисквалифицированные лица",IF(AND(ЮЛ!C42="да",ЮЛ!A56&lt;&gt;"0000 В отношении участников (руководителей) юридического лица факт невозможности участия (осуществления руководства юридическим лицом) установлен (подтвержден) в судебном порядке",ЮЛ!A57&lt;&gt;"0000 В отношении участников (руководителей) юридического лица факт невозможности участия (осуществления руководства юридическим лицом) установлен (подтвержден) в судебном порядке",ЮЛ!A58&lt;&gt;"0000 В отношении участников (руководителей) юридического лица факт невозможности участия (осуществления руководства юридическим лицом) установлен (подтвержден) в судебном порядке",ЮЛ!A59&lt;&gt;"0000 В отношении участников (руководителей) юридического лица факт невозможности участия (осуществления руководства юридическим лицом) установлен (подтвержден) в судебном порядке",ЮЛ!A60&lt;&gt;"0000 В отношении участников (руководителей) юридического лица факт невозможности участия (осуществления руководства юридическим лицом) установлен (подтвержден) в судебном порядке"),"0000 В отношении участников (руководителей) юридического лица факт невозможности участия (осуществления руководства юридическим лицом) установлен (подтвержден) в судебном порядке",IF(AND(ЮЛ!C43="да",ЮЛ!A56&lt;&gt;"1001 Юридическое лицо зарегистрировано и (или) находится по адресу массовой регистрации (за исключением административно-деловых центров, торговых центров (комплексов)",ЮЛ!A57&lt;&gt;"1001 Юридическое лицо зарегистрировано и (или) находится по адресу массовой регистрации (за исключением административно-деловых центров, торговых центров (комплексов)",ЮЛ!A58&lt;&gt;"1001 Юридическое лицо зарегистрировано и (или) находится по адресу массовой регистрации (за исключением административно-деловых центров, торговых центров (комплексов)",ЮЛ!A59&lt;&gt;"1001 Юридическое лицо зарегистрировано и (или) находится по адресу массовой регистрации (за исключением административно-деловых центров, торговых центров (комплексов)",ЮЛ!A60&lt;&gt;"1001 Юридическое лицо зарегистрировано и (или) находится по адресу массовой регистрации (за исключением административно-деловых центров, торговых центров (комплексов)"),"1001 Юридическое лицо зарегистрировано и (или) находится по адресу массовой регистрации (за исключением административно-деловых центров, торговых центров (комплексов)",IF(AND(ЮЛ!C44="да",ЮЛ!A56&lt;&gt;"0000 Отсутствие организации по адресу в ЕГРЮЛ, или по заявленному фактическому месту нахождения",ЮЛ!A57&lt;&gt;"0000 Отсутствие организации по адресу в ЕГРЮЛ, или по заявленному фактическому месту нахождения",ЮЛ!A58&lt;&gt;"0000 Отсутствие организации по адресу в ЕГРЮЛ, или по заявленному фактическому месту нахождения",ЮЛ!A59&lt;&gt;"0000 Отсутствие организации по адресу в ЕГРЮЛ, или по заявленному фактическому месту нахождения",ЮЛ!A60&lt;&gt;"0000 Отсутствие организации по адресу в ЕГРЮЛ, или по заявленному фактическому месту нахождения"),"0000 Отсутствие организации по адресу в ЕГРЮЛ, или по заявленному фактическому месту нахождения",IF(AND(ЮЛ!C45="да",ЮЛ!A56&lt;&gt;"2003 Физическое лицо, являющееся руководителем/учредителем/представителем юридического лица, одновременно выполняет аналогичные функции в нескольких юридических лицах",ЮЛ!A57&lt;&gt;"2003 Физическое лицо, являющееся руководителем/учредителем/представителем юридического лица, одновременно выполняет аналогичные функции в нескольких юридических лицах",ЮЛ!A58&lt;&gt;"2003 Физическое лицо, являющееся руководителем/учредителем/представителем юридического лица, одновременно выполняет аналогичные функции в нескольких юридических лицах",ЮЛ!A59&lt;&gt;"2003 Физическое лицо, являющееся руководителем/учредителем/представителем юридического лица, одновременно выполняет аналогичные функции в нескольких юридических лицах",ЮЛ!A60&lt;&gt;"2003 Физическое лицо, являющееся руководителем/учредителем/представителем юридического лица, одновременно выполняет аналогичные функции в нескольких юридических лицах"),"2003 Физическое лицо, являющееся руководителем/учредителем/представителем юридического лица, одновременно выполняет аналогичные функции в нескольких юридических лицах",IF(AND(ЮЛ!C46="да",ЮЛ!A56&lt;&gt;"2004/2005 Руководитель/учредитель/представитель включен в Перечень организаций и физических лиц, в отношении которых имеются сведения об их причастности к экстремистской деятельности или терроризму",ЮЛ!A57&lt;&gt;"2004/2005 Руководитель/учредитель/представитель включен в Перечень организаций и физических лиц, в отношении которых имеются сведения об их причастности к экстремистской деятельности или терроризму",ЮЛ!A58&lt;&gt;"2004/2005 Руководитель/учредитель/представитель включен в Перечень организаций и физических лиц, в отношении которых имеются сведения об их причастности к экстремистской деятельности или терроризму",ЮЛ!A59&lt;&gt;"2004/2005 Руководитель/учредитель/представитель включен в Перечень организаций и физических лиц, в отношении которых имеются сведения об их причастности к экстремистской деятельности или терроризму",ЮЛ!A60&lt;&gt;"2004/2005 Руководитель/учредитель/представитель включен в Перечень организаций и физических лиц, в отношении которых имеются сведения об их причастности к экстремистской деятельности или терроризму"),"2004/2005 Руководитель/учредитель/представитель включен в Перечень организаций и физических лиц, в отношении которых имеются сведения об их причастности к экстремистской деятельности или терроризму",B17)))))))</f>
        <v/>
      </c>
      <c r="B17" s="73" t="str">
        <f>IF(AND(ЮЛ!C47="да",ЮЛ!A56&lt;&gt;"0000 В отношении юридического лица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№115-ФЗ",ЮЛ!A57&lt;&gt;"0000 В отношении юридического лица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№115-ФЗ",ЮЛ!A58&lt;&gt;"0000 В отношении юридического лица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№115-ФЗ",ЮЛ!A59&lt;&gt;"0000 В отношении юридического лица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№115-ФЗ",ЮЛ!A60&lt;&gt;"0000 В отношении юридического лица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№115-ФЗ"),"0000 В отношении юридического лица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№115-ФЗ",IF(AND(ЮЛ!C49="да",ЮЛ!A56&lt;&gt;"4003/4004/4005/4006/4007/4008 Документ, удостоверяющий личность представителя и/или учредителя и/или бенефициарного владельца, недействителен",ЮЛ!A57&lt;&gt;"4003/4004/4005/4006/4007/4008 Документ, удостоверяющий личность представителя и/или учредителя и/или бенефициарного владельца, недействителен",ЮЛ!A58&lt;&gt;"4003/4004/4005/4006/4007/4008 Документ, удостоверяющий личность представителя и/или учредителя и/или бенефициарного владельца, недействителен",ЮЛ!A59&lt;&gt;"4003/4004/4005/4006/4007/4008 Документ, удостоверяющий личность представителя и/или учредителя и/или бенефициарного владельца, недействителен",ЮЛ!A60&lt;&gt;"4003/4004/4005/4006/4007/4008 Документ, удостоверяющий личность представителя и/или учредителя и/или бенефициарного владельца, недействителен"),"4003/4004/4005/4006/4007/4008 Документ, удостоверяющий личность представителя и/или учредителя и/или бенефициарного владельца, недействителен",IF(AND(ЮЛ!A56&lt;&gt;"0000 Наличие иных оснований",ЮЛ!A57&lt;&gt;"0000 Наличие иных оснований",ЮЛ!A58&lt;&gt;"0000 Наличие иных оснований",ЮЛ!A59&lt;&gt;"0000 Наличие иных оснований",ЮЛ!A60&lt;&gt;"0000 Наличие иных оснований",OR(ЮЛ!C28="да",ЮЛ!C48="да",ЮЛ!C52="да",ЮЛ!C53="да")),"0000 Наличие иных оснований","")))</f>
        <v/>
      </c>
    </row>
    <row r="18" spans="1:2" x14ac:dyDescent="0.25">
      <c r="A18" s="73" t="str">
        <f>IF(AND(ЮЛ!C41="да",ЮЛ!A56&lt;&gt;"0000 В состав исполнительных органов юридического лица входят дисквалифицированные лица",ЮЛ!A57&lt;&gt;"0000 В состав исполнительных органов юридического лица входят дисквалифицированные лица",ЮЛ!A58&lt;&gt;"0000 В состав исполнительных органов юридического лица входят дисквалифицированные лица",ЮЛ!A59&lt;&gt;"0000 В состав исполнительных органов юридического лица входят дисквалифицированные лица",ЮЛ!A60&lt;&gt;"0000 В состав исполнительных органов юридического лица входят дисквалифицированные лица",ЮЛ!A61&lt;&gt;"0000 В состав исполнительных органов юридического лица входят дисквалифицированные лица"),"0000 В состав исполнительных органов юридического лица входят дисквалифицированные лица",IF(AND(ЮЛ!C42="да",ЮЛ!A56&lt;&gt;"0000 В отношении участников (руководителей) юридического лица факт невозможности участия (осуществления руководства юридическим лицом) установлен (подтвержден) в судебном порядке",ЮЛ!A57&lt;&gt;"0000 В отношении участников (руководителей) юридического лица факт невозможности участия (осуществления руководства юридическим лицом) установлен (подтвержден) в судебном порядке",ЮЛ!A58&lt;&gt;"0000 В отношении участников (руководителей) юридического лица факт невозможности участия (осуществления руководства юридическим лицом) установлен (подтвержден) в судебном порядке",ЮЛ!A59&lt;&gt;"0000 В отношении участников (руководителей) юридического лица факт невозможности участия (осуществления руководства юридическим лицом) установлен (подтвержден) в судебном порядке",ЮЛ!A60&lt;&gt;"0000 В отношении участников (руководителей) юридического лица факт невозможности участия (осуществления руководства юридическим лицом) установлен (подтвержден) в судебном порядке",ЮЛ!A61&lt;&gt;"0000 В отношении участников (руководителей) юридического лица факт невозможности участия (осуществления руководства юридическим лицом) установлен (подтвержден) в судебном порядке"),"0000 В отношении участников (руководителей) юридического лица факт невозможности участия (осуществления руководства юридическим лицом) установлен (подтвержден) в судебном порядке",IF(AND(ЮЛ!C43="да",ЮЛ!A56&lt;&gt;"1001 Юридическое лицо зарегистрировано и (или) находится по адресу массовой регистрации (за исключением административно-деловых центров, торговых центров (комплексов)",ЮЛ!A57&lt;&gt;"1001 Юридическое лицо зарегистрировано и (или) находится по адресу массовой регистрации (за исключением административно-деловых центров, торговых центров (комплексов)",ЮЛ!A58&lt;&gt;"1001 Юридическое лицо зарегистрировано и (или) находится по адресу массовой регистрации (за исключением административно-деловых центров, торговых центров (комплексов)",ЮЛ!A59&lt;&gt;"1001 Юридическое лицо зарегистрировано и (или) находится по адресу массовой регистрации (за исключением административно-деловых центров, торговых центров (комплексов)",ЮЛ!A60&lt;&gt;"1001 Юридическое лицо зарегистрировано и (или) находится по адресу массовой регистрации (за исключением административно-деловых центров, торговых центров (комплексов)",ЮЛ!A61&lt;&gt;"1001 Юридическое лицо зарегистрировано и (или) находится по адресу массовой регистрации (за исключением административно-деловых центров, торговых центров (комплексов)"),"1001 Юридическое лицо зарегистрировано и (или) находится по адресу массовой регистрации (за исключением административно-деловых центров, торговых центров (комплексов)",IF(AND(ЮЛ!C44="да",ЮЛ!A56&lt;&gt;"0000 Отсутствие организации по адресу в ЕГРЮЛ, или по заявленному фактическому месту нахождения",ЮЛ!A57&lt;&gt;"0000 Отсутствие организации по адресу в ЕГРЮЛ, или по заявленному фактическому месту нахождения",ЮЛ!A58&lt;&gt;"0000 Отсутствие организации по адресу в ЕГРЮЛ, или по заявленному фактическому месту нахождения",ЮЛ!A59&lt;&gt;"0000 Отсутствие организации по адресу в ЕГРЮЛ, или по заявленному фактическому месту нахождения",ЮЛ!A60&lt;&gt;"0000 Отсутствие организации по адресу в ЕГРЮЛ, или по заявленному фактическому месту нахождения",ЮЛ!A61&lt;&gt;"0000 Отсутствие организации по адресу в ЕГРЮЛ, или по заявленному фактическому месту нахождения"),"0000 Отсутствие организации по адресу в ЕГРЮЛ, или по заявленному фактическому месту нахождения",IF(AND(ЮЛ!C45="да",ЮЛ!A56&lt;&gt;"2003 Физическое лицо, являющееся руководителем/учредителем/представителем юридического лица, одновременно выполняет аналогичные функции в нескольких юридических лицах",ЮЛ!A57&lt;&gt;"2003 Физическое лицо, являющееся руководителем/учредителем/представителем юридического лица, одновременно выполняет аналогичные функции в нескольких юридических лицах",ЮЛ!A58&lt;&gt;"2003 Физическое лицо, являющееся руководителем/учредителем/представителем юридического лица, одновременно выполняет аналогичные функции в нескольких юридических лицах",ЮЛ!A59&lt;&gt;"2003 Физическое лицо, являющееся руководителем/учредителем/представителем юридического лица, одновременно выполняет аналогичные функции в нескольких юридических лицах",ЮЛ!A60&lt;&gt;"2003 Физическое лицо, являющееся руководителем/учредителем/представителем юридического лица, одновременно выполняет аналогичные функции в нескольких юридических лицах",ЮЛ!A61&lt;&gt;"2003 Физическое лицо, являющееся руководителем/учредителем/представителем юридического лица, одновременно выполняет аналогичные функции в нескольких юридических лицах"),"2003 Физическое лицо, являющееся руководителем/учредителем/представителем юридического лица, одновременно выполняет аналогичные функции в нескольких юридических лицах",IF(AND(ЮЛ!C46="да",ЮЛ!A56&lt;&gt;"2004/2005 Руководитель/учредитель/представитель включен в Перечень организаций и физических лиц, в отношении которых имеются сведения об их причастности к экстремистской деятельности или терроризму",ЮЛ!A57&lt;&gt;"2004/2005 Руководитель/учредитель/представитель включен в Перечень организаций и физических лиц, в отношении которых имеются сведения об их причастности к экстремистской деятельности или терроризму",ЮЛ!A58&lt;&gt;"2004/2005 Руководитель/учредитель/представитель включен в Перечень организаций и физических лиц, в отношении которых имеются сведения об их причастности к экстремистской деятельности или терроризму",ЮЛ!A59&lt;&gt;"2004/2005 Руководитель/учредитель/представитель включен в Перечень организаций и физических лиц, в отношении которых имеются сведения об их причастности к экстремистской деятельности или терроризму",ЮЛ!A60&lt;&gt;"2004/2005 Руководитель/учредитель/представитель включен в Перечень организаций и физических лиц, в отношении которых имеются сведения об их причастности к экстремистской деятельности или терроризму",ЮЛ!A61&lt;&gt;"2004/2005 Руководитель/учредитель/представитель включен в Перечень организаций и физических лиц, в отношении которых имеются сведения об их причастности к экстремистской деятельности или терроризму"),"2004/2005 Руководитель/учредитель/представитель включен в Перечень организаций и физических лиц, в отношении которых имеются сведения об их причастности к экстремистской деятельности или терроризму",B18))))))</f>
        <v/>
      </c>
      <c r="B18" s="73" t="str">
        <f>IF(AND(ЮЛ!C47="да",ЮЛ!A56&lt;&gt;"0000 В отношении юридического лица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№115-ФЗ",ЮЛ!A57&lt;&gt;"0000 В отношении юридического лица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№115-ФЗ",ЮЛ!A58&lt;&gt;"0000 В отношении юридического лица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№115-ФЗ",ЮЛ!A59&lt;&gt;"0000 В отношении юридического лица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№115-ФЗ",ЮЛ!A60&lt;&gt;"0000 В отношении юридического лица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№115-ФЗ",ЮЛ!A61&lt;&gt;"0000 В отношении юридического лица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№115-ФЗ"),"0000 В отношении юридического лица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№115-ФЗ",IF(AND(ЮЛ!C49="да",ЮЛ!A56&lt;&gt;"4003/4004/4005/4006/4007/4008 Документ, удостоверяющий личность представителя и/или учредителя и/или бенефициарного владельца, недействителен",ЮЛ!A57&lt;&gt;"4003/4004/4005/4006/4007/4008 Документ, удостоверяющий личность представителя и/или учредителя и/или бенефициарного владельца, недействителен",ЮЛ!A58&lt;&gt;"4003/4004/4005/4006/4007/4008 Документ, удостоверяющий личность представителя и/или учредителя и/или бенефициарного владельца, недействителен",ЮЛ!A59&lt;&gt;"4003/4004/4005/4006/4007/4008 Документ, удостоверяющий личность представителя и/или учредителя и/или бенефициарного владельца, недействителен",ЮЛ!A60&lt;&gt;"4003/4004/4005/4006/4007/4008 Документ, удостоверяющий личность представителя и/или учредителя и/или бенефициарного владельца, недействителен",ЮЛ!A61&lt;&gt;"4003/4004/4005/4006/4007/4008 Документ, удостоверяющий личность представителя и/или учредителя и/или бенефициарного владельца, недействителен"),"4003/4004/4005/4006/4007/4008 Документ, удостоверяющий личность представителя и/или учредителя и/или бенефициарного владельца, недействителен",IF(AND(ЮЛ!A56&lt;&gt;"0000 Наличие иных оснований",ЮЛ!A57&lt;&gt;"0000 Наличие иных оснований",ЮЛ!A58&lt;&gt;"0000 Наличие иных оснований",ЮЛ!A59&lt;&gt;"0000 Наличие иных оснований",ЮЛ!A60&lt;&gt;"0000 Наличие иных оснований",ЮЛ!A61&lt;&gt;"0000 Наличие иных оснований",OR(ЮЛ!C28="да",ЮЛ!C48="да",ЮЛ!C52="да",ЮЛ!C53="да")),"0000 Наличие иных оснований","")))</f>
        <v/>
      </c>
    </row>
    <row r="19" spans="1:2" x14ac:dyDescent="0.25">
      <c r="A19" s="73" t="str">
        <f>IF(AND(ЮЛ!C41="да",ЮЛ!A56&lt;&gt;"0000 В состав исполнительных органов юридического лица входят дисквалифицированные лица",ЮЛ!A57&lt;&gt;"0000 В состав исполнительных органов юридического лица входят дисквалифицированные лица",ЮЛ!A58&lt;&gt;"0000 В состав исполнительных органов юридического лица входят дисквалифицированные лица",ЮЛ!A59&lt;&gt;"0000 В состав исполнительных органов юридического лица входят дисквалифицированные лица",ЮЛ!A60&lt;&gt;"0000 В состав исполнительных органов юридического лица входят дисквалифицированные лица",ЮЛ!A61&lt;&gt;"0000 В состав исполнительных органов юридического лица входят дисквалифицированные лица",ЮЛ!A62&lt;&gt;"0000 В состав исполнительных органов юридического лица входят дисквалифицированные лица"),"0000 В состав исполнительных органов юридического лица входят дисквалифицированные лица",IF(AND(ЮЛ!C42="да",ЮЛ!A56&lt;&gt;"0000 В отношении участников (руководителей) юридического лица факт невозможности участия (осуществления руководства юридическим лицом) установлен (подтвержден) в судебном порядке",ЮЛ!A57&lt;&gt;"0000 В отношении участников (руководителей) юридического лица факт невозможности участия (осуществления руководства юридическим лицом) установлен (подтвержден) в судебном порядке",ЮЛ!A58&lt;&gt;"0000 В отношении участников (руководителей) юридического лица факт невозможности участия (осуществления руководства юридическим лицом) установлен (подтвержден) в судебном порядке",ЮЛ!A59&lt;&gt;"0000 В отношении участников (руководителей) юридического лица факт невозможности участия (осуществления руководства юридическим лицом) установлен (подтвержден) в судебном порядке",ЮЛ!A60&lt;&gt;"0000 В отношении участников (руководителей) юридического лица факт невозможности участия (осуществления руководства юридическим лицом) установлен (подтвержден) в судебном порядке",ЮЛ!A61&lt;&gt;"0000 В отношении участников (руководителей) юридического лица факт невозможности участия (осуществления руководства юридическим лицом) установлен (подтвержден) в судебном порядке",ЮЛ!A62&lt;&gt;"0000 В отношении участников (руководителей) юридического лица факт невозможности участия (осуществления руководства юридическим лицом) установлен (подтвержден) в судебном порядке"),"0000 В отношении участников (руководителей) юридического лица факт невозможности участия (осуществления руководства юридическим лицом) установлен (подтвержден) в судебном порядке",IF(AND(ЮЛ!C43="да",ЮЛ!A56&lt;&gt;"1001 Юридическое лицо зарегистрировано и (или) находится по адресу массовой регистрации (за исключением административно-деловых центров, торговых центров (комплексов)",ЮЛ!A57&lt;&gt;"1001 Юридическое лицо зарегистрировано и (или) находится по адресу массовой регистрации (за исключением административно-деловых центров, торговых центров (комплексов)",ЮЛ!A58&lt;&gt;"1001 Юридическое лицо зарегистрировано и (или) находится по адресу массовой регистрации (за исключением административно-деловых центров, торговых центров (комплексов)",ЮЛ!A59&lt;&gt;"1001 Юридическое лицо зарегистрировано и (или) находится по адресу массовой регистрации (за исключением административно-деловых центров, торговых центров (комплексов)",ЮЛ!A60&lt;&gt;"1001 Юридическое лицо зарегистрировано и (или) находится по адресу массовой регистрации (за исключением административно-деловых центров, торговых центров (комплексов)",ЮЛ!A61&lt;&gt;"1001 Юридическое лицо зарегистрировано и (или) находится по адресу массовой регистрации (за исключением административно-деловых центров, торговых центров (комплексов)",ЮЛ!A62&lt;&gt;"1001 Юридическое лицо зарегистрировано и (или) находится по адресу массовой регистрации (за исключением административно-деловых центров, торговых центров (комплексов)"),"1001 Юридическое лицо зарегистрировано и (или) находится по адресу массовой регистрации (за исключением административно-деловых центров, торговых центров (комплексов)",IF(AND(ЮЛ!C44="да",ЮЛ!A56&lt;&gt;"0000 Отсутствие организации по адресу в ЕГРЮЛ, или по заявленному фактическому месту нахождения",ЮЛ!A57&lt;&gt;"0000 Отсутствие организации по адресу в ЕГРЮЛ, или по заявленному фактическому месту нахождения",ЮЛ!A58&lt;&gt;"0000 Отсутствие организации по адресу в ЕГРЮЛ, или по заявленному фактическому месту нахождения",ЮЛ!A59&lt;&gt;"0000 Отсутствие организации по адресу в ЕГРЮЛ, или по заявленному фактическому месту нахождения",ЮЛ!A60&lt;&gt;"0000 Отсутствие организации по адресу в ЕГРЮЛ, или по заявленному фактическому месту нахождения",ЮЛ!A61&lt;&gt;"0000 Отсутствие организации по адресу в ЕГРЮЛ, или по заявленному фактическому месту нахождения",ЮЛ!A62&lt;&gt;"0000 Отсутствие организации по адресу в ЕГРЮЛ, или по заявленному фактическому месту нахождения"),"0000 Отсутствие организации по адресу в ЕГРЮЛ, или по заявленному фактическому месту нахождения",IF(AND(ЮЛ!C45="да",ЮЛ!A56&lt;&gt;"2003 Физическое лицо, являющееся руководителем/учредителем/представителем юридического лица, одновременно выполняет аналогичные функции в нескольких юридических лицах",ЮЛ!A57&lt;&gt;"2003 Физическое лицо, являющееся руководителем/учредителем/представителем юридического лица, одновременно выполняет аналогичные функции в нескольких юридических лицах",ЮЛ!A58&lt;&gt;"2003 Физическое лицо, являющееся руководителем/учредителем/представителем юридического лица, одновременно выполняет аналогичные функции в нескольких юридических лицах",ЮЛ!A59&lt;&gt;"2003 Физическое лицо, являющееся руководителем/учредителем/представителем юридического лица, одновременно выполняет аналогичные функции в нескольких юридических лицах",ЮЛ!A60&lt;&gt;"2003 Физическое лицо, являющееся руководителем/учредителем/представителем юридического лица, одновременно выполняет аналогичные функции в нескольких юридических лицах",ЮЛ!A61&lt;&gt;"2003 Физическое лицо, являющееся руководителем/учредителем/представителем юридического лица, одновременно выполняет аналогичные функции в нескольких юридических лицах",ЮЛ!A62&lt;&gt;"2003 Физическое лицо, являющееся руководителем/учредителем/представителем юридического лица, одновременно выполняет аналогичные функции в нескольких юридических лицах"),"2003 Физическое лицо, являющееся руководителем/учредителем/представителем юридического лица, одновременно выполняет аналогичные функции в нескольких юридических лицах",B19)))))</f>
        <v/>
      </c>
      <c r="B19" s="73" t="str">
        <f>IF(AND(ЮЛ!C46="да",ЮЛ!A56&lt;&gt;"2004/2005 Руководитель/учредитель/представитель включен в Перечень организаций и физических лиц, в отношении которых имеются сведения об их причастности к экстремистской деятельности или терроризму",ЮЛ!A57&lt;&gt;"2004/2005 Руководитель/учредитель/представитель включен в Перечень организаций и физических лиц, в отношении которых имеются сведения об их причастности к экстремистской деятельности или терроризму",ЮЛ!A58&lt;&gt;"2004/2005 Руководитель/учредитель/представитель включен в Перечень организаций и физических лиц, в отношении которых имеются сведения об их причастности к экстремистской деятельности или терроризму",ЮЛ!A59&lt;&gt;"2004/2005 Руководитель/учредитель/представитель включен в Перечень организаций и физических лиц, в отношении которых имеются сведения об их причастности к экстремистской деятельности или терроризму",ЮЛ!A60&lt;&gt;"2004/2005 Руководитель/учредитель/представитель включен в Перечень организаций и физических лиц, в отношении которых имеются сведения об их причастности к экстремистской деятельности или терроризму",ЮЛ!A61&lt;&gt;"2004/2005 Руководитель/учредитель/представитель включен в Перечень организаций и физических лиц, в отношении которых имеются сведения об их причастности к экстремистской деятельности или терроризму",ЮЛ!A62&lt;&gt;"2004/2005 Руководитель/учредитель/представитель включен в Перечень организаций и физических лиц, в отношении которых имеются сведения об их причастности к экстремистской деятельности или терроризму"),"2004/2005 Руководитель/учредитель/представитель включен в Перечень организаций и физических лиц, в отношении которых имеются сведения об их причастности к экстремистской деятельности или терроризму",IF(AND(ЮЛ!C47="да",ЮЛ!A56&lt;&gt;"0000 В отношении юридического лица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№115-ФЗ",ЮЛ!A57&lt;&gt;"0000 В отношении юридического лица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№115-ФЗ",ЮЛ!A58&lt;&gt;"0000 В отношении юридического лица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№115-ФЗ",ЮЛ!A59&lt;&gt;"0000 В отношении юридического лица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№115-ФЗ",ЮЛ!A60&lt;&gt;"0000 В отношении юридического лица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№115-ФЗ",ЮЛ!A61&lt;&gt;"0000 В отношении юридического лица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№115-ФЗ",ЮЛ!A62&lt;&gt;"0000 В отношении юридического лица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№115-ФЗ"),"0000 В отношении юридического лица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№115-ФЗ",IF(AND(ЮЛ!C49="да",ЮЛ!A56&lt;&gt;"4003/4004/4005/4006/4007/4008 Документ, удостоверяющий личность представителя и/или учредителя и/или бенефициарного владельца, недействителен",ЮЛ!A57&lt;&gt;"4003/4004/4005/4006/4007/4008 Документ, удостоверяющий личность представителя и/или учредителя и/или бенефициарного владельца, недействителен",ЮЛ!A58&lt;&gt;"4003/4004/4005/4006/4007/4008 Документ, удостоверяющий личность представителя и/или учредителя и/или бенефициарного владельца, недействителен",ЮЛ!A59&lt;&gt;"4003/4004/4005/4006/4007/4008 Документ, удостоверяющий личность представителя и/или учредителя и/или бенефициарного владельца, недействителен",ЮЛ!A60&lt;&gt;"4003/4004/4005/4006/4007/4008 Документ, удостоверяющий личность представителя и/или учредителя и/или бенефициарного владельца, недействителен",ЮЛ!A61&lt;&gt;"4003/4004/4005/4006/4007/4008 Документ, удостоверяющий личность представителя и/или учредителя и/или бенефициарного владельца, недействителен",ЮЛ!A62&lt;&gt;"4003/4004/4005/4006/4007/4008 Документ, удостоверяющий личность представителя и/или учредителя и/или бенефициарного владельца, недействителен"),"4003/4004/4005/4006/4007/4008 Документ, удостоверяющий личность представителя и/или учредителя и/или бенефициарного владельца, недействителен",IF(AND(ЮЛ!A56&lt;&gt;"0000 Наличие иных оснований",ЮЛ!A57&lt;&gt;"0000 Наличие иных оснований",ЮЛ!A58&lt;&gt;"0000 Наличие иных оснований",ЮЛ!A59&lt;&gt;"0000 Наличие иных оснований",ЮЛ!A60&lt;&gt;"0000 Наличие иных оснований",ЮЛ!A61&lt;&gt;"0000 Наличие иных оснований",ЮЛ!A62&lt;&gt;"0000 Наличие иных оснований",OR(ЮЛ!C28="да",ЮЛ!C48="да",ЮЛ!C52="да",ЮЛ!C53="да")),"0000 Наличие иных оснований",""))))</f>
        <v/>
      </c>
    </row>
    <row r="20" spans="1:2" x14ac:dyDescent="0.25">
      <c r="A20" s="73" t="str">
        <f>IF(AND(ЮЛ!C42="да",ЮЛ!A56&lt;&gt;"0000 В отношении участников (руководителей) юридического лица факт невозможности участия (осуществления руководства юридическим лицом) установлен (подтвержден) в судебном порядке",ЮЛ!A57&lt;&gt;"0000 В отношении участников (руководителей) юридического лица факт невозможности участия (осуществления руководства юридическим лицом) установлен (подтвержден) в судебном порядке",ЮЛ!A58&lt;&gt;"0000 В отношении участников (руководителей) юридического лица факт невозможности участия (осуществления руководства юридическим лицом) установлен (подтвержден) в судебном порядке",ЮЛ!A59&lt;&gt;"0000 В отношении участников (руководителей) юридического лица факт невозможности участия (осуществления руководства юридическим лицом) установлен (подтвержден) в судебном порядке",ЮЛ!A60&lt;&gt;"0000 В отношении участников (руководителей) юридического лица факт невозможности участия (осуществления руководства юридическим лицом) установлен (подтвержден) в судебном порядке",ЮЛ!A61&lt;&gt;"0000 В отношении участников (руководителей) юридического лица факт невозможности участия (осуществления руководства юридическим лицом) установлен (подтвержден) в судебном порядке",ЮЛ!A62&lt;&gt;"0000 В отношении участников (руководителей) юридического лица факт невозможности участия (осуществления руководства юридическим лицом) установлен (подтвержден) в судебном порядке",ЮЛ!A63&lt;&gt;"0000 В отношении участников (руководителей) юридического лица факт невозможности участия (осуществления руководства юридическим лицом) установлен (подтвержден) в судебном порядке"),"0000 В отношении участников (руководителей) юридического лица факт невозможности участия (осуществления руководства юридическим лицом) установлен (подтвержден) в судебном порядке",IF(AND(ЮЛ!C43="да",ЮЛ!A56&lt;&gt;"1001 Юридическое лицо зарегистрировано и (или) находится по адресу массовой регистрации (за исключением административно-деловых центров, торговых центров (комплексов)",ЮЛ!A57&lt;&gt;"1001 Юридическое лицо зарегистрировано и (или) находится по адресу массовой регистрации (за исключением административно-деловых центров, торговых центров (комплексов)",ЮЛ!A58&lt;&gt;"1001 Юридическое лицо зарегистрировано и (или) находится по адресу массовой регистрации (за исключением административно-деловых центров, торговых центров (комплексов)",ЮЛ!A59&lt;&gt;"1001 Юридическое лицо зарегистрировано и (или) находится по адресу массовой регистрации (за исключением административно-деловых центров, торговых центров (комплексов)",ЮЛ!A60&lt;&gt;"1001 Юридическое лицо зарегистрировано и (или) находится по адресу массовой регистрации (за исключением административно-деловых центров, торговых центров (комплексов)",ЮЛ!A61&lt;&gt;"1001 Юридическое лицо зарегистрировано и (или) находится по адресу массовой регистрации (за исключением административно-деловых центров, торговых центров (комплексов)",ЮЛ!A62&lt;&gt;"1001 Юридическое лицо зарегистрировано и (или) находится по адресу массовой регистрации (за исключением административно-деловых центров, торговых центров (комплексов)",ЮЛ!A63&lt;&gt;"1001 Юридическое лицо зарегистрировано и (или) находится по адресу массовой регистрации (за исключением административно-деловых центров, торговых центров (комплексов)"),"1001 Юридическое лицо зарегистрировано и (или) находится по адресу массовой регистрации (за исключением административно-деловых центров, торговых центров (комплексов)",IF(AND(ЮЛ!C44="да",ЮЛ!A56&lt;&gt;"0000 Отсутствие организации по адресу в ЕГРЮЛ, или по заявленному фактическому месту нахождения",ЮЛ!A57&lt;&gt;"0000 Отсутствие организации по адресу в ЕГРЮЛ, или по заявленному фактическому месту нахождения",ЮЛ!A58&lt;&gt;"0000 Отсутствие организации по адресу в ЕГРЮЛ, или по заявленному фактическому месту нахождения",ЮЛ!A59&lt;&gt;"0000 Отсутствие организации по адресу в ЕГРЮЛ, или по заявленному фактическому месту нахождения",ЮЛ!A60&lt;&gt;"0000 Отсутствие организации по адресу в ЕГРЮЛ, или по заявленному фактическому месту нахождения",ЮЛ!A61&lt;&gt;"0000 Отсутствие организации по адресу в ЕГРЮЛ, или по заявленному фактическому месту нахождения",ЮЛ!A62&lt;&gt;"0000 Отсутствие организации по адресу в ЕГРЮЛ, или по заявленному фактическому месту нахождения",ЮЛ!A63&lt;&gt;"0000 Отсутствие организации по адресу в ЕГРЮЛ, или по заявленному фактическому месту нахождения"),"0000 Отсутствие организации по адресу в ЕГРЮЛ, или по заявленному фактическому месту нахождения",IF(AND(ЮЛ!C45="да",ЮЛ!A56&lt;&gt;"2003 Физическое лицо, являющееся руководителем/учредителем/представителем юридического лица, одновременно выполняет аналогичные функции в нескольких юридических лицах",ЮЛ!A57&lt;&gt;"2003 Физическое лицо, являющееся руководителем/учредителем/представителем юридического лица, одновременно выполняет аналогичные функции в нескольких юридических лицах",ЮЛ!A58&lt;&gt;"2003 Физическое лицо, являющееся руководителем/учредителем/представителем юридического лица, одновременно выполняет аналогичные функции в нескольких юридических лицах",ЮЛ!A59&lt;&gt;"2003 Физическое лицо, являющееся руководителем/учредителем/представителем юридического лица, одновременно выполняет аналогичные функции в нескольких юридических лицах",ЮЛ!A60&lt;&gt;"2003 Физическое лицо, являющееся руководителем/учредителем/представителем юридического лица, одновременно выполняет аналогичные функции в нескольких юридических лицах",ЮЛ!A61&lt;&gt;"2003 Физическое лицо, являющееся руководителем/учредителем/представителем юридического лица, одновременно выполняет аналогичные функции в нескольких юридических лицах",ЮЛ!A62&lt;&gt;"2003 Физическое лицо, являющееся руководителем/учредителем/представителем юридического лица, одновременно выполняет аналогичные функции в нескольких юридических лицах",ЮЛ!A63&lt;&gt;"2003 Физическое лицо, являющееся руководителем/учредителем/представителем юридического лица, одновременно выполняет аналогичные функции в нескольких юридических лицах"),"2003 Физическое лицо, являющееся руководителем/учредителем/представителем юридического лица, одновременно выполняет аналогичные функции в нескольких юридических лицах",B20))))</f>
        <v/>
      </c>
      <c r="B20" s="73" t="str">
        <f>IF(AND(ЮЛ!C46="да",ЮЛ!A56&lt;&gt;"2004/2005 Руководитель/учредитель/представитель включен в Перечень организаций и физических лиц, в отношении которых имеются сведения об их причастности к экстремистской деятельности или терроризму",ЮЛ!A57&lt;&gt;"2004/2005 Руководитель/учредитель/представитель включен в Перечень организаций и физических лиц, в отношении которых имеются сведения об их причастности к экстремистской деятельности или терроризму",ЮЛ!A58&lt;&gt;"2004/2005 Руководитель/учредитель/представитель включен в Перечень организаций и физических лиц, в отношении которых имеются сведения об их причастности к экстремистской деятельности или терроризму",ЮЛ!A59&lt;&gt;"2004/2005 Руководитель/учредитель/представитель включен в Перечень организаций и физических лиц, в отношении которых имеются сведения об их причастности к экстремистской деятельности или терроризму",ЮЛ!A60&lt;&gt;"2004/2005 Руководитель/учредитель/представитель включен в Перечень организаций и физических лиц, в отношении которых имеются сведения об их причастности к экстремистской деятельности или терроризму",ЮЛ!A61&lt;&gt;"2004/2005 Руководитель/учредитель/представитель включен в Перечень организаций и физических лиц, в отношении которых имеются сведения об их причастности к экстремистской деятельности или терроризму",ЮЛ!A62&lt;&gt;"2004/2005 Руководитель/учредитель/представитель включен в Перечень организаций и физических лиц, в отношении которых имеются сведения об их причастности к экстремистской деятельности или терроризму",B54&lt;&gt;"2004/2005 Руководитель/учредитель/представитель включен в Перечень организаций и физических лиц, в отношении которых имеются сведения об их причастности к экстремистской деятельности или терроризму"),"2004/2005 Руководитель/учредитель/представитель включен в Перечень организаций и физических лиц, в отношении которых имеются сведения об их причастности к экстремистской деятельности или терроризму",IF(AND(ЮЛ!C47="да",ЮЛ!A56&lt;&gt;"0000 В отношении юридического лица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№115-ФЗ",ЮЛ!A57&lt;&gt;"0000 В отношении юридического лица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№115-ФЗ",ЮЛ!A58&lt;&gt;"0000 В отношении юридического лица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№115-ФЗ",ЮЛ!A59&lt;&gt;"0000 В отношении юридического лица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№115-ФЗ",ЮЛ!A60&lt;&gt;"0000 В отношении юридического лица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№115-ФЗ",ЮЛ!A61&lt;&gt;"0000 В отношении юридического лица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№115-ФЗ",ЮЛ!A62&lt;&gt;"0000 В отношении юридического лица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№115-ФЗ",ЮЛ!A63&lt;&gt;"0000 В отношении юридического лица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№115-ФЗ"),"0000 В отношении юридического лица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№115-ФЗ",IF(AND(ЮЛ!C49="да",ЮЛ!A56&lt;&gt;"4003/4004/4005/4006/4007/4008 Документ, удостоверяющий личность представителя и/или учредителя и/или бенефициарного владельца, недействителен",ЮЛ!A57&lt;&gt;"4003/4004/4005/4006/4007/4008 Документ, удостоверяющий личность представителя и/или учредителя и/или бенефициарного владельца, недействителен",ЮЛ!A58&lt;&gt;"4003/4004/4005/4006/4007/4008 Документ, удостоверяющий личность представителя и/или учредителя и/или бенефициарного владельца, недействителен",ЮЛ!A59&lt;&gt;"4003/4004/4005/4006/4007/4008 Документ, удостоверяющий личность представителя и/или учредителя и/или бенефициарного владельца, недействителен",ЮЛ!A60&lt;&gt;"4003/4004/4005/4006/4007/4008 Документ, удостоверяющий личность представителя и/или учредителя и/или бенефициарного владельца, недействителен",ЮЛ!A61&lt;&gt;"4003/4004/4005/4006/4007/4008 Документ, удостоверяющий личность представителя и/или учредителя и/или бенефициарного владельца, недействителен",ЮЛ!A62&lt;&gt;"4003/4004/4005/4006/4007/4008 Документ, удостоверяющий личность представителя и/или учредителя и/или бенефициарного владельца, недействителен",ЮЛ!A63&lt;&gt;"4003/4004/4005/4006/4007/4008 Документ, удостоверяющий личность представителя и/или учредителя и/или бенефициарного владельца, недействителен"),"4003/4004/4005/4006/4007/4008 Документ, удостоверяющий личность представителя и/или учредителя и/или бенефициарного владельца, недействителен",IF(AND(ЮЛ!A56&lt;&gt;"0000 Наличие иных оснований",ЮЛ!A57&lt;&gt;"0000 Наличие иных оснований",ЮЛ!A58&lt;&gt;"0000 Наличие иных оснований",ЮЛ!A59&lt;&gt;"0000 Наличие иных оснований",ЮЛ!A60&lt;&gt;"0000 Наличие иных оснований",ЮЛ!A61&lt;&gt;"0000 Наличие иных оснований",ЮЛ!A62&lt;&gt;"0000 Наличие иных оснований",ЮЛ!A63&lt;&gt;"0000 Наличие иных оснований",OR(ЮЛ!C28="да",ЮЛ!C48="да",ЮЛ!C52="да",ЮЛ!C53="да")),"0000 Наличие иных оснований",""))))</f>
        <v/>
      </c>
    </row>
    <row r="21" spans="1:2" x14ac:dyDescent="0.25">
      <c r="A21" s="73" t="str">
        <f>IF(AND(ЮЛ!C41="да",ЮЛ!A56&lt;&gt;"0000 В состав исполнительных органов юридического лица входят дисквалифицированные лица",ЮЛ!A57&lt;&gt;"0000 В состав исполнительных органов юридического лица входят дисквалифицированные лица",ЮЛ!A58&lt;&gt;"0000 В состав исполнительных органов юридического лица входят дисквалифицированные лица",ЮЛ!A59&lt;&gt;"0000 В состав исполнительных органов юридического лица входят дисквалифицированные лица",ЮЛ!A60&lt;&gt;"0000 В состав исполнительных органов юридического лица входят дисквалифицированные лица",ЮЛ!A61&lt;&gt;"0000 В состав исполнительных органов юридического лица входят дисквалифицированные лица",ЮЛ!A62&lt;&gt;"0000 В состав исполнительных органов юридического лица входят дисквалифицированные лица",ЮЛ!A63&lt;&gt;"0000 В состав исполнительных органов юридического лица входят дисквалифицированные лица",ЮЛ!A64&lt;&gt;"0000 В состав исполнительных органов юридического лица входят дисквалифицированные лица"),"0000 В состав исполнительных органов юридического лица входят дисквалифицированные лица",IF(AND(ЮЛ!C42="да",ЮЛ!A56&lt;&gt;"0000 В отношении участников (руководителей) юридического лица факт невозможности участия (осуществления руководства юридическим лицом) установлен (подтвержден) в судебном порядке",ЮЛ!A57&lt;&gt;"0000 В отношении участников (руководителей) юридического лица факт невозможности участия (осуществления руководства юридическим лицом) установлен (подтвержден) в судебном порядке",ЮЛ!A58&lt;&gt;"0000 В отношении участников (руководителей) юридического лица факт невозможности участия (осуществления руководства юридическим лицом) установлен (подтвержден) в судебном порядке",ЮЛ!A59&lt;&gt;"0000 В отношении участников (руководителей) юридического лица факт невозможности участия (осуществления руководства юридическим лицом) установлен (подтвержден) в судебном порядке",ЮЛ!A60&lt;&gt;"0000 В отношении участников (руководителей) юридического лица факт невозможности участия (осуществления руководства юридическим лицом) установлен (подтвержден) в судебном порядке",ЮЛ!A61&lt;&gt;"0000 В отношении участников (руководителей) юридического лица факт невозможности участия (осуществления руководства юридическим лицом) установлен (подтвержден) в судебном порядке",ЮЛ!A62&lt;&gt;"0000 В отношении участников (руководителей) юридического лица факт невозможности участия (осуществления руководства юридическим лицом) установлен (подтвержден) в судебном порядке",ЮЛ!A63&lt;&gt;"0000 В отношении участников (руководителей) юридического лица факт невозможности участия (осуществления руководства юридическим лицом) установлен (подтвержден) в судебном порядке",ЮЛ!A64&lt;&gt;"0000 В отношении участников (руководителей) юридического лица факт невозможности участия (осуществления руководства юридическим лицом) установлен (подтвержден) в судебном порядке"),"0000 В отношении участников (руководителей) юридического лица факт невозможности участия (осуществления руководства юридическим лицом) установлен (подтвержден) в судебном порядке",IF(AND(ЮЛ!C43="да",ЮЛ!A56&lt;&gt;"1001 Юридическое лицо зарегистрировано и (или) находится по адресу массовой регистрации (за исключением административно-деловых центров, торговых центров (комплексов)",ЮЛ!A57&lt;&gt;"1001 Юридическое лицо зарегистрировано и (или) находится по адресу массовой регистрации (за исключением административно-деловых центров, торговых центров (комплексов)",ЮЛ!A58&lt;&gt;"1001 Юридическое лицо зарегистрировано и (или) находится по адресу массовой регистрации (за исключением административно-деловых центров, торговых центров (комплексов)",ЮЛ!A59&lt;&gt;"1001 Юридическое лицо зарегистрировано и (или) находится по адресу массовой регистрации (за исключением административно-деловых центров, торговых центров (комплексов)",ЮЛ!A60&lt;&gt;"1001 Юридическое лицо зарегистрировано и (или) находится по адресу массовой регистрации (за исключением административно-деловых центров, торговых центров (комплексов)",ЮЛ!A61&lt;&gt;"1001 Юридическое лицо зарегистрировано и (или) находится по адресу массовой регистрации (за исключением административно-деловых центров, торговых центров (комплексов)",ЮЛ!A62&lt;&gt;"1001 Юридическое лицо зарегистрировано и (или) находится по адресу массовой регистрации (за исключением административно-деловых центров, торговых центров (комплексов)",ЮЛ!A63&lt;&gt;"1001 Юридическое лицо зарегистрировано и (или) находится по адресу массовой регистрации (за исключением административно-деловых центров, торговых центров (комплексов)",ЮЛ!A64&lt;&gt;"1001 Юридическое лицо зарегистрировано и (или) находится по адресу массовой регистрации (за исключением административно-деловых центров, торговых центров (комплексов)"),"1001 Юридическое лицо зарегистрировано и (или) находится по адресу массовой регистрации (за исключением административно-деловых центров, торговых центров (комплексов)",IF(AND(ЮЛ!C44="да",ЮЛ!A56&lt;&gt;"0000 Отсутствие организации по адресу в ЕГРЮЛ, или по заявленному фактическому месту нахождения",ЮЛ!A57&lt;&gt;"0000 Отсутствие организации по адресу в ЕГРЮЛ, или по заявленному фактическому месту нахождения",ЮЛ!A58&lt;&gt;"0000 Отсутствие организации по адресу в ЕГРЮЛ, или по заявленному фактическому месту нахождения",ЮЛ!A59&lt;&gt;"0000 Отсутствие организации по адресу в ЕГРЮЛ, или по заявленному фактическому месту нахождения",ЮЛ!A60&lt;&gt;"0000 Отсутствие организации по адресу в ЕГРЮЛ, или по заявленному фактическому месту нахождения",ЮЛ!A61&lt;&gt;"0000 Отсутствие организации по адресу в ЕГРЮЛ, или по заявленному фактическому месту нахождения",ЮЛ!A62&lt;&gt;"0000 Отсутствие организации по адресу в ЕГРЮЛ, или по заявленному фактическому месту нахождения",ЮЛ!A63&lt;&gt;"0000 Отсутствие организации по адресу в ЕГРЮЛ, или по заявленному фактическому месту нахождения",ЮЛ!A64&lt;&gt;"0000 Отсутствие организации по адресу в ЕГРЮЛ, или по заявленному фактическому месту нахождения"),"0000 Отсутствие организации по адресу в ЕГРЮЛ, или по заявленному фактическому месту нахождения",IF(AND(ЮЛ!C45="да",ЮЛ!A56&lt;&gt;"2003 Физическое лицо, являющееся руководителем/учредителем/представителем юридического лица, одновременно выполняет аналогичные функции в нескольких юридических лицах",ЮЛ!A57&lt;&gt;"2003 Физическое лицо, являющееся руководителем/учредителем/представителем юридического лица, одновременно выполняет аналогичные функции в нескольких юридических лицах",ЮЛ!A58&lt;&gt;"2003 Физическое лицо, являющееся руководителем/учредителем/представителем юридического лица, одновременно выполняет аналогичные функции в нескольких юридических лицах",ЮЛ!A59&lt;&gt;"2003 Физическое лицо, являющееся руководителем/учредителем/представителем юридического лица, одновременно выполняет аналогичные функции в нескольких юридических лицах",ЮЛ!A60&lt;&gt;"2003 Физическое лицо, являющееся руководителем/учредителем/представителем юридического лица, одновременно выполняет аналогичные функции в нескольких юридических лицах",ЮЛ!A61&lt;&gt;"2003 Физическое лицо, являющееся руководителем/учредителем/представителем юридического лица, одновременно выполняет аналогичные функции в нескольких юридических лицах",ЮЛ!A62&lt;&gt;"2003 Физическое лицо, являющееся руководителем/учредителем/представителем юридического лица, одновременно выполняет аналогичные функции в нескольких юридических лицах",ЮЛ!A63&lt;&gt;"2003 Физическое лицо, являющееся руководителем/учредителем/представителем юридического лица, одновременно выполняет аналогичные функции в нескольких юридических лицах",ЮЛ!A64&lt;&gt;"2003 Физическое лицо, являющееся руководителем/учредителем/представителем юридического лица, одновременно выполняет аналогичные функции в нескольких юридических лицах"),"2003 Физическое лицо, являющееся руководителем/учредителем/представителем юридического лица, одновременно выполняет аналогичные функции в нескольких юридических лицах",B21)))))</f>
        <v/>
      </c>
      <c r="B21" s="73" t="str">
        <f>IF(AND(ЮЛ!C46="да",ЮЛ!A56&lt;&gt;"2004/2005 Руководитель/учредитель/представитель включен в Перечень организаций и физических лиц, в отношении которых имеются сведения об их причастности к экстремистской деятельности или терроризму",ЮЛ!A57&lt;&gt;"2004/2005 Руководитель/учредитель/представитель включен в Перечень организаций и физических лиц, в отношении которых имеются сведения об их причастности к экстремистской деятельности или терроризму",ЮЛ!A58&lt;&gt;"2004/2005 Руководитель/учредитель/представитель включен в Перечень организаций и физических лиц, в отношении которых имеются сведения об их причастности к экстремистской деятельности или терроризму",ЮЛ!A59&lt;&gt;"2004/2005 Руководитель/учредитель/представитель включен в Перечень организаций и физических лиц, в отношении которых имеются сведения об их причастности к экстремистской деятельности или терроризму",ЮЛ!A60&lt;&gt;"2004/2005 Руководитель/учредитель/представитель включен в Перечень организаций и физических лиц, в отношении которых имеются сведения об их причастности к экстремистской деятельности или терроризму",ЮЛ!A61&lt;&gt;"2004/2005 Руководитель/учредитель/представитель включен в Перечень организаций и физических лиц, в отношении которых имеются сведения об их причастности к экстремистской деятельности или терроризму",ЮЛ!A62&lt;&gt;"2004/2005 Руководитель/учредитель/представитель включен в Перечень организаций и физических лиц, в отношении которых имеются сведения об их причастности к экстремистской деятельности или терроризму",ЮЛ!A63&lt;&gt;"2004/2005 Руководитель/учредитель/представитель включен в Перечень организаций и физических лиц, в отношении которых имеются сведения об их причастности к экстремистской деятельности или терроризму",ЮЛ!A64&lt;&gt;"2004/2005 Руководитель/учредитель/представитель включен в Перечень организаций и физических лиц, в отношении которых имеются сведения об их причастности к экстремистской деятельности или терроризму"),"2004/2005 Руководитель/учредитель/представитель включен в Перечень организаций и физических лиц, в отношении которых имеются сведения об их причастности к экстремистской деятельности или терроризму",IF(AND(ЮЛ!C47="да",ЮЛ!A56&lt;&gt;"0000 В отношении юридического лица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№115-ФЗ",ЮЛ!A57&lt;&gt;"0000 В отношении юридического лица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№115-ФЗ",ЮЛ!A58&lt;&gt;"0000 В отношении юридического лица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№115-ФЗ",ЮЛ!A59&lt;&gt;"0000 В отношении юридического лица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№115-ФЗ",ЮЛ!A60&lt;&gt;"0000 В отношении юридического лица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№115-ФЗ",ЮЛ!A61&lt;&gt;"0000 В отношении юридического лица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№115-ФЗ",ЮЛ!A62&lt;&gt;"0000 В отношении юридического лица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№115-ФЗ",ЮЛ!A63&lt;&gt;"0000 В отношении юридического лица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№115-ФЗ",ЮЛ!A64&lt;&gt;"0000 В отношении юридического лица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№115-ФЗ"),"0000 В отношении юридического лица ранее принималось решение об отказе от заключения договора банковского счета (вклада) либо решение о расторжении договора банковского счета (вклада) в соответствии с Законом №115-ФЗ",IF(AND(ЮЛ!C49="да",ЮЛ!A56&lt;&gt;"4003/4004/4005/4006/4007/4008 Документ, удостоверяющий личность представителя и/или учредителя и/или бенефициарного владельца, недействителен",ЮЛ!A57&lt;&gt;"4003/4004/4005/4006/4007/4008 Документ, удостоверяющий личность представителя и/или учредителя и/или бенефициарного владельца, недействителен",ЮЛ!A58&lt;&gt;"4003/4004/4005/4006/4007/4008 Документ, удостоверяющий личность представителя и/или учредителя и/или бенефициарного владельца, недействителен",ЮЛ!A59&lt;&gt;"4003/4004/4005/4006/4007/4008 Документ, удостоверяющий личность представителя и/или учредителя и/или бенефициарного владельца, недействителен",ЮЛ!A60&lt;&gt;"4003/4004/4005/4006/4007/4008 Документ, удостоверяющий личность представителя и/или учредителя и/или бенефициарного владельца, недействителен",ЮЛ!A61&lt;&gt;"4003/4004/4005/4006/4007/4008 Документ, удостоверяющий личность представителя и/или учредителя и/или бенефициарного владельца, недействителен",ЮЛ!A62&lt;&gt;"4003/4004/4005/4006/4007/4008 Документ, удостоверяющий личность представителя и/или учредителя и/или бенефициарного владельца, недействителен",ЮЛ!A63&lt;&gt;"4003/4004/4005/4006/4007/4008 Документ, удостоверяющий личность представителя и/или учредителя и/или бенефициарного владельца, недействителен",ЮЛ!A64&lt;&gt;"4003/4004/4005/4006/4007/4008 Документ, удостоверяющий личность представителя и/или учредителя и/или бенефициарного владельца, недействителен"),"4003/4004/4005/4006/4007/4008 Документ, удостоверяющий личность представителя и/или учредителя и/или бенефициарного владельца, недействителен",IF(AND(ЮЛ!A56&lt;&gt;"0000 Наличие иных оснований",ЮЛ!A57&lt;&gt;"0000 Наличие иных оснований",ЮЛ!A58&lt;&gt;"0000 Наличие иных оснований",ЮЛ!A59&lt;&gt;"0000 Наличие иных оснований",ЮЛ!A60&lt;&gt;"0000 Наличие иных оснований",ЮЛ!A61&lt;&gt;"0000 Наличие иных оснований",ЮЛ!A62&lt;&gt;"0000 Наличие иных оснований",ЮЛ!A63&lt;&gt;"0000 Наличие иных оснований",ЮЛ!A64&lt;&gt;"0000 Наличие иных оснований",OR(ЮЛ!C28="да",ЮЛ!C48="да",ЮЛ!C52="да",ЮЛ!C53="да")),"0000 Наличие иных оснований",""))))</f>
        <v/>
      </c>
    </row>
  </sheetData>
  <sheetProtection algorithmName="SHA-512" hashValue="IV7MA8d0u1bVNJgARalaYH+rYC0ge4/3+WGV4Ojg7hjrAdQoCSmXe95O7m4ikaolQqpi8outXT1W103wUVpVLw==" saltValue="zPph4iGy7/fXUOmfsmWBsQ==" spinCount="100000" sheet="1" objects="1" scenarios="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vt:i4>
      </vt:variant>
      <vt:variant>
        <vt:lpstr>Именованные диапазоны</vt:lpstr>
      </vt:variant>
      <vt:variant>
        <vt:i4>2</vt:i4>
      </vt:variant>
    </vt:vector>
  </HeadingPairs>
  <TitlesOfParts>
    <vt:vector size="6" baseType="lpstr">
      <vt:lpstr>ЮЛ</vt:lpstr>
      <vt:lpstr>ИП</vt:lpstr>
      <vt:lpstr>Лицензируемая деятельность</vt:lpstr>
      <vt:lpstr>Лист2</vt:lpstr>
      <vt:lpstr>ИП!Область_печати</vt:lpstr>
      <vt:lpstr>ЮЛ!Область_печати</vt:lpstr>
    </vt:vector>
  </TitlesOfParts>
  <Company>Banca Intesa Russia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Computer User</dc:creator>
  <cp:lastModifiedBy>garanyan_ks</cp:lastModifiedBy>
  <cp:lastPrinted>2018-06-03T16:09:05Z</cp:lastPrinted>
  <dcterms:created xsi:type="dcterms:W3CDTF">2018-04-10T11:25:55Z</dcterms:created>
  <dcterms:modified xsi:type="dcterms:W3CDTF">2021-11-23T14:59:16Z</dcterms:modified>
</cp:coreProperties>
</file>