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чеба\5сем\матстат\"/>
    </mc:Choice>
  </mc:AlternateContent>
  <xr:revisionPtr revIDLastSave="0" documentId="13_ncr:1_{D9A8BA57-23A2-4512-96D6-D175E8BC66E8}" xr6:coauthVersionLast="47" xr6:coauthVersionMax="47" xr10:uidLastSave="{00000000-0000-0000-0000-000000000000}"/>
  <bookViews>
    <workbookView xWindow="-108" yWindow="-108" windowWidth="23256" windowHeight="12576" firstSheet="5" activeTab="11" xr2:uid="{00000000-000D-0000-FFFF-FFFF00000000}"/>
  </bookViews>
  <sheets>
    <sheet name="исходный" sheetId="1" r:id="rId1"/>
    <sheet name="№1" sheetId="4" r:id="rId2"/>
    <sheet name="№2" sheetId="5" r:id="rId3"/>
    <sheet name="№3" sheetId="6" r:id="rId4"/>
    <sheet name="№4" sheetId="7" r:id="rId5"/>
    <sheet name="№5" sheetId="8" r:id="rId6"/>
    <sheet name="№6" sheetId="9" r:id="rId7"/>
    <sheet name="№7" sheetId="10" r:id="rId8"/>
    <sheet name="№8" sheetId="11" r:id="rId9"/>
    <sheet name="№9" sheetId="12" r:id="rId10"/>
    <sheet name="№10" sheetId="13" r:id="rId11"/>
    <sheet name="№11" sheetId="14" r:id="rId12"/>
  </sheets>
  <definedNames>
    <definedName name="_xlnm._FilterDatabase" localSheetId="2" hidden="1">№2!$A$2:$A$201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2" i="14" l="1"/>
  <c r="C24" i="14" s="1"/>
  <c r="C23" i="14"/>
  <c r="E24" i="14" s="1"/>
  <c r="J13" i="14"/>
  <c r="J12" i="14"/>
  <c r="J10" i="14"/>
  <c r="J9" i="14"/>
  <c r="G15" i="14"/>
  <c r="G14" i="14"/>
  <c r="G13" i="14"/>
  <c r="G12" i="14"/>
  <c r="G11" i="14"/>
  <c r="G10" i="14"/>
  <c r="C18" i="14"/>
  <c r="C17" i="14"/>
  <c r="C16" i="14"/>
  <c r="C15" i="14"/>
  <c r="C14" i="14"/>
  <c r="C13" i="14"/>
  <c r="C12" i="14"/>
  <c r="C11" i="14"/>
  <c r="C10" i="14"/>
  <c r="C9" i="14"/>
  <c r="A1" i="14" a="1"/>
  <c r="A1" i="14" s="1"/>
  <c r="B25" i="13"/>
  <c r="B22" i="13"/>
  <c r="B21" i="13"/>
  <c r="B17" i="13"/>
  <c r="B16" i="13"/>
  <c r="N14" i="13"/>
  <c r="M13" i="13"/>
  <c r="E13" i="13"/>
  <c r="F13" i="13"/>
  <c r="G13" i="13"/>
  <c r="H13" i="13"/>
  <c r="I13" i="13"/>
  <c r="J13" i="13"/>
  <c r="K13" i="13"/>
  <c r="L13" i="13"/>
  <c r="D13" i="13"/>
  <c r="M5" i="13"/>
  <c r="M6" i="13"/>
  <c r="M7" i="13"/>
  <c r="M8" i="13"/>
  <c r="M9" i="13"/>
  <c r="M10" i="13"/>
  <c r="M11" i="13"/>
  <c r="M12" i="13"/>
  <c r="M4" i="13"/>
  <c r="D5" i="13"/>
  <c r="E5" i="13"/>
  <c r="F5" i="13"/>
  <c r="G5" i="13"/>
  <c r="H5" i="13"/>
  <c r="I5" i="13"/>
  <c r="J5" i="13"/>
  <c r="K5" i="13"/>
  <c r="L5" i="13"/>
  <c r="D6" i="13"/>
  <c r="E6" i="13"/>
  <c r="F6" i="13"/>
  <c r="G6" i="13"/>
  <c r="H6" i="13"/>
  <c r="I6" i="13"/>
  <c r="J6" i="13"/>
  <c r="K6" i="13"/>
  <c r="L6" i="13"/>
  <c r="D7" i="13"/>
  <c r="E7" i="13"/>
  <c r="F7" i="13"/>
  <c r="G7" i="13"/>
  <c r="H7" i="13"/>
  <c r="I7" i="13"/>
  <c r="J7" i="13"/>
  <c r="K7" i="13"/>
  <c r="L7" i="13"/>
  <c r="D8" i="13"/>
  <c r="E8" i="13"/>
  <c r="F8" i="13"/>
  <c r="G8" i="13"/>
  <c r="H8" i="13"/>
  <c r="I8" i="13"/>
  <c r="J8" i="13"/>
  <c r="K8" i="13"/>
  <c r="L8" i="13"/>
  <c r="D9" i="13"/>
  <c r="E9" i="13"/>
  <c r="F9" i="13"/>
  <c r="G9" i="13"/>
  <c r="H9" i="13"/>
  <c r="I9" i="13"/>
  <c r="J9" i="13"/>
  <c r="K9" i="13"/>
  <c r="L9" i="13"/>
  <c r="D10" i="13"/>
  <c r="E10" i="13"/>
  <c r="F10" i="13"/>
  <c r="G10" i="13"/>
  <c r="H10" i="13"/>
  <c r="I10" i="13"/>
  <c r="J10" i="13"/>
  <c r="K10" i="13"/>
  <c r="L10" i="13"/>
  <c r="D11" i="13"/>
  <c r="E11" i="13"/>
  <c r="F11" i="13"/>
  <c r="G11" i="13"/>
  <c r="H11" i="13"/>
  <c r="I11" i="13"/>
  <c r="J11" i="13"/>
  <c r="K11" i="13"/>
  <c r="L11" i="13"/>
  <c r="D12" i="13"/>
  <c r="E12" i="13"/>
  <c r="F12" i="13"/>
  <c r="G12" i="13"/>
  <c r="H12" i="13"/>
  <c r="I12" i="13"/>
  <c r="J12" i="13"/>
  <c r="K12" i="13"/>
  <c r="L12" i="13"/>
  <c r="E4" i="13"/>
  <c r="F4" i="13"/>
  <c r="G4" i="13"/>
  <c r="H4" i="13"/>
  <c r="I4" i="13"/>
  <c r="J4" i="13"/>
  <c r="K4" i="13"/>
  <c r="L4" i="13"/>
  <c r="D4" i="13"/>
  <c r="B13" i="13"/>
  <c r="A13" i="13"/>
  <c r="B12" i="13"/>
  <c r="A12" i="13"/>
  <c r="C11" i="13"/>
  <c r="B11" i="13"/>
  <c r="A11" i="13"/>
  <c r="B10" i="13"/>
  <c r="A10" i="13"/>
  <c r="B9" i="13"/>
  <c r="A9" i="13"/>
  <c r="B8" i="13"/>
  <c r="A8" i="13"/>
  <c r="C7" i="13"/>
  <c r="B7" i="13"/>
  <c r="A7" i="13"/>
  <c r="B6" i="13"/>
  <c r="A6" i="13"/>
  <c r="B5" i="13"/>
  <c r="A5" i="13"/>
  <c r="B4" i="13"/>
  <c r="A4" i="13"/>
  <c r="D3" i="13"/>
  <c r="D2" i="13"/>
  <c r="E1" i="13" s="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15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0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5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A2" i="11"/>
  <c r="B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15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0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52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I17" i="10"/>
  <c r="G17" i="10"/>
  <c r="F14" i="10"/>
  <c r="O13" i="10"/>
  <c r="O12" i="10"/>
  <c r="O5" i="10"/>
  <c r="P5" i="10"/>
  <c r="Q5" i="10"/>
  <c r="R5" i="10"/>
  <c r="S5" i="10"/>
  <c r="T5" i="10"/>
  <c r="U5" i="10"/>
  <c r="V5" i="10"/>
  <c r="O6" i="10"/>
  <c r="P6" i="10"/>
  <c r="Q6" i="10"/>
  <c r="R6" i="10"/>
  <c r="S6" i="10"/>
  <c r="T6" i="10"/>
  <c r="U6" i="10"/>
  <c r="V6" i="10"/>
  <c r="O7" i="10"/>
  <c r="P7" i="10"/>
  <c r="Q7" i="10"/>
  <c r="R7" i="10"/>
  <c r="S7" i="10"/>
  <c r="T7" i="10"/>
  <c r="U7" i="10"/>
  <c r="V7" i="10"/>
  <c r="O8" i="10"/>
  <c r="P8" i="10"/>
  <c r="Q8" i="10"/>
  <c r="R8" i="10"/>
  <c r="S8" i="10"/>
  <c r="T8" i="10"/>
  <c r="U8" i="10"/>
  <c r="V8" i="10"/>
  <c r="O9" i="10"/>
  <c r="P9" i="10"/>
  <c r="Q9" i="10"/>
  <c r="R9" i="10"/>
  <c r="S9" i="10"/>
  <c r="T9" i="10"/>
  <c r="U9" i="10"/>
  <c r="V9" i="10"/>
  <c r="O10" i="10"/>
  <c r="P10" i="10"/>
  <c r="Q10" i="10"/>
  <c r="R10" i="10"/>
  <c r="S10" i="10"/>
  <c r="T10" i="10"/>
  <c r="U10" i="10"/>
  <c r="V10" i="10"/>
  <c r="U4" i="10"/>
  <c r="V4" i="10"/>
  <c r="P4" i="10"/>
  <c r="Q4" i="10"/>
  <c r="R4" i="10"/>
  <c r="S4" i="10"/>
  <c r="T4" i="10"/>
  <c r="O4" i="10"/>
  <c r="L11" i="10"/>
  <c r="L5" i="10"/>
  <c r="L6" i="10"/>
  <c r="L7" i="10"/>
  <c r="L8" i="10"/>
  <c r="L9" i="10"/>
  <c r="L10" i="10"/>
  <c r="L4" i="10"/>
  <c r="E11" i="10"/>
  <c r="F11" i="10"/>
  <c r="G11" i="10"/>
  <c r="H11" i="10"/>
  <c r="I11" i="10"/>
  <c r="J11" i="10"/>
  <c r="K11" i="10"/>
  <c r="D11" i="10"/>
  <c r="K10" i="10"/>
  <c r="E10" i="10"/>
  <c r="F10" i="10"/>
  <c r="G10" i="10"/>
  <c r="H10" i="10"/>
  <c r="I10" i="10"/>
  <c r="J10" i="10"/>
  <c r="D10" i="10"/>
  <c r="K5" i="10"/>
  <c r="K6" i="10"/>
  <c r="K7" i="10"/>
  <c r="K8" i="10"/>
  <c r="K9" i="10"/>
  <c r="K4" i="10"/>
  <c r="E1" i="10"/>
  <c r="K2" i="10"/>
  <c r="D2" i="10"/>
  <c r="D3" i="10" s="1"/>
  <c r="C10" i="10"/>
  <c r="A10" i="10"/>
  <c r="B9" i="10"/>
  <c r="A9" i="10"/>
  <c r="C8" i="10"/>
  <c r="B8" i="10"/>
  <c r="A8" i="10"/>
  <c r="B7" i="10"/>
  <c r="A7" i="10"/>
  <c r="D6" i="10"/>
  <c r="C6" i="10"/>
  <c r="B6" i="10"/>
  <c r="A6" i="10"/>
  <c r="B5" i="10"/>
  <c r="A5" i="10"/>
  <c r="C4" i="10"/>
  <c r="B4" i="10"/>
  <c r="A4" i="10"/>
  <c r="H34" i="9"/>
  <c r="G34" i="9"/>
  <c r="C35" i="9"/>
  <c r="C36" i="9"/>
  <c r="C37" i="9"/>
  <c r="C38" i="9"/>
  <c r="C39" i="9"/>
  <c r="C40" i="9"/>
  <c r="C41" i="9"/>
  <c r="C42" i="9"/>
  <c r="C43" i="9"/>
  <c r="C34" i="9"/>
  <c r="C12" i="9"/>
  <c r="F12" i="9" s="1"/>
  <c r="E31" i="9"/>
  <c r="D31" i="9"/>
  <c r="E9" i="9"/>
  <c r="D9" i="9"/>
  <c r="C31" i="9"/>
  <c r="C9" i="9"/>
  <c r="B31" i="9"/>
  <c r="B9" i="9"/>
  <c r="D28" i="9"/>
  <c r="C28" i="9"/>
  <c r="F25" i="9"/>
  <c r="C6" i="9"/>
  <c r="B28" i="9"/>
  <c r="B6" i="9"/>
  <c r="D6" i="9" s="1"/>
  <c r="E25" i="9"/>
  <c r="E3" i="9"/>
  <c r="D25" i="9"/>
  <c r="D3" i="9"/>
  <c r="C21" i="9"/>
  <c r="C20" i="9"/>
  <c r="C13" i="9"/>
  <c r="C14" i="9"/>
  <c r="C15" i="9"/>
  <c r="C16" i="9"/>
  <c r="C17" i="9"/>
  <c r="C18" i="9"/>
  <c r="C19" i="9"/>
  <c r="F3" i="9"/>
  <c r="E14" i="12"/>
  <c r="F14" i="12"/>
  <c r="G14" i="12"/>
  <c r="H14" i="12"/>
  <c r="I14" i="12"/>
  <c r="J14" i="12"/>
  <c r="K14" i="12"/>
  <c r="L14" i="12"/>
  <c r="M14" i="12"/>
  <c r="D14" i="12"/>
  <c r="M13" i="12"/>
  <c r="E13" i="12"/>
  <c r="F13" i="12"/>
  <c r="G13" i="12"/>
  <c r="H13" i="12"/>
  <c r="I13" i="12"/>
  <c r="J13" i="12"/>
  <c r="K13" i="12"/>
  <c r="L13" i="12"/>
  <c r="D13" i="12"/>
  <c r="M5" i="12"/>
  <c r="N5" i="12" s="1"/>
  <c r="M6" i="12"/>
  <c r="N6" i="12" s="1"/>
  <c r="M7" i="12"/>
  <c r="N7" i="12" s="1"/>
  <c r="M8" i="12"/>
  <c r="M9" i="12"/>
  <c r="N9" i="12" s="1"/>
  <c r="M10" i="12"/>
  <c r="M11" i="12"/>
  <c r="M12" i="12"/>
  <c r="N12" i="12" s="1"/>
  <c r="M4" i="12"/>
  <c r="N4" i="12" s="1"/>
  <c r="N8" i="12"/>
  <c r="N10" i="12"/>
  <c r="N11" i="12"/>
  <c r="D5" i="12"/>
  <c r="E5" i="12"/>
  <c r="F5" i="12"/>
  <c r="G5" i="12"/>
  <c r="H5" i="12"/>
  <c r="I5" i="12"/>
  <c r="J5" i="12"/>
  <c r="K5" i="12"/>
  <c r="L5" i="12"/>
  <c r="D6" i="12"/>
  <c r="E6" i="12"/>
  <c r="F6" i="12"/>
  <c r="G6" i="12"/>
  <c r="H6" i="12"/>
  <c r="I6" i="12"/>
  <c r="J6" i="12"/>
  <c r="K6" i="12"/>
  <c r="L6" i="12"/>
  <c r="D7" i="12"/>
  <c r="E7" i="12"/>
  <c r="F7" i="12"/>
  <c r="G7" i="12"/>
  <c r="H7" i="12"/>
  <c r="I7" i="12"/>
  <c r="J7" i="12"/>
  <c r="K7" i="12"/>
  <c r="L7" i="12"/>
  <c r="D8" i="12"/>
  <c r="E8" i="12"/>
  <c r="F8" i="12"/>
  <c r="G8" i="12"/>
  <c r="H8" i="12"/>
  <c r="I8" i="12"/>
  <c r="J8" i="12"/>
  <c r="K8" i="12"/>
  <c r="L8" i="12"/>
  <c r="D9" i="12"/>
  <c r="E9" i="12"/>
  <c r="F9" i="12"/>
  <c r="G9" i="12"/>
  <c r="H9" i="12"/>
  <c r="I9" i="12"/>
  <c r="J9" i="12"/>
  <c r="K9" i="12"/>
  <c r="L9" i="12"/>
  <c r="D10" i="12"/>
  <c r="E10" i="12"/>
  <c r="F10" i="12"/>
  <c r="G10" i="12"/>
  <c r="H10" i="12"/>
  <c r="I10" i="12"/>
  <c r="J10" i="12"/>
  <c r="K10" i="12"/>
  <c r="L10" i="12"/>
  <c r="D11" i="12"/>
  <c r="E11" i="12"/>
  <c r="F11" i="12"/>
  <c r="G11" i="12"/>
  <c r="H11" i="12"/>
  <c r="I11" i="12"/>
  <c r="J11" i="12"/>
  <c r="K11" i="12"/>
  <c r="L11" i="12"/>
  <c r="D12" i="12"/>
  <c r="E12" i="12"/>
  <c r="F12" i="12"/>
  <c r="G12" i="12"/>
  <c r="H12" i="12"/>
  <c r="I12" i="12"/>
  <c r="J12" i="12"/>
  <c r="K12" i="12"/>
  <c r="L12" i="12"/>
  <c r="E4" i="12"/>
  <c r="F4" i="12"/>
  <c r="G4" i="12"/>
  <c r="H4" i="12"/>
  <c r="I4" i="12"/>
  <c r="J4" i="12"/>
  <c r="K4" i="12"/>
  <c r="L4" i="12"/>
  <c r="D4" i="12"/>
  <c r="E3" i="12"/>
  <c r="F3" i="12"/>
  <c r="G3" i="12"/>
  <c r="H3" i="12"/>
  <c r="I3" i="12"/>
  <c r="J3" i="12"/>
  <c r="K3" i="12"/>
  <c r="L3" i="12"/>
  <c r="M3" i="12"/>
  <c r="D3" i="12"/>
  <c r="C5" i="12"/>
  <c r="C6" i="12"/>
  <c r="C7" i="12"/>
  <c r="C8" i="12"/>
  <c r="C9" i="12"/>
  <c r="C10" i="12"/>
  <c r="C11" i="12"/>
  <c r="C12" i="12"/>
  <c r="C13" i="12"/>
  <c r="C4" i="12"/>
  <c r="M1" i="12"/>
  <c r="M2" i="12" s="1"/>
  <c r="J2" i="12"/>
  <c r="K1" i="12" s="1"/>
  <c r="K2" i="12" s="1"/>
  <c r="L1" i="12" s="1"/>
  <c r="L2" i="12" s="1"/>
  <c r="J1" i="12"/>
  <c r="F1" i="12"/>
  <c r="F2" i="12" s="1"/>
  <c r="G1" i="12" s="1"/>
  <c r="G2" i="12" s="1"/>
  <c r="H1" i="12" s="1"/>
  <c r="H2" i="12" s="1"/>
  <c r="I1" i="12" s="1"/>
  <c r="I2" i="12" s="1"/>
  <c r="E2" i="12"/>
  <c r="E1" i="12"/>
  <c r="D2" i="12"/>
  <c r="B5" i="12"/>
  <c r="B6" i="12"/>
  <c r="B7" i="12"/>
  <c r="B8" i="12"/>
  <c r="B9" i="12"/>
  <c r="B10" i="12"/>
  <c r="B11" i="12"/>
  <c r="B12" i="12"/>
  <c r="B13" i="12"/>
  <c r="B4" i="12"/>
  <c r="A5" i="12"/>
  <c r="A6" i="12"/>
  <c r="A7" i="12"/>
  <c r="A8" i="12"/>
  <c r="A9" i="12"/>
  <c r="A10" i="12"/>
  <c r="A11" i="12"/>
  <c r="A12" i="12"/>
  <c r="A13" i="12"/>
  <c r="A4" i="12"/>
  <c r="E3" i="13" l="1"/>
  <c r="E2" i="13"/>
  <c r="F1" i="13" s="1"/>
  <c r="C4" i="13"/>
  <c r="C12" i="13"/>
  <c r="C9" i="13"/>
  <c r="C6" i="13"/>
  <c r="C8" i="13"/>
  <c r="C5" i="13"/>
  <c r="C13" i="13"/>
  <c r="C10" i="13"/>
  <c r="E2" i="10"/>
  <c r="F1" i="10" s="1"/>
  <c r="C5" i="10"/>
  <c r="C9" i="10"/>
  <c r="D5" i="10"/>
  <c r="D9" i="10"/>
  <c r="D4" i="10"/>
  <c r="D8" i="10"/>
  <c r="C7" i="10"/>
  <c r="D7" i="10"/>
  <c r="F34" i="9"/>
  <c r="G12" i="9"/>
  <c r="H12" i="9"/>
  <c r="N13" i="12"/>
  <c r="F2" i="13" l="1"/>
  <c r="E8" i="10"/>
  <c r="F2" i="10"/>
  <c r="G1" i="10" s="1"/>
  <c r="E5" i="10"/>
  <c r="E3" i="10"/>
  <c r="E7" i="10"/>
  <c r="E9" i="10"/>
  <c r="E6" i="10"/>
  <c r="E4" i="10"/>
  <c r="G1" i="13" l="1"/>
  <c r="F3" i="13"/>
  <c r="F4" i="10"/>
  <c r="F3" i="10"/>
  <c r="F9" i="10"/>
  <c r="F8" i="10"/>
  <c r="G3" i="10"/>
  <c r="G2" i="10"/>
  <c r="H1" i="10" s="1"/>
  <c r="G4" i="10"/>
  <c r="F7" i="10"/>
  <c r="F6" i="10"/>
  <c r="F5" i="10"/>
  <c r="G2" i="13" l="1"/>
  <c r="H1" i="13" s="1"/>
  <c r="G8" i="10"/>
  <c r="G7" i="10"/>
  <c r="G5" i="10"/>
  <c r="G6" i="10"/>
  <c r="H2" i="10"/>
  <c r="I1" i="10" s="1"/>
  <c r="H4" i="10"/>
  <c r="H3" i="10"/>
  <c r="G9" i="10"/>
  <c r="H2" i="13" l="1"/>
  <c r="I1" i="13" s="1"/>
  <c r="G3" i="13"/>
  <c r="H5" i="10"/>
  <c r="I2" i="10"/>
  <c r="J1" i="10" s="1"/>
  <c r="I5" i="10"/>
  <c r="I3" i="10"/>
  <c r="I4" i="10"/>
  <c r="I6" i="10"/>
  <c r="H9" i="10"/>
  <c r="H8" i="10"/>
  <c r="H6" i="10"/>
  <c r="H7" i="10"/>
  <c r="U7" i="8"/>
  <c r="U6" i="8"/>
  <c r="U5" i="8"/>
  <c r="U4" i="8"/>
  <c r="U3" i="8"/>
  <c r="U2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1" i="8"/>
  <c r="J7" i="8"/>
  <c r="J6" i="8"/>
  <c r="J5" i="8"/>
  <c r="J4" i="8"/>
  <c r="J3" i="8"/>
  <c r="J2" i="8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1" i="8"/>
  <c r="N19" i="7"/>
  <c r="P26" i="7" s="1"/>
  <c r="P27" i="7"/>
  <c r="P24" i="7"/>
  <c r="P25" i="7" s="1"/>
  <c r="P23" i="7"/>
  <c r="P22" i="7"/>
  <c r="P18" i="7"/>
  <c r="Q18" i="7"/>
  <c r="Q9" i="7"/>
  <c r="Q10" i="7"/>
  <c r="Q11" i="7"/>
  <c r="Q12" i="7"/>
  <c r="Q13" i="7"/>
  <c r="Q14" i="7"/>
  <c r="Q15" i="7"/>
  <c r="Q16" i="7"/>
  <c r="Q17" i="7"/>
  <c r="Q8" i="7"/>
  <c r="P9" i="7"/>
  <c r="P10" i="7"/>
  <c r="P11" i="7"/>
  <c r="P12" i="7"/>
  <c r="P13" i="7"/>
  <c r="P14" i="7"/>
  <c r="P15" i="7"/>
  <c r="P16" i="7"/>
  <c r="P17" i="7"/>
  <c r="P8" i="7"/>
  <c r="O9" i="7"/>
  <c r="O10" i="7"/>
  <c r="O11" i="7"/>
  <c r="O12" i="7"/>
  <c r="O13" i="7"/>
  <c r="O14" i="7"/>
  <c r="O15" i="7"/>
  <c r="O16" i="7"/>
  <c r="O17" i="7"/>
  <c r="O8" i="7"/>
  <c r="N17" i="7"/>
  <c r="N18" i="7" s="1"/>
  <c r="N9" i="7"/>
  <c r="N10" i="7"/>
  <c r="N11" i="7"/>
  <c r="N12" i="7"/>
  <c r="N13" i="7"/>
  <c r="N14" i="7"/>
  <c r="N15" i="7"/>
  <c r="N16" i="7"/>
  <c r="N8" i="7"/>
  <c r="M9" i="7"/>
  <c r="L10" i="7"/>
  <c r="M10" i="7" s="1"/>
  <c r="L11" i="7" s="1"/>
  <c r="M11" i="7" s="1"/>
  <c r="L12" i="7" s="1"/>
  <c r="M12" i="7" s="1"/>
  <c r="L13" i="7" s="1"/>
  <c r="M13" i="7" s="1"/>
  <c r="L14" i="7" s="1"/>
  <c r="M14" i="7" s="1"/>
  <c r="L15" i="7" s="1"/>
  <c r="M15" i="7" s="1"/>
  <c r="L16" i="7" s="1"/>
  <c r="M16" i="7" s="1"/>
  <c r="L17" i="7" s="1"/>
  <c r="M17" i="7" s="1"/>
  <c r="L9" i="7"/>
  <c r="M8" i="7"/>
  <c r="L8" i="7"/>
  <c r="K10" i="7"/>
  <c r="K11" i="7" s="1"/>
  <c r="K12" i="7" s="1"/>
  <c r="K13" i="7" s="1"/>
  <c r="K14" i="7" s="1"/>
  <c r="K15" i="7" s="1"/>
  <c r="K16" i="7" s="1"/>
  <c r="K17" i="7" s="1"/>
  <c r="K9" i="7"/>
  <c r="O4" i="7"/>
  <c r="M4" i="7"/>
  <c r="L4" i="7"/>
  <c r="K4" i="7"/>
  <c r="C4" i="7"/>
  <c r="B4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194" i="7"/>
  <c r="A195" i="7"/>
  <c r="A196" i="7"/>
  <c r="A197" i="7"/>
  <c r="A198" i="7"/>
  <c r="A199" i="7"/>
  <c r="A200" i="7"/>
  <c r="A201" i="7"/>
  <c r="A2" i="7"/>
  <c r="B17" i="7"/>
  <c r="B10" i="7"/>
  <c r="B11" i="7"/>
  <c r="B12" i="7" s="1"/>
  <c r="B13" i="7" s="1"/>
  <c r="B14" i="7" s="1"/>
  <c r="B15" i="7" s="1"/>
  <c r="B16" i="7" s="1"/>
  <c r="B9" i="7"/>
  <c r="D4" i="7"/>
  <c r="F4" i="7" s="1"/>
  <c r="D8" i="7" s="1"/>
  <c r="E3" i="5"/>
  <c r="D3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K15" i="5"/>
  <c r="K14" i="5"/>
  <c r="K13" i="5"/>
  <c r="K12" i="5"/>
  <c r="C21" i="6"/>
  <c r="C22" i="6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18" i="6"/>
  <c r="C19" i="6"/>
  <c r="C20" i="6" s="1"/>
  <c r="C17" i="6"/>
  <c r="A17" i="6" a="1"/>
  <c r="A17" i="6" s="1"/>
  <c r="S9" i="5"/>
  <c r="S10" i="5"/>
  <c r="S11" i="5"/>
  <c r="S12" i="5"/>
  <c r="S13" i="5"/>
  <c r="S14" i="5"/>
  <c r="S15" i="5"/>
  <c r="S16" i="5"/>
  <c r="S17" i="5"/>
  <c r="S8" i="5"/>
  <c r="R18" i="5"/>
  <c r="R9" i="5"/>
  <c r="R10" i="5"/>
  <c r="R11" i="5"/>
  <c r="R12" i="5"/>
  <c r="R13" i="5"/>
  <c r="R14" i="5"/>
  <c r="R15" i="5"/>
  <c r="R16" i="5"/>
  <c r="R17" i="5"/>
  <c r="R8" i="5"/>
  <c r="Q17" i="5"/>
  <c r="N9" i="5"/>
  <c r="N10" i="5"/>
  <c r="N11" i="5"/>
  <c r="N12" i="5"/>
  <c r="N13" i="5"/>
  <c r="N14" i="5"/>
  <c r="N15" i="5"/>
  <c r="N16" i="5"/>
  <c r="N17" i="5"/>
  <c r="N8" i="5"/>
  <c r="S7" i="5"/>
  <c r="O7" i="5"/>
  <c r="P7" i="5"/>
  <c r="Q7" i="5"/>
  <c r="R7" i="5"/>
  <c r="N7" i="5"/>
  <c r="N6" i="5"/>
  <c r="O2" i="5"/>
  <c r="P2" i="5"/>
  <c r="Q2" i="5"/>
  <c r="R2" i="5"/>
  <c r="N2" i="5"/>
  <c r="N1" i="5"/>
  <c r="M1" i="5"/>
  <c r="L1" i="5"/>
  <c r="K9" i="5"/>
  <c r="K32" i="5"/>
  <c r="K33" i="5"/>
  <c r="K40" i="5"/>
  <c r="K41" i="5"/>
  <c r="K48" i="5"/>
  <c r="K49" i="5"/>
  <c r="K57" i="5"/>
  <c r="K64" i="5"/>
  <c r="K65" i="5"/>
  <c r="K72" i="5"/>
  <c r="K73" i="5"/>
  <c r="K80" i="5"/>
  <c r="K81" i="5"/>
  <c r="K88" i="5"/>
  <c r="K89" i="5"/>
  <c r="K96" i="5"/>
  <c r="K104" i="5"/>
  <c r="K105" i="5"/>
  <c r="K113" i="5"/>
  <c r="K121" i="5"/>
  <c r="K128" i="5"/>
  <c r="K129" i="5"/>
  <c r="K137" i="5"/>
  <c r="K144" i="5"/>
  <c r="K145" i="5"/>
  <c r="K152" i="5"/>
  <c r="K153" i="5"/>
  <c r="K160" i="5"/>
  <c r="K161" i="5"/>
  <c r="K168" i="5"/>
  <c r="K169" i="5"/>
  <c r="K176" i="5"/>
  <c r="K177" i="5"/>
  <c r="K184" i="5"/>
  <c r="K185" i="5"/>
  <c r="K192" i="5"/>
  <c r="K193" i="5"/>
  <c r="K196" i="5"/>
  <c r="K200" i="5"/>
  <c r="K201" i="5"/>
  <c r="O3" i="5" s="1"/>
  <c r="K1" i="5"/>
  <c r="D10" i="5"/>
  <c r="D11" i="5"/>
  <c r="D12" i="5" s="1"/>
  <c r="D13" i="5" s="1"/>
  <c r="D14" i="5" s="1"/>
  <c r="D15" i="5" s="1"/>
  <c r="D16" i="5" s="1"/>
  <c r="D17" i="5" s="1"/>
  <c r="D9" i="5"/>
  <c r="A100" i="5"/>
  <c r="A102" i="5"/>
  <c r="B44" i="4"/>
  <c r="K44" i="5" s="1"/>
  <c r="B183" i="4"/>
  <c r="K183" i="5" s="1"/>
  <c r="B178" i="4"/>
  <c r="K178" i="5" s="1"/>
  <c r="B184" i="4"/>
  <c r="B193" i="4"/>
  <c r="B171" i="4"/>
  <c r="K171" i="5" s="1"/>
  <c r="B15" i="4"/>
  <c r="B138" i="4"/>
  <c r="K138" i="5" s="1"/>
  <c r="B67" i="4"/>
  <c r="K67" i="5" s="1"/>
  <c r="B8" i="4"/>
  <c r="K8" i="5" s="1"/>
  <c r="B139" i="4"/>
  <c r="K139" i="5" s="1"/>
  <c r="B94" i="4"/>
  <c r="K94" i="5" s="1"/>
  <c r="B140" i="4"/>
  <c r="K140" i="5" s="1"/>
  <c r="B13" i="4"/>
  <c r="B103" i="4"/>
  <c r="K103" i="5" s="1"/>
  <c r="B82" i="4"/>
  <c r="K82" i="5" s="1"/>
  <c r="B55" i="4"/>
  <c r="K55" i="5" s="1"/>
  <c r="B121" i="4"/>
  <c r="B68" i="4"/>
  <c r="K68" i="5" s="1"/>
  <c r="B104" i="4"/>
  <c r="B19" i="4"/>
  <c r="B200" i="4"/>
  <c r="B95" i="4"/>
  <c r="K95" i="5" s="1"/>
  <c r="B196" i="4"/>
  <c r="B164" i="4"/>
  <c r="K164" i="5" s="1"/>
  <c r="B122" i="4"/>
  <c r="K122" i="5" s="1"/>
  <c r="B56" i="4"/>
  <c r="K56" i="5" s="1"/>
  <c r="B22" i="4"/>
  <c r="B30" i="4"/>
  <c r="K30" i="5" s="1"/>
  <c r="B105" i="4"/>
  <c r="B69" i="4"/>
  <c r="K69" i="5" s="1"/>
  <c r="B83" i="4"/>
  <c r="K83" i="5" s="1"/>
  <c r="B106" i="4"/>
  <c r="K106" i="5" s="1"/>
  <c r="B20" i="4"/>
  <c r="B155" i="4"/>
  <c r="K155" i="5" s="1"/>
  <c r="B141" i="4"/>
  <c r="K141" i="5" s="1"/>
  <c r="B123" i="4"/>
  <c r="K123" i="5" s="1"/>
  <c r="B124" i="4"/>
  <c r="K124" i="5" s="1"/>
  <c r="B96" i="4"/>
  <c r="B156" i="4"/>
  <c r="K156" i="5" s="1"/>
  <c r="B107" i="4"/>
  <c r="K107" i="5" s="1"/>
  <c r="B165" i="4"/>
  <c r="K165" i="5" s="1"/>
  <c r="B199" i="4"/>
  <c r="K199" i="5" s="1"/>
  <c r="B157" i="4"/>
  <c r="K157" i="5" s="1"/>
  <c r="B70" i="4"/>
  <c r="K70" i="5" s="1"/>
  <c r="B142" i="4"/>
  <c r="K142" i="5" s="1"/>
  <c r="B197" i="4"/>
  <c r="K197" i="5" s="1"/>
  <c r="B108" i="4"/>
  <c r="K108" i="5" s="1"/>
  <c r="B71" i="4"/>
  <c r="K71" i="5" s="1"/>
  <c r="B66" i="4"/>
  <c r="K66" i="5" s="1"/>
  <c r="B117" i="4"/>
  <c r="K117" i="5" s="1"/>
  <c r="B198" i="4"/>
  <c r="K198" i="5" s="1"/>
  <c r="B91" i="4"/>
  <c r="K91" i="5" s="1"/>
  <c r="B191" i="4"/>
  <c r="K191" i="5" s="1"/>
  <c r="B79" i="4"/>
  <c r="K79" i="5" s="1"/>
  <c r="B168" i="4"/>
  <c r="B151" i="4"/>
  <c r="K151" i="5" s="1"/>
  <c r="B169" i="4"/>
  <c r="B195" i="4"/>
  <c r="K195" i="5" s="1"/>
  <c r="B99" i="4"/>
  <c r="K99" i="5" s="1"/>
  <c r="B152" i="4"/>
  <c r="B52" i="4"/>
  <c r="K52" i="5" s="1"/>
  <c r="B62" i="4"/>
  <c r="K62" i="5" s="1"/>
  <c r="B40" i="4"/>
  <c r="B92" i="4"/>
  <c r="K92" i="5" s="1"/>
  <c r="B41" i="4"/>
  <c r="B170" i="4"/>
  <c r="K170" i="5" s="1"/>
  <c r="B42" i="4"/>
  <c r="K42" i="5" s="1"/>
  <c r="B100" i="4"/>
  <c r="K100" i="5" s="1"/>
  <c r="B63" i="4"/>
  <c r="K63" i="5" s="1"/>
  <c r="B80" i="4"/>
  <c r="B133" i="4"/>
  <c r="K133" i="5" s="1"/>
  <c r="B53" i="4"/>
  <c r="K53" i="5" s="1"/>
  <c r="B153" i="4"/>
  <c r="B101" i="4"/>
  <c r="K101" i="5" s="1"/>
  <c r="B163" i="4"/>
  <c r="K163" i="5" s="1"/>
  <c r="B182" i="4"/>
  <c r="K182" i="5" s="1"/>
  <c r="B192" i="4"/>
  <c r="B3" i="4"/>
  <c r="K3" i="5" s="1"/>
  <c r="B134" i="4"/>
  <c r="K134" i="5" s="1"/>
  <c r="B18" i="4"/>
  <c r="B7" i="4"/>
  <c r="K7" i="5" s="1"/>
  <c r="B118" i="4"/>
  <c r="K118" i="5" s="1"/>
  <c r="B43" i="4"/>
  <c r="K43" i="5" s="1"/>
  <c r="B64" i="4"/>
  <c r="B135" i="4"/>
  <c r="K135" i="5" s="1"/>
  <c r="B119" i="4"/>
  <c r="K119" i="5" s="1"/>
  <c r="B147" i="4"/>
  <c r="K147" i="5" s="1"/>
  <c r="B9" i="4"/>
  <c r="B81" i="4"/>
  <c r="B136" i="4"/>
  <c r="K136" i="5" s="1"/>
  <c r="B93" i="4"/>
  <c r="K93" i="5" s="1"/>
  <c r="B137" i="4"/>
  <c r="B54" i="4"/>
  <c r="K54" i="5" s="1"/>
  <c r="B154" i="4"/>
  <c r="K154" i="5" s="1"/>
  <c r="B65" i="4"/>
  <c r="B174" i="4"/>
  <c r="K174" i="5" s="1"/>
  <c r="B120" i="4"/>
  <c r="K120" i="5" s="1"/>
  <c r="B102" i="4"/>
  <c r="K102" i="5" s="1"/>
  <c r="B51" i="4"/>
  <c r="K51" i="5" s="1"/>
  <c r="B75" i="4"/>
  <c r="K75" i="5" s="1"/>
  <c r="B187" i="4"/>
  <c r="K187" i="5" s="1"/>
  <c r="B35" i="4"/>
  <c r="K35" i="5" s="1"/>
  <c r="B14" i="4"/>
  <c r="B27" i="4"/>
  <c r="B47" i="4"/>
  <c r="K47" i="5" s="1"/>
  <c r="B58" i="4"/>
  <c r="K58" i="5" s="1"/>
  <c r="B98" i="4"/>
  <c r="K98" i="5" s="1"/>
  <c r="B36" i="4"/>
  <c r="K36" i="5" s="1"/>
  <c r="B59" i="4"/>
  <c r="K59" i="5" s="1"/>
  <c r="B160" i="4"/>
  <c r="B48" i="4"/>
  <c r="B180" i="4"/>
  <c r="K180" i="5" s="1"/>
  <c r="B37" i="4"/>
  <c r="K37" i="5" s="1"/>
  <c r="B114" i="4"/>
  <c r="K114" i="5" s="1"/>
  <c r="B201" i="4"/>
  <c r="B21" i="4"/>
  <c r="B188" i="4"/>
  <c r="K188" i="5" s="1"/>
  <c r="B149" i="4"/>
  <c r="K149" i="5" s="1"/>
  <c r="B88" i="4"/>
  <c r="B167" i="4"/>
  <c r="K167" i="5" s="1"/>
  <c r="B89" i="4"/>
  <c r="B181" i="4"/>
  <c r="K181" i="5" s="1"/>
  <c r="B161" i="4"/>
  <c r="B150" i="4"/>
  <c r="K150" i="5" s="1"/>
  <c r="B90" i="4"/>
  <c r="K90" i="5" s="1"/>
  <c r="B12" i="4"/>
  <c r="B130" i="4"/>
  <c r="K130" i="5" s="1"/>
  <c r="B49" i="4"/>
  <c r="B76" i="4"/>
  <c r="K76" i="5" s="1"/>
  <c r="B189" i="4"/>
  <c r="K189" i="5" s="1"/>
  <c r="B28" i="4"/>
  <c r="B60" i="4"/>
  <c r="K60" i="5" s="1"/>
  <c r="B38" i="4"/>
  <c r="K38" i="5" s="1"/>
  <c r="B115" i="4"/>
  <c r="K115" i="5" s="1"/>
  <c r="B77" i="4"/>
  <c r="K77" i="5" s="1"/>
  <c r="B61" i="4"/>
  <c r="K61" i="5" s="1"/>
  <c r="B116" i="4"/>
  <c r="K116" i="5" s="1"/>
  <c r="B78" i="4"/>
  <c r="K78" i="5" s="1"/>
  <c r="B162" i="4"/>
  <c r="K162" i="5" s="1"/>
  <c r="B131" i="4"/>
  <c r="K131" i="5" s="1"/>
  <c r="B29" i="4"/>
  <c r="B6" i="4"/>
  <c r="K6" i="5" s="1"/>
  <c r="B39" i="4"/>
  <c r="K39" i="5" s="1"/>
  <c r="B17" i="4"/>
  <c r="B146" i="4"/>
  <c r="K146" i="5" s="1"/>
  <c r="B132" i="4"/>
  <c r="K132" i="5" s="1"/>
  <c r="B190" i="4"/>
  <c r="K190" i="5" s="1"/>
  <c r="B50" i="4"/>
  <c r="K50" i="5" s="1"/>
  <c r="B177" i="4"/>
  <c r="B143" i="4"/>
  <c r="K143" i="5" s="1"/>
  <c r="B126" i="4"/>
  <c r="K126" i="5" s="1"/>
  <c r="B23" i="4"/>
  <c r="B158" i="4"/>
  <c r="K158" i="5" s="1"/>
  <c r="B109" i="4"/>
  <c r="K109" i="5" s="1"/>
  <c r="B16" i="4"/>
  <c r="B72" i="4"/>
  <c r="B84" i="4"/>
  <c r="K84" i="5" s="1"/>
  <c r="B179" i="4"/>
  <c r="K179" i="5" s="1"/>
  <c r="B31" i="4"/>
  <c r="K31" i="5" s="1"/>
  <c r="B32" i="4"/>
  <c r="B24" i="4"/>
  <c r="B97" i="4"/>
  <c r="K97" i="5" s="1"/>
  <c r="B175" i="4"/>
  <c r="K175" i="5" s="1"/>
  <c r="B144" i="4"/>
  <c r="B172" i="4"/>
  <c r="K172" i="5" s="1"/>
  <c r="B73" i="4"/>
  <c r="B159" i="4"/>
  <c r="K159" i="5" s="1"/>
  <c r="B2" i="4"/>
  <c r="K2" i="5" s="1"/>
  <c r="B57" i="4"/>
  <c r="B45" i="4"/>
  <c r="K45" i="5" s="1"/>
  <c r="B166" i="4"/>
  <c r="K166" i="5" s="1"/>
  <c r="B110" i="4"/>
  <c r="K110" i="5" s="1"/>
  <c r="B10" i="4"/>
  <c r="K10" i="5" s="1"/>
  <c r="B11" i="4"/>
  <c r="K11" i="5" s="1"/>
  <c r="B185" i="4"/>
  <c r="B111" i="4"/>
  <c r="K111" i="5" s="1"/>
  <c r="B33" i="4"/>
  <c r="B74" i="4"/>
  <c r="K74" i="5" s="1"/>
  <c r="B127" i="4"/>
  <c r="K127" i="5" s="1"/>
  <c r="B25" i="4"/>
  <c r="B85" i="4"/>
  <c r="K85" i="5" s="1"/>
  <c r="B148" i="4"/>
  <c r="K148" i="5" s="1"/>
  <c r="B176" i="4"/>
  <c r="B145" i="4"/>
  <c r="B112" i="4"/>
  <c r="K112" i="5" s="1"/>
  <c r="B194" i="4"/>
  <c r="K194" i="5" s="1"/>
  <c r="B128" i="4"/>
  <c r="B86" i="4"/>
  <c r="K86" i="5" s="1"/>
  <c r="B46" i="4"/>
  <c r="K46" i="5" s="1"/>
  <c r="B173" i="4"/>
  <c r="K173" i="5" s="1"/>
  <c r="B26" i="4"/>
  <c r="B5" i="4"/>
  <c r="K5" i="5" s="1"/>
  <c r="B34" i="4"/>
  <c r="K34" i="5" s="1"/>
  <c r="B4" i="4"/>
  <c r="K4" i="5" s="1"/>
  <c r="B87" i="4"/>
  <c r="K87" i="5" s="1"/>
  <c r="B113" i="4"/>
  <c r="B186" i="4"/>
  <c r="K186" i="5" s="1"/>
  <c r="B129" i="4"/>
  <c r="B125" i="4"/>
  <c r="K125" i="5" s="1"/>
  <c r="A201" i="4"/>
  <c r="A201" i="5" s="1"/>
  <c r="A159" i="4"/>
  <c r="A159" i="5" s="1"/>
  <c r="A81" i="4"/>
  <c r="A110" i="4"/>
  <c r="A192" i="4"/>
  <c r="A192" i="5" s="1"/>
  <c r="A64" i="4"/>
  <c r="A65" i="5" s="1"/>
  <c r="A2" i="4"/>
  <c r="A65" i="4"/>
  <c r="A122" i="4"/>
  <c r="A5" i="4"/>
  <c r="A6" i="5" s="1"/>
  <c r="A166" i="4"/>
  <c r="A166" i="5" s="1"/>
  <c r="A167" i="4"/>
  <c r="A167" i="5" s="1"/>
  <c r="A168" i="4"/>
  <c r="A168" i="5" s="1"/>
  <c r="A41" i="4"/>
  <c r="A123" i="4"/>
  <c r="A66" i="4"/>
  <c r="A111" i="4"/>
  <c r="A124" i="4"/>
  <c r="A124" i="5" s="1"/>
  <c r="A92" i="4"/>
  <c r="A93" i="5" s="1"/>
  <c r="A67" i="4"/>
  <c r="A30" i="4"/>
  <c r="A197" i="4"/>
  <c r="A197" i="5" s="1"/>
  <c r="A68" i="4"/>
  <c r="A49" i="4"/>
  <c r="A93" i="4"/>
  <c r="A94" i="5" s="1"/>
  <c r="A150" i="4"/>
  <c r="A150" i="5" s="1"/>
  <c r="A69" i="4"/>
  <c r="A70" i="5" s="1"/>
  <c r="A94" i="4"/>
  <c r="A82" i="4"/>
  <c r="A112" i="4"/>
  <c r="A126" i="4"/>
  <c r="A126" i="5" s="1"/>
  <c r="A50" i="4"/>
  <c r="A127" i="4"/>
  <c r="A127" i="5" s="1"/>
  <c r="A51" i="4"/>
  <c r="A151" i="4"/>
  <c r="A151" i="5" s="1"/>
  <c r="A42" i="4"/>
  <c r="A31" i="4"/>
  <c r="A128" i="4"/>
  <c r="A129" i="4"/>
  <c r="A129" i="5" s="1"/>
  <c r="A190" i="4"/>
  <c r="A190" i="5" s="1"/>
  <c r="A130" i="4"/>
  <c r="A176" i="4"/>
  <c r="A200" i="4"/>
  <c r="A131" i="4"/>
  <c r="A52" i="4"/>
  <c r="A138" i="4"/>
  <c r="A53" i="4"/>
  <c r="A53" i="5" s="1"/>
  <c r="A95" i="4"/>
  <c r="A83" i="4"/>
  <c r="A109" i="4"/>
  <c r="A110" i="5" s="1"/>
  <c r="A156" i="4"/>
  <c r="A156" i="5" s="1"/>
  <c r="A164" i="4"/>
  <c r="A164" i="5" s="1"/>
  <c r="A58" i="4"/>
  <c r="A191" i="4"/>
  <c r="A191" i="5" s="1"/>
  <c r="A47" i="4"/>
  <c r="A172" i="4"/>
  <c r="A172" i="5" s="1"/>
  <c r="A157" i="4"/>
  <c r="A157" i="5" s="1"/>
  <c r="A87" i="4"/>
  <c r="A179" i="4"/>
  <c r="A59" i="4"/>
  <c r="A60" i="5" s="1"/>
  <c r="A106" i="4"/>
  <c r="A7" i="4"/>
  <c r="A121" i="4"/>
  <c r="A173" i="4"/>
  <c r="A173" i="5" s="1"/>
  <c r="A135" i="4"/>
  <c r="A135" i="5" s="1"/>
  <c r="A38" i="4"/>
  <c r="A39" i="5" s="1"/>
  <c r="A187" i="4"/>
  <c r="A3" i="4"/>
  <c r="A88" i="4"/>
  <c r="A89" i="4"/>
  <c r="A60" i="4"/>
  <c r="A180" i="4"/>
  <c r="A180" i="5" s="1"/>
  <c r="A12" i="4"/>
  <c r="A13" i="5" s="1"/>
  <c r="A136" i="4"/>
  <c r="A61" i="4"/>
  <c r="A62" i="5" s="1"/>
  <c r="A29" i="4"/>
  <c r="A30" i="5" s="1"/>
  <c r="A158" i="4"/>
  <c r="A158" i="5" s="1"/>
  <c r="A174" i="4"/>
  <c r="A174" i="5" s="1"/>
  <c r="A13" i="4"/>
  <c r="A90" i="4"/>
  <c r="A62" i="4"/>
  <c r="A63" i="5" s="1"/>
  <c r="A4" i="4"/>
  <c r="A165" i="4"/>
  <c r="A165" i="5" s="1"/>
  <c r="A39" i="4"/>
  <c r="A79" i="4"/>
  <c r="A137" i="4"/>
  <c r="A137" i="5" s="1"/>
  <c r="A148" i="4"/>
  <c r="A148" i="5" s="1"/>
  <c r="A63" i="4"/>
  <c r="A64" i="5" s="1"/>
  <c r="A20" i="4"/>
  <c r="A48" i="4"/>
  <c r="A49" i="5" s="1"/>
  <c r="A80" i="4"/>
  <c r="A81" i="5" s="1"/>
  <c r="A91" i="4"/>
  <c r="A181" i="4"/>
  <c r="A181" i="5" s="1"/>
  <c r="A107" i="4"/>
  <c r="A108" i="5" s="1"/>
  <c r="A108" i="4"/>
  <c r="A175" i="4"/>
  <c r="A175" i="5" s="1"/>
  <c r="A40" i="4"/>
  <c r="A41" i="5" s="1"/>
  <c r="A194" i="4"/>
  <c r="A149" i="4"/>
  <c r="A149" i="5" s="1"/>
  <c r="A57" i="4"/>
  <c r="A19" i="4"/>
  <c r="A100" i="4"/>
  <c r="A23" i="4"/>
  <c r="A24" i="4"/>
  <c r="A24" i="5" s="1"/>
  <c r="A76" i="4"/>
  <c r="A76" i="5" s="1"/>
  <c r="A54" i="4"/>
  <c r="A55" i="5" s="1"/>
  <c r="A44" i="4"/>
  <c r="A45" i="5" s="1"/>
  <c r="A18" i="4"/>
  <c r="A116" i="4"/>
  <c r="A77" i="4"/>
  <c r="A143" i="4"/>
  <c r="A143" i="5" s="1"/>
  <c r="A55" i="4"/>
  <c r="A101" i="4"/>
  <c r="A117" i="4"/>
  <c r="A118" i="5" s="1"/>
  <c r="A144" i="4"/>
  <c r="A198" i="4"/>
  <c r="A198" i="5" s="1"/>
  <c r="A45" i="4"/>
  <c r="A102" i="4"/>
  <c r="A103" i="5" s="1"/>
  <c r="A184" i="4"/>
  <c r="A184" i="5" s="1"/>
  <c r="A145" i="4"/>
  <c r="A145" i="5" s="1"/>
  <c r="A188" i="4"/>
  <c r="A188" i="5" s="1"/>
  <c r="A118" i="4"/>
  <c r="A154" i="4"/>
  <c r="A25" i="4"/>
  <c r="A146" i="4"/>
  <c r="A78" i="4"/>
  <c r="A79" i="5" s="1"/>
  <c r="A46" i="4"/>
  <c r="A47" i="5" s="1"/>
  <c r="A178" i="4"/>
  <c r="A103" i="4"/>
  <c r="A104" i="5" s="1"/>
  <c r="A56" i="4"/>
  <c r="A57" i="5" s="1"/>
  <c r="A155" i="4"/>
  <c r="A26" i="4"/>
  <c r="A27" i="4"/>
  <c r="A185" i="4"/>
  <c r="A185" i="5" s="1"/>
  <c r="A147" i="4"/>
  <c r="A189" i="4"/>
  <c r="A189" i="5" s="1"/>
  <c r="A35" i="4"/>
  <c r="A119" i="4"/>
  <c r="A120" i="4"/>
  <c r="A121" i="5" s="1"/>
  <c r="A104" i="4"/>
  <c r="A105" i="5" s="1"/>
  <c r="A105" i="4"/>
  <c r="A36" i="4"/>
  <c r="A125" i="4"/>
  <c r="A28" i="4"/>
  <c r="A29" i="5" s="1"/>
  <c r="A6" i="4"/>
  <c r="A7" i="5" s="1"/>
  <c r="A37" i="4"/>
  <c r="A38" i="5" s="1"/>
  <c r="A134" i="4"/>
  <c r="A134" i="5" s="1"/>
  <c r="A186" i="4"/>
  <c r="A11" i="4"/>
  <c r="A183" i="4"/>
  <c r="A183" i="5" s="1"/>
  <c r="A43" i="4"/>
  <c r="A177" i="4"/>
  <c r="A177" i="5" s="1"/>
  <c r="A160" i="4"/>
  <c r="A160" i="5" s="1"/>
  <c r="A14" i="4"/>
  <c r="A15" i="5" s="1"/>
  <c r="A132" i="4"/>
  <c r="A132" i="5" s="1"/>
  <c r="A113" i="4"/>
  <c r="A8" i="4"/>
  <c r="A32" i="4"/>
  <c r="A139" i="4"/>
  <c r="A152" i="4"/>
  <c r="A152" i="5" s="1"/>
  <c r="A15" i="4"/>
  <c r="A33" i="4"/>
  <c r="A161" i="4"/>
  <c r="A161" i="5" s="1"/>
  <c r="A169" i="4"/>
  <c r="A169" i="5" s="1"/>
  <c r="A96" i="4"/>
  <c r="A195" i="4"/>
  <c r="A114" i="4"/>
  <c r="A133" i="4"/>
  <c r="A133" i="5" s="1"/>
  <c r="A170" i="4"/>
  <c r="A9" i="4"/>
  <c r="A182" i="4"/>
  <c r="A182" i="5" s="1"/>
  <c r="A21" i="4"/>
  <c r="A140" i="4"/>
  <c r="A140" i="5" s="1"/>
  <c r="A162" i="4"/>
  <c r="A10" i="4"/>
  <c r="A84" i="4"/>
  <c r="A141" i="4"/>
  <c r="A141" i="5" s="1"/>
  <c r="A142" i="4"/>
  <c r="A142" i="5" s="1"/>
  <c r="A16" i="4"/>
  <c r="A17" i="5" s="1"/>
  <c r="A71" i="4"/>
  <c r="A72" i="4"/>
  <c r="A22" i="4"/>
  <c r="A23" i="5" s="1"/>
  <c r="A73" i="4"/>
  <c r="A193" i="4"/>
  <c r="A193" i="5" s="1"/>
  <c r="A97" i="4"/>
  <c r="A196" i="4"/>
  <c r="A196" i="5" s="1"/>
  <c r="A85" i="4"/>
  <c r="A86" i="5" s="1"/>
  <c r="A98" i="4"/>
  <c r="A171" i="4"/>
  <c r="A86" i="4"/>
  <c r="A99" i="4"/>
  <c r="A115" i="4"/>
  <c r="A116" i="5" s="1"/>
  <c r="A74" i="4"/>
  <c r="A17" i="4"/>
  <c r="A34" i="4"/>
  <c r="A75" i="4"/>
  <c r="A163" i="4"/>
  <c r="A153" i="4"/>
  <c r="A153" i="5" s="1"/>
  <c r="A199" i="4"/>
  <c r="A199" i="5" s="1"/>
  <c r="A70" i="4"/>
  <c r="A71" i="5" s="1"/>
  <c r="B1" i="4"/>
  <c r="A1" i="4"/>
  <c r="A1" i="5" s="1"/>
  <c r="H3" i="13" l="1"/>
  <c r="I2" i="13"/>
  <c r="J1" i="13" s="1"/>
  <c r="I3" i="13"/>
  <c r="J2" i="10"/>
  <c r="K1" i="10" s="1"/>
  <c r="J6" i="10"/>
  <c r="I9" i="10"/>
  <c r="I7" i="10"/>
  <c r="I8" i="10"/>
  <c r="E8" i="7"/>
  <c r="C9" i="7"/>
  <c r="F8" i="7"/>
  <c r="P3" i="5"/>
  <c r="R3" i="5" s="1"/>
  <c r="N3" i="5"/>
  <c r="O8" i="5" s="1"/>
  <c r="L2" i="5" a="1"/>
  <c r="L2" i="5" s="1"/>
  <c r="M2" i="5" s="1" a="1"/>
  <c r="M2" i="5" s="1"/>
  <c r="A37" i="5"/>
  <c r="A101" i="5"/>
  <c r="A113" i="5"/>
  <c r="A78" i="5"/>
  <c r="A73" i="5"/>
  <c r="A97" i="5"/>
  <c r="A9" i="5"/>
  <c r="A12" i="5"/>
  <c r="A28" i="5"/>
  <c r="A46" i="5"/>
  <c r="A117" i="5"/>
  <c r="A20" i="5"/>
  <c r="A80" i="5"/>
  <c r="A89" i="5"/>
  <c r="A32" i="5"/>
  <c r="A31" i="5"/>
  <c r="A119" i="5"/>
  <c r="A87" i="5"/>
  <c r="A22" i="5"/>
  <c r="A92" i="5"/>
  <c r="A4" i="5"/>
  <c r="A95" i="5"/>
  <c r="A68" i="5"/>
  <c r="A111" i="5"/>
  <c r="A21" i="5"/>
  <c r="A16" i="5"/>
  <c r="A84" i="5"/>
  <c r="A112" i="5"/>
  <c r="A77" i="5"/>
  <c r="A36" i="5"/>
  <c r="A85" i="5"/>
  <c r="A56" i="5"/>
  <c r="A25" i="5"/>
  <c r="A96" i="5"/>
  <c r="A51" i="5"/>
  <c r="A67" i="5"/>
  <c r="A44" i="5"/>
  <c r="A109" i="5"/>
  <c r="A14" i="5"/>
  <c r="A61" i="5"/>
  <c r="A48" i="5"/>
  <c r="A69" i="5"/>
  <c r="A3" i="5"/>
  <c r="A54" i="5"/>
  <c r="A200" i="5"/>
  <c r="A176" i="5"/>
  <c r="A144" i="5"/>
  <c r="A136" i="5"/>
  <c r="A128" i="5"/>
  <c r="A120" i="5"/>
  <c r="A88" i="5"/>
  <c r="A72" i="5"/>
  <c r="A40" i="5"/>
  <c r="A8" i="5"/>
  <c r="A33" i="5"/>
  <c r="A52" i="5"/>
  <c r="A194" i="5"/>
  <c r="A186" i="5"/>
  <c r="A178" i="5"/>
  <c r="A170" i="5"/>
  <c r="A162" i="5"/>
  <c r="A154" i="5"/>
  <c r="A146" i="5"/>
  <c r="A138" i="5"/>
  <c r="A130" i="5"/>
  <c r="A122" i="5"/>
  <c r="A114" i="5"/>
  <c r="A106" i="5"/>
  <c r="A98" i="5"/>
  <c r="A90" i="5"/>
  <c r="A82" i="5"/>
  <c r="A74" i="5"/>
  <c r="A66" i="5"/>
  <c r="A58" i="5"/>
  <c r="A50" i="5"/>
  <c r="A42" i="5"/>
  <c r="A34" i="5"/>
  <c r="A26" i="5"/>
  <c r="A18" i="5"/>
  <c r="A10" i="5"/>
  <c r="A2" i="5"/>
  <c r="A195" i="5"/>
  <c r="A187" i="5"/>
  <c r="A179" i="5"/>
  <c r="A171" i="5"/>
  <c r="A163" i="5"/>
  <c r="A155" i="5"/>
  <c r="A147" i="5"/>
  <c r="A139" i="5"/>
  <c r="A131" i="5"/>
  <c r="A123" i="5"/>
  <c r="A115" i="5"/>
  <c r="A107" i="5"/>
  <c r="A99" i="5"/>
  <c r="A91" i="5"/>
  <c r="A83" i="5"/>
  <c r="A75" i="5"/>
  <c r="A59" i="5"/>
  <c r="A43" i="5"/>
  <c r="A35" i="5"/>
  <c r="A27" i="5"/>
  <c r="A19" i="5"/>
  <c r="A11" i="5"/>
  <c r="A125" i="5"/>
  <c r="A5" i="5"/>
  <c r="J2" i="13" l="1"/>
  <c r="K1" i="13" s="1"/>
  <c r="J7" i="10"/>
  <c r="J5" i="10"/>
  <c r="J8" i="10"/>
  <c r="J4" i="10"/>
  <c r="J3" i="10"/>
  <c r="J9" i="10"/>
  <c r="K3" i="10"/>
  <c r="G8" i="7"/>
  <c r="D9" i="7"/>
  <c r="F9" i="7" s="1"/>
  <c r="B2" i="5" a="1"/>
  <c r="B2" i="5" s="1"/>
  <c r="C2" i="5" s="1" a="1"/>
  <c r="C2" i="5" s="1"/>
  <c r="P8" i="5"/>
  <c r="K3" i="13" l="1"/>
  <c r="K2" i="13"/>
  <c r="L1" i="13" s="1"/>
  <c r="J3" i="13"/>
  <c r="C10" i="7"/>
  <c r="E9" i="7"/>
  <c r="G9" i="7" s="1"/>
  <c r="H8" i="7"/>
  <c r="Q8" i="5"/>
  <c r="O9" i="5"/>
  <c r="P9" i="5" s="1"/>
  <c r="E8" i="5"/>
  <c r="F3" i="5"/>
  <c r="H3" i="5" s="1"/>
  <c r="L3" i="13" l="1"/>
  <c r="L2" i="13"/>
  <c r="M1" i="13" s="1"/>
  <c r="H9" i="7"/>
  <c r="D10" i="7"/>
  <c r="F10" i="7"/>
  <c r="Q9" i="5"/>
  <c r="O10" i="5"/>
  <c r="P10" i="5" s="1"/>
  <c r="F8" i="5"/>
  <c r="M3" i="13" l="1"/>
  <c r="M2" i="13"/>
  <c r="C11" i="7"/>
  <c r="E10" i="7"/>
  <c r="G8" i="5"/>
  <c r="E9" i="5"/>
  <c r="F9" i="5" s="1"/>
  <c r="O11" i="5"/>
  <c r="P11" i="5" s="1"/>
  <c r="Q10" i="5"/>
  <c r="G10" i="7" l="1"/>
  <c r="D11" i="7"/>
  <c r="O12" i="5"/>
  <c r="P12" i="5" s="1"/>
  <c r="Q11" i="5"/>
  <c r="E10" i="5"/>
  <c r="F10" i="5" s="1"/>
  <c r="G9" i="5"/>
  <c r="C12" i="7" l="1"/>
  <c r="E11" i="7"/>
  <c r="H10" i="7"/>
  <c r="F11" i="7"/>
  <c r="E11" i="5"/>
  <c r="F11" i="5" s="1"/>
  <c r="G10" i="5"/>
  <c r="O13" i="5"/>
  <c r="P13" i="5" s="1"/>
  <c r="Q12" i="5"/>
  <c r="G11" i="7" l="1"/>
  <c r="D12" i="7"/>
  <c r="F12" i="7" s="1"/>
  <c r="O14" i="5"/>
  <c r="P14" i="5" s="1"/>
  <c r="Q13" i="5"/>
  <c r="E12" i="5"/>
  <c r="F12" i="5" s="1"/>
  <c r="G12" i="5" s="1"/>
  <c r="G11" i="5"/>
  <c r="C13" i="7" l="1"/>
  <c r="E12" i="7"/>
  <c r="H11" i="7"/>
  <c r="E13" i="5"/>
  <c r="F13" i="5" s="1"/>
  <c r="G13" i="5" s="1"/>
  <c r="O15" i="5"/>
  <c r="P15" i="5" s="1"/>
  <c r="Q14" i="5"/>
  <c r="D13" i="7" l="1"/>
  <c r="F13" i="7" s="1"/>
  <c r="G12" i="7"/>
  <c r="O16" i="5"/>
  <c r="P16" i="5" s="1"/>
  <c r="Q15" i="5"/>
  <c r="E14" i="5"/>
  <c r="F14" i="5" s="1"/>
  <c r="G14" i="5" s="1"/>
  <c r="G27" i="7" l="1"/>
  <c r="C14" i="7"/>
  <c r="E13" i="7"/>
  <c r="G13" i="7" s="1"/>
  <c r="H13" i="7" s="1"/>
  <c r="H12" i="7"/>
  <c r="O17" i="5"/>
  <c r="P17" i="5" s="1"/>
  <c r="Q18" i="5" s="1"/>
  <c r="Q16" i="5"/>
  <c r="E15" i="5"/>
  <c r="F15" i="5" s="1"/>
  <c r="G15" i="5" s="1"/>
  <c r="D14" i="7" l="1"/>
  <c r="F14" i="7"/>
  <c r="E16" i="5"/>
  <c r="F16" i="5" s="1"/>
  <c r="G16" i="5" s="1"/>
  <c r="C15" i="7" l="1"/>
  <c r="E14" i="7"/>
  <c r="G14" i="7" s="1"/>
  <c r="H14" i="7" s="1"/>
  <c r="E17" i="5"/>
  <c r="F17" i="5" s="1"/>
  <c r="G17" i="5" s="1"/>
  <c r="D15" i="7" l="1"/>
  <c r="G18" i="5"/>
  <c r="A1" i="6" a="1"/>
  <c r="C16" i="7" l="1"/>
  <c r="E15" i="7"/>
  <c r="F15" i="7"/>
  <c r="A1" i="6"/>
  <c r="D1" i="6"/>
  <c r="D2" i="6" s="1"/>
  <c r="D3" i="6" s="1"/>
  <c r="D4" i="6" s="1"/>
  <c r="D5" i="6" s="1"/>
  <c r="D6" i="6" s="1"/>
  <c r="D7" i="6" s="1"/>
  <c r="D8" i="6" s="1"/>
  <c r="D9" i="6" s="1"/>
  <c r="D10" i="6" s="1"/>
  <c r="H12" i="5"/>
  <c r="H13" i="5"/>
  <c r="I13" i="5" s="1"/>
  <c r="H14" i="5"/>
  <c r="I14" i="5" s="1"/>
  <c r="H15" i="5"/>
  <c r="I15" i="5" s="1"/>
  <c r="H16" i="5"/>
  <c r="I16" i="5" s="1"/>
  <c r="H17" i="5"/>
  <c r="I17" i="5" s="1"/>
  <c r="H8" i="5"/>
  <c r="H9" i="5"/>
  <c r="I9" i="5" s="1"/>
  <c r="H10" i="5"/>
  <c r="I10" i="5" s="1"/>
  <c r="H11" i="5"/>
  <c r="I11" i="5" s="1"/>
  <c r="G15" i="7" l="1"/>
  <c r="H15" i="7" s="1"/>
  <c r="D16" i="7"/>
  <c r="F16" i="7" s="1"/>
  <c r="H18" i="5"/>
  <c r="I12" i="5"/>
  <c r="I8" i="5"/>
  <c r="C17" i="7" l="1"/>
  <c r="E16" i="7"/>
  <c r="G16" i="7" s="1"/>
  <c r="H16" i="7" s="1"/>
  <c r="D17" i="7" l="1"/>
  <c r="E17" i="7" s="1"/>
  <c r="E18" i="7" l="1"/>
  <c r="E19" i="7"/>
  <c r="G26" i="7" s="1"/>
  <c r="F17" i="7"/>
  <c r="G17" i="7" s="1"/>
  <c r="H17" i="7" l="1"/>
  <c r="H18" i="7" s="1"/>
  <c r="G18" i="7"/>
  <c r="G22" i="7" s="1"/>
  <c r="G23" i="7" l="1"/>
  <c r="G24" i="7" s="1"/>
  <c r="G25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<sst xmlns="http://schemas.openxmlformats.org/spreadsheetml/2006/main" count="212" uniqueCount="95">
  <si>
    <t>№</t>
  </si>
  <si>
    <t>Рост</t>
  </si>
  <si>
    <t>Вес</t>
  </si>
  <si>
    <t>УНИКАЛЬНЫЕ</t>
  </si>
  <si>
    <t>ЧАСТОТА</t>
  </si>
  <si>
    <t>ИНТЕРВАЛЬНЫЙ ВАРИАЦИОННЫЙ РЯД</t>
  </si>
  <si>
    <t>МИН</t>
  </si>
  <si>
    <t>МАКС</t>
  </si>
  <si>
    <t>РАЗМАХ ВАРИАЦИИ</t>
  </si>
  <si>
    <t>КОЛИЧЕСТВО ИНТЕРВАЛОВ</t>
  </si>
  <si>
    <t>ДЛИНА ИНТЕРВАЛОВ</t>
  </si>
  <si>
    <t>КОЛИЧЕСТВО ЭЛЕМЕНТОВ</t>
  </si>
  <si>
    <t xml:space="preserve">НАЗНАЧЕНИЕ ПОЛУИНТЕРВАЛОВ </t>
  </si>
  <si>
    <t>[</t>
  </si>
  <si>
    <t>)</t>
  </si>
  <si>
    <t>ОТНОС.ЧАСТОТА</t>
  </si>
  <si>
    <t>ВЫСОТЫ СТОЛБЦОВ</t>
  </si>
  <si>
    <t>РОСТ</t>
  </si>
  <si>
    <t>СЕРЕДИНА</t>
  </si>
  <si>
    <t>ВЫБОРОЧНОЕ СРЕДНЕЕ</t>
  </si>
  <si>
    <t>2 ПОРЯДКА</t>
  </si>
  <si>
    <t>ВЫБОРОЧНАЯ ДИСПЕРСИЯ</t>
  </si>
  <si>
    <t>ИСПРАВДЕННАЯ ДИСПЕРСИЯ</t>
  </si>
  <si>
    <t>МОДА</t>
  </si>
  <si>
    <t>МЕДИАНА</t>
  </si>
  <si>
    <t>ИСПРАВЛЕННЫЕ ВЫБОРОЧНЫЕ СРЕДНИЕ КВАДРАТИЧЕСКИЕ ОТКЛОНИЯ</t>
  </si>
  <si>
    <t>ВЕС</t>
  </si>
  <si>
    <t>СЕРЕДИНЫ</t>
  </si>
  <si>
    <t>РОСТ\ВЕС</t>
  </si>
  <si>
    <t>УСЛОВНОЕ СРЕДНЕЕ</t>
  </si>
  <si>
    <t>ВЫВОД:</t>
  </si>
  <si>
    <t>УСЛОВНОЕ СРЕДНЕЕ ВЕСА ИМЕЕТ ПРЯМУЮ ЗАВИСИМОСТЬ ОТ РОСТА, АНОЛОГИЧНО И ОБРАТНОЕ. СЛЕДОВАТЕЛЬНО ДАННЫЕ ВЕЛИЧИНЫ ИМЕЮТ ПОЛОЖИТЕЛЬНУЮ КОРРЕЛЯЦИЮ.</t>
  </si>
  <si>
    <t xml:space="preserve">УРОВНЬ НАДЕЖНОСТИ </t>
  </si>
  <si>
    <t>ДОВЕРИТЕЛЬНЫЙ ИНТЕРВАЛ "a"</t>
  </si>
  <si>
    <t>СИГМА^2</t>
  </si>
  <si>
    <t>СИГМА</t>
  </si>
  <si>
    <t>ГАММА</t>
  </si>
  <si>
    <t>ЖЕЛТЫМ ВЫДЕЛЕНЫ ПАРАМЕТРЫ ИЗ УСЛОВИЯ</t>
  </si>
  <si>
    <t>ЛЕВЫЙ</t>
  </si>
  <si>
    <t>ПРАВЫЙ</t>
  </si>
  <si>
    <t>(169,6285; 171,2915)</t>
  </si>
  <si>
    <t>(169,5738; 171,3462)</t>
  </si>
  <si>
    <t>ДОВЕРИТЕЛЬНЫЙ ИНТЕРВАЛ ПАРАМЕТРА СИГМА^2</t>
  </si>
  <si>
    <t>HI1</t>
  </si>
  <si>
    <t>HI2</t>
  </si>
  <si>
    <t>(33,49596; 49,6686)</t>
  </si>
  <si>
    <t>a</t>
  </si>
  <si>
    <t>ВСПОМОГАТЕЛЬНЫЕ ДАННЫЕ</t>
  </si>
  <si>
    <t>(33,67232; 49,93012)</t>
  </si>
  <si>
    <t>(64,48446; 66,14754)</t>
  </si>
  <si>
    <t>(64,43801; 66,19399)</t>
  </si>
  <si>
    <t>(32,87964; 48,75471)</t>
  </si>
  <si>
    <t>(9166,697; 13592,6)</t>
  </si>
  <si>
    <t>СУММА</t>
  </si>
  <si>
    <t>K</t>
  </si>
  <si>
    <t xml:space="preserve">УРОВЕНЬ ЗНАЧИМОСТИ </t>
  </si>
  <si>
    <t>&gt;</t>
  </si>
  <si>
    <t>СЛЕДОВАТЕЛЬНО, ГИПОТЕЗА О НОРМАЛЬНОМ РАСПРЕДЕЛЕНИИ РОСТА НЕ ПРИНИМАЕТСЯ</t>
  </si>
  <si>
    <t>B</t>
  </si>
  <si>
    <t>A</t>
  </si>
  <si>
    <t>УРАВНЕНИЕ</t>
  </si>
  <si>
    <t>-93,8685 + 0,933853x</t>
  </si>
  <si>
    <t>x</t>
  </si>
  <si>
    <t>y(x)</t>
  </si>
  <si>
    <t>y</t>
  </si>
  <si>
    <t>r_b</t>
  </si>
  <si>
    <t>=&gt;</t>
  </si>
  <si>
    <t>ОЧЕНЬ ВЫСОКАЯ СИЛА СВЯЗКИ ПО ШКАЛЕ ЧЕДДОКА</t>
  </si>
  <si>
    <t>F-статистика</t>
  </si>
  <si>
    <t>S delta p</t>
  </si>
  <si>
    <t>t_гамма (квантиль)</t>
  </si>
  <si>
    <t>гипотеза о статической значимости</t>
  </si>
  <si>
    <t>альфа (уровень)</t>
  </si>
  <si>
    <t>t_критическая</t>
  </si>
  <si>
    <t>Вывод</t>
  </si>
  <si>
    <t>ГИПОТЕЗА НЕ ПРИНИМАЕТСЯ</t>
  </si>
  <si>
    <t>ПАРАМЕТР а</t>
  </si>
  <si>
    <t>ПАРАМЕТР b</t>
  </si>
  <si>
    <t>СТАНДАРТНАЯ ОШИБКА  a</t>
  </si>
  <si>
    <t>СТАНДАРСТНАЯ ОШИБКА b</t>
  </si>
  <si>
    <t>СТАНДАРТНАЯ ОШИБКА РЕГРЕССИИ</t>
  </si>
  <si>
    <t>КОЭФФИЦИЕНТ ДЕТЕРМИНАЦИИ</t>
  </si>
  <si>
    <t>F-СТАТИСТИКА</t>
  </si>
  <si>
    <t>ДИСПЕРСИЯ РАСЧЕТНЫХ ЗНАЧЕНИЙ</t>
  </si>
  <si>
    <t>ДИСПЕРСИЯ РАСЧЕТНЫХ ОСТАТКОВ</t>
  </si>
  <si>
    <t>УРАВНЕНИЕ РЕГРЕССИИ</t>
  </si>
  <si>
    <t>ПРОГНОЗ</t>
  </si>
  <si>
    <t>СТАНДАРТНАЯ ОШИБКА ПРОГНОЗА</t>
  </si>
  <si>
    <t>ДОВЕРИТЕЛЬНЫЙ ИНТЕРВАЛ ПРОГНОЗА</t>
  </si>
  <si>
    <t>ДОВЕРИТЕЛЬНЫЙ ИНТЕРВАЛ ПО a</t>
  </si>
  <si>
    <t>ЛЕВЫЙ ПО a</t>
  </si>
  <si>
    <t>ПРАВЫЙ ПО a</t>
  </si>
  <si>
    <t>ЛЕВЫЙ ПО b</t>
  </si>
  <si>
    <t>ПРАВЫЙ ПО b</t>
  </si>
  <si>
    <t>ДОВЕРИТЕЛЬНЫЙ ИНТЕРВАЛ ПО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</si>
</sst>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1"/>
      <color rgb="FF00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rgb="FF444444"/>
      <name val="Calibri"/>
      <family val="2"/>
      <charset val="204"/>
      <scheme val="minor"/>
    </font>
    <font>
      <sz val="11"/>
      <color rgb="FF44444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Fill="1" applyBorder="1"/>
    <xf numFmtId="0" fontId="0" fillId="2" borderId="0" xfId="0" applyFill="1" applyBorder="1"/>
    <xf numFmtId="0" fontId="0" fillId="3" borderId="0" xfId="0" applyFill="1"/>
    <xf numFmtId="0" fontId="0" fillId="0" borderId="1" xfId="0" applyBorder="1"/>
    <xf numFmtId="0" fontId="0" fillId="0" borderId="0" xfId="0" quotePrefix="1"/>
    <xf numFmtId="0" fontId="3" fillId="0" borderId="0" xfId="0" applyFont="1"/>
    <xf numFmtId="0" fontId="7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№3!$A$2:$A$201</c:f>
              <c:numCache>
                <c:formatCode>General</c:formatCode>
                <c:ptCount val="200"/>
                <c:pt idx="0">
                  <c:v>160</c:v>
                </c:pt>
                <c:pt idx="1">
                  <c:v>164</c:v>
                </c:pt>
                <c:pt idx="2">
                  <c:v>168</c:v>
                </c:pt>
                <c:pt idx="3">
                  <c:v>172</c:v>
                </c:pt>
                <c:pt idx="4">
                  <c:v>176</c:v>
                </c:pt>
                <c:pt idx="5">
                  <c:v>180</c:v>
                </c:pt>
                <c:pt idx="6">
                  <c:v>184</c:v>
                </c:pt>
                <c:pt idx="7">
                  <c:v>188</c:v>
                </c:pt>
                <c:pt idx="8">
                  <c:v>192</c:v>
                </c:pt>
                <c:pt idx="15">
                  <c:v>156</c:v>
                </c:pt>
                <c:pt idx="16">
                  <c:v>157</c:v>
                </c:pt>
                <c:pt idx="17">
                  <c:v>158</c:v>
                </c:pt>
                <c:pt idx="18">
                  <c:v>159</c:v>
                </c:pt>
                <c:pt idx="19">
                  <c:v>160</c:v>
                </c:pt>
                <c:pt idx="20">
                  <c:v>161</c:v>
                </c:pt>
                <c:pt idx="21">
                  <c:v>162</c:v>
                </c:pt>
                <c:pt idx="22">
                  <c:v>163</c:v>
                </c:pt>
                <c:pt idx="23">
                  <c:v>164</c:v>
                </c:pt>
                <c:pt idx="24">
                  <c:v>165</c:v>
                </c:pt>
                <c:pt idx="25">
                  <c:v>166</c:v>
                </c:pt>
                <c:pt idx="26">
                  <c:v>167</c:v>
                </c:pt>
                <c:pt idx="27">
                  <c:v>168</c:v>
                </c:pt>
                <c:pt idx="28">
                  <c:v>169</c:v>
                </c:pt>
                <c:pt idx="29">
                  <c:v>170</c:v>
                </c:pt>
                <c:pt idx="30">
                  <c:v>171</c:v>
                </c:pt>
                <c:pt idx="31">
                  <c:v>172</c:v>
                </c:pt>
                <c:pt idx="32">
                  <c:v>173</c:v>
                </c:pt>
                <c:pt idx="33">
                  <c:v>174</c:v>
                </c:pt>
                <c:pt idx="34">
                  <c:v>175</c:v>
                </c:pt>
                <c:pt idx="35">
                  <c:v>176</c:v>
                </c:pt>
                <c:pt idx="36">
                  <c:v>177</c:v>
                </c:pt>
                <c:pt idx="37">
                  <c:v>178</c:v>
                </c:pt>
                <c:pt idx="38">
                  <c:v>179</c:v>
                </c:pt>
                <c:pt idx="39">
                  <c:v>180</c:v>
                </c:pt>
                <c:pt idx="40">
                  <c:v>181</c:v>
                </c:pt>
                <c:pt idx="41">
                  <c:v>182</c:v>
                </c:pt>
                <c:pt idx="42">
                  <c:v>184</c:v>
                </c:pt>
                <c:pt idx="43">
                  <c:v>185</c:v>
                </c:pt>
                <c:pt idx="44">
                  <c:v>187</c:v>
                </c:pt>
                <c:pt idx="45">
                  <c:v>188</c:v>
                </c:pt>
                <c:pt idx="46">
                  <c:v>190</c:v>
                </c:pt>
                <c:pt idx="47">
                  <c:v>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1-4F48-90EA-15F1EC1FC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8368480"/>
        <c:axId val="2068368896"/>
      </c:barChart>
      <c:catAx>
        <c:axId val="20683684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8368896"/>
        <c:crosses val="autoZero"/>
        <c:auto val="1"/>
        <c:lblAlgn val="ctr"/>
        <c:lblOffset val="100"/>
        <c:noMultiLvlLbl val="0"/>
      </c:catAx>
      <c:valAx>
        <c:axId val="206836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836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роста по 10 диапазонам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№3!$A$1:$B$10</c:f>
              <c:multiLvlStrCache>
                <c:ptCount val="10"/>
                <c:lvl>
                  <c:pt idx="0">
                    <c:v>160</c:v>
                  </c:pt>
                  <c:pt idx="1">
                    <c:v>164</c:v>
                  </c:pt>
                  <c:pt idx="2">
                    <c:v>168</c:v>
                  </c:pt>
                  <c:pt idx="3">
                    <c:v>172</c:v>
                  </c:pt>
                  <c:pt idx="4">
                    <c:v>176</c:v>
                  </c:pt>
                  <c:pt idx="5">
                    <c:v>180</c:v>
                  </c:pt>
                  <c:pt idx="6">
                    <c:v>184</c:v>
                  </c:pt>
                  <c:pt idx="7">
                    <c:v>188</c:v>
                  </c:pt>
                  <c:pt idx="8">
                    <c:v>192</c:v>
                  </c:pt>
                  <c:pt idx="9">
                    <c:v>196</c:v>
                  </c:pt>
                </c:lvl>
                <c:lvl>
                  <c:pt idx="0">
                    <c:v>156</c:v>
                  </c:pt>
                  <c:pt idx="1">
                    <c:v>160</c:v>
                  </c:pt>
                  <c:pt idx="2">
                    <c:v>164</c:v>
                  </c:pt>
                  <c:pt idx="3">
                    <c:v>168</c:v>
                  </c:pt>
                  <c:pt idx="4">
                    <c:v>172</c:v>
                  </c:pt>
                  <c:pt idx="5">
                    <c:v>176</c:v>
                  </c:pt>
                  <c:pt idx="6">
                    <c:v>180</c:v>
                  </c:pt>
                  <c:pt idx="7">
                    <c:v>184</c:v>
                  </c:pt>
                  <c:pt idx="8">
                    <c:v>188</c:v>
                  </c:pt>
                  <c:pt idx="9">
                    <c:v>192</c:v>
                  </c:pt>
                </c:lvl>
              </c:multiLvlStrCache>
            </c:multiLvlStrRef>
          </c:cat>
          <c:val>
            <c:numRef>
              <c:f>№3!$C$1:$C$10</c:f>
              <c:numCache>
                <c:formatCode>General</c:formatCode>
                <c:ptCount val="10"/>
                <c:pt idx="0">
                  <c:v>13</c:v>
                </c:pt>
                <c:pt idx="1">
                  <c:v>7</c:v>
                </c:pt>
                <c:pt idx="2">
                  <c:v>49</c:v>
                </c:pt>
                <c:pt idx="3">
                  <c:v>61</c:v>
                </c:pt>
                <c:pt idx="4">
                  <c:v>37</c:v>
                </c:pt>
                <c:pt idx="5">
                  <c:v>22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F8-4BFD-9B42-B2597F411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7659856"/>
        <c:axId val="2047664848"/>
      </c:barChart>
      <c:catAx>
        <c:axId val="204765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7664848"/>
        <c:crosses val="autoZero"/>
        <c:auto val="1"/>
        <c:lblAlgn val="ctr"/>
        <c:lblOffset val="100"/>
        <c:noMultiLvlLbl val="0"/>
      </c:catAx>
      <c:valAx>
        <c:axId val="204766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7659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№3!$A$17:$A$49</c:f>
              <c:numCache>
                <c:formatCode>General</c:formatCode>
                <c:ptCount val="33"/>
                <c:pt idx="0">
                  <c:v>156</c:v>
                </c:pt>
                <c:pt idx="1">
                  <c:v>157</c:v>
                </c:pt>
                <c:pt idx="2">
                  <c:v>158</c:v>
                </c:pt>
                <c:pt idx="3">
                  <c:v>159</c:v>
                </c:pt>
                <c:pt idx="4">
                  <c:v>160</c:v>
                </c:pt>
                <c:pt idx="5">
                  <c:v>161</c:v>
                </c:pt>
                <c:pt idx="6">
                  <c:v>162</c:v>
                </c:pt>
                <c:pt idx="7">
                  <c:v>163</c:v>
                </c:pt>
                <c:pt idx="8">
                  <c:v>164</c:v>
                </c:pt>
                <c:pt idx="9">
                  <c:v>165</c:v>
                </c:pt>
                <c:pt idx="10">
                  <c:v>166</c:v>
                </c:pt>
                <c:pt idx="11">
                  <c:v>167</c:v>
                </c:pt>
                <c:pt idx="12">
                  <c:v>168</c:v>
                </c:pt>
                <c:pt idx="13">
                  <c:v>169</c:v>
                </c:pt>
                <c:pt idx="14">
                  <c:v>170</c:v>
                </c:pt>
                <c:pt idx="15">
                  <c:v>171</c:v>
                </c:pt>
                <c:pt idx="16">
                  <c:v>172</c:v>
                </c:pt>
                <c:pt idx="17">
                  <c:v>173</c:v>
                </c:pt>
                <c:pt idx="18">
                  <c:v>174</c:v>
                </c:pt>
                <c:pt idx="19">
                  <c:v>175</c:v>
                </c:pt>
                <c:pt idx="20">
                  <c:v>176</c:v>
                </c:pt>
                <c:pt idx="21">
                  <c:v>177</c:v>
                </c:pt>
                <c:pt idx="22">
                  <c:v>178</c:v>
                </c:pt>
                <c:pt idx="23">
                  <c:v>179</c:v>
                </c:pt>
                <c:pt idx="24">
                  <c:v>180</c:v>
                </c:pt>
                <c:pt idx="25">
                  <c:v>181</c:v>
                </c:pt>
                <c:pt idx="26">
                  <c:v>182</c:v>
                </c:pt>
                <c:pt idx="27">
                  <c:v>184</c:v>
                </c:pt>
                <c:pt idx="28">
                  <c:v>185</c:v>
                </c:pt>
                <c:pt idx="29">
                  <c:v>187</c:v>
                </c:pt>
                <c:pt idx="30">
                  <c:v>188</c:v>
                </c:pt>
                <c:pt idx="31">
                  <c:v>190</c:v>
                </c:pt>
                <c:pt idx="32">
                  <c:v>196</c:v>
                </c:pt>
              </c:numCache>
            </c:numRef>
          </c:cat>
          <c:val>
            <c:numRef>
              <c:f>№3!$B$17:$B$49</c:f>
              <c:numCache>
                <c:formatCode>General</c:formatCode>
                <c:ptCount val="33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6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16</c:v>
                </c:pt>
                <c:pt idx="12">
                  <c:v>14</c:v>
                </c:pt>
                <c:pt idx="13">
                  <c:v>12</c:v>
                </c:pt>
                <c:pt idx="14">
                  <c:v>17</c:v>
                </c:pt>
                <c:pt idx="15">
                  <c:v>18</c:v>
                </c:pt>
                <c:pt idx="16">
                  <c:v>7</c:v>
                </c:pt>
                <c:pt idx="17">
                  <c:v>13</c:v>
                </c:pt>
                <c:pt idx="18">
                  <c:v>8</c:v>
                </c:pt>
                <c:pt idx="19">
                  <c:v>9</c:v>
                </c:pt>
                <c:pt idx="20">
                  <c:v>8</c:v>
                </c:pt>
                <c:pt idx="21">
                  <c:v>5</c:v>
                </c:pt>
                <c:pt idx="22">
                  <c:v>6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47-4DFD-A0EF-B74C5B78D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4923008"/>
        <c:axId val="2134921760"/>
      </c:barChart>
      <c:catAx>
        <c:axId val="213492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4921760"/>
        <c:crosses val="autoZero"/>
        <c:auto val="1"/>
        <c:lblAlgn val="ctr"/>
        <c:lblOffset val="100"/>
        <c:noMultiLvlLbl val="0"/>
      </c:catAx>
      <c:valAx>
        <c:axId val="213492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492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№3!$A$17:$A$49</c:f>
              <c:numCache>
                <c:formatCode>General</c:formatCode>
                <c:ptCount val="33"/>
                <c:pt idx="0">
                  <c:v>156</c:v>
                </c:pt>
                <c:pt idx="1">
                  <c:v>157</c:v>
                </c:pt>
                <c:pt idx="2">
                  <c:v>158</c:v>
                </c:pt>
                <c:pt idx="3">
                  <c:v>159</c:v>
                </c:pt>
                <c:pt idx="4">
                  <c:v>160</c:v>
                </c:pt>
                <c:pt idx="5">
                  <c:v>161</c:v>
                </c:pt>
                <c:pt idx="6">
                  <c:v>162</c:v>
                </c:pt>
                <c:pt idx="7">
                  <c:v>163</c:v>
                </c:pt>
                <c:pt idx="8">
                  <c:v>164</c:v>
                </c:pt>
                <c:pt idx="9">
                  <c:v>165</c:v>
                </c:pt>
                <c:pt idx="10">
                  <c:v>166</c:v>
                </c:pt>
                <c:pt idx="11">
                  <c:v>167</c:v>
                </c:pt>
                <c:pt idx="12">
                  <c:v>168</c:v>
                </c:pt>
                <c:pt idx="13">
                  <c:v>169</c:v>
                </c:pt>
                <c:pt idx="14">
                  <c:v>170</c:v>
                </c:pt>
                <c:pt idx="15">
                  <c:v>171</c:v>
                </c:pt>
                <c:pt idx="16">
                  <c:v>172</c:v>
                </c:pt>
                <c:pt idx="17">
                  <c:v>173</c:v>
                </c:pt>
                <c:pt idx="18">
                  <c:v>174</c:v>
                </c:pt>
                <c:pt idx="19">
                  <c:v>175</c:v>
                </c:pt>
                <c:pt idx="20">
                  <c:v>176</c:v>
                </c:pt>
                <c:pt idx="21">
                  <c:v>177</c:v>
                </c:pt>
                <c:pt idx="22">
                  <c:v>178</c:v>
                </c:pt>
                <c:pt idx="23">
                  <c:v>179</c:v>
                </c:pt>
                <c:pt idx="24">
                  <c:v>180</c:v>
                </c:pt>
                <c:pt idx="25">
                  <c:v>181</c:v>
                </c:pt>
                <c:pt idx="26">
                  <c:v>182</c:v>
                </c:pt>
                <c:pt idx="27">
                  <c:v>184</c:v>
                </c:pt>
                <c:pt idx="28">
                  <c:v>185</c:v>
                </c:pt>
                <c:pt idx="29">
                  <c:v>187</c:v>
                </c:pt>
                <c:pt idx="30">
                  <c:v>188</c:v>
                </c:pt>
                <c:pt idx="31">
                  <c:v>190</c:v>
                </c:pt>
                <c:pt idx="32">
                  <c:v>196</c:v>
                </c:pt>
              </c:numCache>
            </c:numRef>
          </c:cat>
          <c:val>
            <c:numRef>
              <c:f>№3!$B$17:$B$49</c:f>
              <c:numCache>
                <c:formatCode>General</c:formatCode>
                <c:ptCount val="33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6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11</c:v>
                </c:pt>
                <c:pt idx="9">
                  <c:v>11</c:v>
                </c:pt>
                <c:pt idx="10">
                  <c:v>11</c:v>
                </c:pt>
                <c:pt idx="11">
                  <c:v>16</c:v>
                </c:pt>
                <c:pt idx="12">
                  <c:v>14</c:v>
                </c:pt>
                <c:pt idx="13">
                  <c:v>12</c:v>
                </c:pt>
                <c:pt idx="14">
                  <c:v>17</c:v>
                </c:pt>
                <c:pt idx="15">
                  <c:v>18</c:v>
                </c:pt>
                <c:pt idx="16">
                  <c:v>7</c:v>
                </c:pt>
                <c:pt idx="17">
                  <c:v>13</c:v>
                </c:pt>
                <c:pt idx="18">
                  <c:v>8</c:v>
                </c:pt>
                <c:pt idx="19">
                  <c:v>9</c:v>
                </c:pt>
                <c:pt idx="20">
                  <c:v>8</c:v>
                </c:pt>
                <c:pt idx="21">
                  <c:v>5</c:v>
                </c:pt>
                <c:pt idx="22">
                  <c:v>6</c:v>
                </c:pt>
                <c:pt idx="23">
                  <c:v>3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2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B9-49BB-B258-742CC9FCD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8344160"/>
        <c:axId val="2048336672"/>
      </c:lineChart>
      <c:catAx>
        <c:axId val="2048344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8336672"/>
        <c:crosses val="autoZero"/>
        <c:auto val="1"/>
        <c:lblAlgn val="ctr"/>
        <c:lblOffset val="100"/>
        <c:noMultiLvlLbl val="0"/>
      </c:catAx>
      <c:valAx>
        <c:axId val="204833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8344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</a:t>
            </a:r>
            <a:r>
              <a:rPr lang="ru-RU" baseline="0"/>
              <a:t>гон роста по 10 диапазонам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№3!$A$1:$B$10</c:f>
              <c:multiLvlStrCache>
                <c:ptCount val="10"/>
                <c:lvl>
                  <c:pt idx="0">
                    <c:v>160</c:v>
                  </c:pt>
                  <c:pt idx="1">
                    <c:v>164</c:v>
                  </c:pt>
                  <c:pt idx="2">
                    <c:v>168</c:v>
                  </c:pt>
                  <c:pt idx="3">
                    <c:v>172</c:v>
                  </c:pt>
                  <c:pt idx="4">
                    <c:v>176</c:v>
                  </c:pt>
                  <c:pt idx="5">
                    <c:v>180</c:v>
                  </c:pt>
                  <c:pt idx="6">
                    <c:v>184</c:v>
                  </c:pt>
                  <c:pt idx="7">
                    <c:v>188</c:v>
                  </c:pt>
                  <c:pt idx="8">
                    <c:v>192</c:v>
                  </c:pt>
                  <c:pt idx="9">
                    <c:v>196</c:v>
                  </c:pt>
                </c:lvl>
                <c:lvl>
                  <c:pt idx="0">
                    <c:v>156</c:v>
                  </c:pt>
                  <c:pt idx="1">
                    <c:v>160</c:v>
                  </c:pt>
                  <c:pt idx="2">
                    <c:v>164</c:v>
                  </c:pt>
                  <c:pt idx="3">
                    <c:v>168</c:v>
                  </c:pt>
                  <c:pt idx="4">
                    <c:v>172</c:v>
                  </c:pt>
                  <c:pt idx="5">
                    <c:v>176</c:v>
                  </c:pt>
                  <c:pt idx="6">
                    <c:v>180</c:v>
                  </c:pt>
                  <c:pt idx="7">
                    <c:v>184</c:v>
                  </c:pt>
                  <c:pt idx="8">
                    <c:v>188</c:v>
                  </c:pt>
                  <c:pt idx="9">
                    <c:v>192</c:v>
                  </c:pt>
                </c:lvl>
              </c:multiLvlStrCache>
            </c:multiLvlStrRef>
          </c:cat>
          <c:val>
            <c:numRef>
              <c:f>№3!$C$1:$C$10</c:f>
              <c:numCache>
                <c:formatCode>General</c:formatCode>
                <c:ptCount val="10"/>
                <c:pt idx="0">
                  <c:v>13</c:v>
                </c:pt>
                <c:pt idx="1">
                  <c:v>7</c:v>
                </c:pt>
                <c:pt idx="2">
                  <c:v>49</c:v>
                </c:pt>
                <c:pt idx="3">
                  <c:v>61</c:v>
                </c:pt>
                <c:pt idx="4">
                  <c:v>37</c:v>
                </c:pt>
                <c:pt idx="5">
                  <c:v>22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69-443E-8334-D31CA7BFC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9151344"/>
        <c:axId val="2129138032"/>
      </c:lineChart>
      <c:catAx>
        <c:axId val="2129151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9138032"/>
        <c:crosses val="autoZero"/>
        <c:auto val="1"/>
        <c:lblAlgn val="ctr"/>
        <c:lblOffset val="100"/>
        <c:noMultiLvlLbl val="0"/>
      </c:catAx>
      <c:valAx>
        <c:axId val="212913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9151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Выборочная</a:t>
            </a:r>
            <a:r>
              <a:rPr lang="ru-RU" baseline="0"/>
              <a:t> функция распределения роста по 10 диапазонам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№3!$B$1:$C$10</c:f>
              <c:multiLvlStrCache>
                <c:ptCount val="10"/>
                <c:lvl>
                  <c:pt idx="0">
                    <c:v>13</c:v>
                  </c:pt>
                  <c:pt idx="1">
                    <c:v>7</c:v>
                  </c:pt>
                  <c:pt idx="2">
                    <c:v>49</c:v>
                  </c:pt>
                  <c:pt idx="3">
                    <c:v>61</c:v>
                  </c:pt>
                  <c:pt idx="4">
                    <c:v>37</c:v>
                  </c:pt>
                  <c:pt idx="5">
                    <c:v>22</c:v>
                  </c:pt>
                  <c:pt idx="6">
                    <c:v>4</c:v>
                  </c:pt>
                  <c:pt idx="7">
                    <c:v>4</c:v>
                  </c:pt>
                  <c:pt idx="8">
                    <c:v>2</c:v>
                  </c:pt>
                  <c:pt idx="9">
                    <c:v>1</c:v>
                  </c:pt>
                </c:lvl>
                <c:lvl>
                  <c:pt idx="0">
                    <c:v>160</c:v>
                  </c:pt>
                  <c:pt idx="1">
                    <c:v>164</c:v>
                  </c:pt>
                  <c:pt idx="2">
                    <c:v>168</c:v>
                  </c:pt>
                  <c:pt idx="3">
                    <c:v>172</c:v>
                  </c:pt>
                  <c:pt idx="4">
                    <c:v>176</c:v>
                  </c:pt>
                  <c:pt idx="5">
                    <c:v>180</c:v>
                  </c:pt>
                  <c:pt idx="6">
                    <c:v>184</c:v>
                  </c:pt>
                  <c:pt idx="7">
                    <c:v>188</c:v>
                  </c:pt>
                  <c:pt idx="8">
                    <c:v>192</c:v>
                  </c:pt>
                  <c:pt idx="9">
                    <c:v>196</c:v>
                  </c:pt>
                </c:lvl>
              </c:multiLvlStrCache>
            </c:multiLvlStrRef>
          </c:cat>
          <c:val>
            <c:numRef>
              <c:f>№3!$D$1:$D$10</c:f>
              <c:numCache>
                <c:formatCode>General</c:formatCode>
                <c:ptCount val="10"/>
                <c:pt idx="0">
                  <c:v>6.5000000000000002E-2</c:v>
                </c:pt>
                <c:pt idx="1">
                  <c:v>0.1</c:v>
                </c:pt>
                <c:pt idx="2">
                  <c:v>0.34499999999999997</c:v>
                </c:pt>
                <c:pt idx="3">
                  <c:v>0.64999999999999991</c:v>
                </c:pt>
                <c:pt idx="4">
                  <c:v>0.83499999999999996</c:v>
                </c:pt>
                <c:pt idx="5">
                  <c:v>0.94499999999999995</c:v>
                </c:pt>
                <c:pt idx="6">
                  <c:v>0.96499999999999997</c:v>
                </c:pt>
                <c:pt idx="7">
                  <c:v>0.98499999999999999</c:v>
                </c:pt>
                <c:pt idx="8">
                  <c:v>0.995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8-4099-A48B-FD4D4FCAC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086800"/>
        <c:axId val="2049080560"/>
      </c:lineChart>
      <c:catAx>
        <c:axId val="204908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9080560"/>
        <c:crosses val="autoZero"/>
        <c:auto val="1"/>
        <c:lblAlgn val="ctr"/>
        <c:lblOffset val="100"/>
        <c:noMultiLvlLbl val="0"/>
      </c:catAx>
      <c:valAx>
        <c:axId val="204908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49086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Выборочная</a:t>
            </a:r>
            <a:r>
              <a:rPr lang="ru-RU" baseline="0"/>
              <a:t> функция распределения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№3!$A$17:$A$49</c:f>
              <c:numCache>
                <c:formatCode>General</c:formatCode>
                <c:ptCount val="33"/>
                <c:pt idx="0">
                  <c:v>156</c:v>
                </c:pt>
                <c:pt idx="1">
                  <c:v>157</c:v>
                </c:pt>
                <c:pt idx="2">
                  <c:v>158</c:v>
                </c:pt>
                <c:pt idx="3">
                  <c:v>159</c:v>
                </c:pt>
                <c:pt idx="4">
                  <c:v>160</c:v>
                </c:pt>
                <c:pt idx="5">
                  <c:v>161</c:v>
                </c:pt>
                <c:pt idx="6">
                  <c:v>162</c:v>
                </c:pt>
                <c:pt idx="7">
                  <c:v>163</c:v>
                </c:pt>
                <c:pt idx="8">
                  <c:v>164</c:v>
                </c:pt>
                <c:pt idx="9">
                  <c:v>165</c:v>
                </c:pt>
                <c:pt idx="10">
                  <c:v>166</c:v>
                </c:pt>
                <c:pt idx="11">
                  <c:v>167</c:v>
                </c:pt>
                <c:pt idx="12">
                  <c:v>168</c:v>
                </c:pt>
                <c:pt idx="13">
                  <c:v>169</c:v>
                </c:pt>
                <c:pt idx="14">
                  <c:v>170</c:v>
                </c:pt>
                <c:pt idx="15">
                  <c:v>171</c:v>
                </c:pt>
                <c:pt idx="16">
                  <c:v>172</c:v>
                </c:pt>
                <c:pt idx="17">
                  <c:v>173</c:v>
                </c:pt>
                <c:pt idx="18">
                  <c:v>174</c:v>
                </c:pt>
                <c:pt idx="19">
                  <c:v>175</c:v>
                </c:pt>
                <c:pt idx="20">
                  <c:v>176</c:v>
                </c:pt>
                <c:pt idx="21">
                  <c:v>177</c:v>
                </c:pt>
                <c:pt idx="22">
                  <c:v>178</c:v>
                </c:pt>
                <c:pt idx="23">
                  <c:v>179</c:v>
                </c:pt>
                <c:pt idx="24">
                  <c:v>180</c:v>
                </c:pt>
                <c:pt idx="25">
                  <c:v>181</c:v>
                </c:pt>
                <c:pt idx="26">
                  <c:v>182</c:v>
                </c:pt>
                <c:pt idx="27">
                  <c:v>184</c:v>
                </c:pt>
                <c:pt idx="28">
                  <c:v>185</c:v>
                </c:pt>
                <c:pt idx="29">
                  <c:v>187</c:v>
                </c:pt>
                <c:pt idx="30">
                  <c:v>188</c:v>
                </c:pt>
                <c:pt idx="31">
                  <c:v>190</c:v>
                </c:pt>
                <c:pt idx="32">
                  <c:v>196</c:v>
                </c:pt>
              </c:numCache>
            </c:numRef>
          </c:cat>
          <c:val>
            <c:numRef>
              <c:f>№3!$C$17:$C$49</c:f>
              <c:numCache>
                <c:formatCode>General</c:formatCode>
                <c:ptCount val="33"/>
                <c:pt idx="0">
                  <c:v>0.01</c:v>
                </c:pt>
                <c:pt idx="1">
                  <c:v>2.5000000000000001E-2</c:v>
                </c:pt>
                <c:pt idx="2">
                  <c:v>3.5000000000000003E-2</c:v>
                </c:pt>
                <c:pt idx="3">
                  <c:v>6.5000000000000002E-2</c:v>
                </c:pt>
                <c:pt idx="4">
                  <c:v>7.0000000000000007E-2</c:v>
                </c:pt>
                <c:pt idx="5">
                  <c:v>8.5000000000000006E-2</c:v>
                </c:pt>
                <c:pt idx="6">
                  <c:v>9.0000000000000011E-2</c:v>
                </c:pt>
                <c:pt idx="7">
                  <c:v>0.1</c:v>
                </c:pt>
                <c:pt idx="8">
                  <c:v>0.155</c:v>
                </c:pt>
                <c:pt idx="9">
                  <c:v>0.21</c:v>
                </c:pt>
                <c:pt idx="10">
                  <c:v>0.26500000000000001</c:v>
                </c:pt>
                <c:pt idx="11">
                  <c:v>0.34500000000000003</c:v>
                </c:pt>
                <c:pt idx="12">
                  <c:v>0.41500000000000004</c:v>
                </c:pt>
                <c:pt idx="13">
                  <c:v>0.47500000000000003</c:v>
                </c:pt>
                <c:pt idx="14">
                  <c:v>0.56000000000000005</c:v>
                </c:pt>
                <c:pt idx="15">
                  <c:v>0.65</c:v>
                </c:pt>
                <c:pt idx="16">
                  <c:v>0.68500000000000005</c:v>
                </c:pt>
                <c:pt idx="17">
                  <c:v>0.75</c:v>
                </c:pt>
                <c:pt idx="18">
                  <c:v>0.79</c:v>
                </c:pt>
                <c:pt idx="19">
                  <c:v>0.83500000000000008</c:v>
                </c:pt>
                <c:pt idx="20">
                  <c:v>0.87500000000000011</c:v>
                </c:pt>
                <c:pt idx="21">
                  <c:v>0.90000000000000013</c:v>
                </c:pt>
                <c:pt idx="22">
                  <c:v>0.93000000000000016</c:v>
                </c:pt>
                <c:pt idx="23">
                  <c:v>0.94500000000000017</c:v>
                </c:pt>
                <c:pt idx="24">
                  <c:v>0.95500000000000018</c:v>
                </c:pt>
                <c:pt idx="25">
                  <c:v>0.96000000000000019</c:v>
                </c:pt>
                <c:pt idx="26">
                  <c:v>0.96500000000000019</c:v>
                </c:pt>
                <c:pt idx="27">
                  <c:v>0.9750000000000002</c:v>
                </c:pt>
                <c:pt idx="28">
                  <c:v>0.9800000000000002</c:v>
                </c:pt>
                <c:pt idx="29">
                  <c:v>0.98500000000000021</c:v>
                </c:pt>
                <c:pt idx="30">
                  <c:v>0.99000000000000021</c:v>
                </c:pt>
                <c:pt idx="31">
                  <c:v>0.99500000000000022</c:v>
                </c:pt>
                <c:pt idx="32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F5-408C-BEE4-C9BBD772E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269376"/>
        <c:axId val="2133259808"/>
      </c:lineChart>
      <c:catAx>
        <c:axId val="213326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3259808"/>
        <c:crosses val="autoZero"/>
        <c:auto val="1"/>
        <c:lblAlgn val="ctr"/>
        <c:lblOffset val="100"/>
        <c:noMultiLvlLbl val="0"/>
      </c:catAx>
      <c:valAx>
        <c:axId val="213325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326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Корреляционное</a:t>
            </a:r>
            <a:r>
              <a:rPr lang="ru-RU" baseline="0"/>
              <a:t> облако</a:t>
            </a:r>
          </a:p>
        </c:rich>
      </c:tx>
      <c:layout>
        <c:manualLayout>
          <c:xMode val="edge"/>
          <c:yMode val="edge"/>
          <c:x val="0.32890266841644789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№8!$A$2:$A$201</c:f>
              <c:numCache>
                <c:formatCode>General</c:formatCode>
                <c:ptCount val="200"/>
                <c:pt idx="0">
                  <c:v>168</c:v>
                </c:pt>
                <c:pt idx="1">
                  <c:v>177</c:v>
                </c:pt>
                <c:pt idx="2">
                  <c:v>175</c:v>
                </c:pt>
                <c:pt idx="3">
                  <c:v>160</c:v>
                </c:pt>
                <c:pt idx="4">
                  <c:v>172</c:v>
                </c:pt>
                <c:pt idx="5">
                  <c:v>171</c:v>
                </c:pt>
                <c:pt idx="6">
                  <c:v>159</c:v>
                </c:pt>
                <c:pt idx="7">
                  <c:v>165</c:v>
                </c:pt>
                <c:pt idx="8">
                  <c:v>173</c:v>
                </c:pt>
                <c:pt idx="9">
                  <c:v>174</c:v>
                </c:pt>
                <c:pt idx="10">
                  <c:v>161</c:v>
                </c:pt>
                <c:pt idx="11">
                  <c:v>165</c:v>
                </c:pt>
                <c:pt idx="12">
                  <c:v>175</c:v>
                </c:pt>
                <c:pt idx="13">
                  <c:v>176</c:v>
                </c:pt>
                <c:pt idx="14">
                  <c:v>170</c:v>
                </c:pt>
                <c:pt idx="15">
                  <c:v>184</c:v>
                </c:pt>
                <c:pt idx="16">
                  <c:v>171</c:v>
                </c:pt>
                <c:pt idx="17">
                  <c:v>172</c:v>
                </c:pt>
                <c:pt idx="18">
                  <c:v>176</c:v>
                </c:pt>
                <c:pt idx="19">
                  <c:v>159</c:v>
                </c:pt>
                <c:pt idx="20">
                  <c:v>178</c:v>
                </c:pt>
                <c:pt idx="21">
                  <c:v>164</c:v>
                </c:pt>
                <c:pt idx="22">
                  <c:v>173</c:v>
                </c:pt>
                <c:pt idx="23">
                  <c:v>175</c:v>
                </c:pt>
                <c:pt idx="24">
                  <c:v>159</c:v>
                </c:pt>
                <c:pt idx="25">
                  <c:v>169</c:v>
                </c:pt>
                <c:pt idx="26">
                  <c:v>173</c:v>
                </c:pt>
                <c:pt idx="27">
                  <c:v>173</c:v>
                </c:pt>
                <c:pt idx="28">
                  <c:v>161</c:v>
                </c:pt>
                <c:pt idx="29">
                  <c:v>168</c:v>
                </c:pt>
                <c:pt idx="30">
                  <c:v>168</c:v>
                </c:pt>
                <c:pt idx="31">
                  <c:v>164</c:v>
                </c:pt>
                <c:pt idx="32">
                  <c:v>168</c:v>
                </c:pt>
                <c:pt idx="33">
                  <c:v>181</c:v>
                </c:pt>
                <c:pt idx="34">
                  <c:v>170</c:v>
                </c:pt>
                <c:pt idx="35">
                  <c:v>184</c:v>
                </c:pt>
                <c:pt idx="36">
                  <c:v>169</c:v>
                </c:pt>
                <c:pt idx="37">
                  <c:v>170</c:v>
                </c:pt>
                <c:pt idx="38">
                  <c:v>176</c:v>
                </c:pt>
                <c:pt idx="39">
                  <c:v>169</c:v>
                </c:pt>
                <c:pt idx="40">
                  <c:v>170</c:v>
                </c:pt>
                <c:pt idx="41">
                  <c:v>171</c:v>
                </c:pt>
                <c:pt idx="42">
                  <c:v>168</c:v>
                </c:pt>
                <c:pt idx="43">
                  <c:v>161</c:v>
                </c:pt>
                <c:pt idx="44">
                  <c:v>165</c:v>
                </c:pt>
                <c:pt idx="45">
                  <c:v>168</c:v>
                </c:pt>
                <c:pt idx="46">
                  <c:v>175</c:v>
                </c:pt>
                <c:pt idx="47">
                  <c:v>174</c:v>
                </c:pt>
                <c:pt idx="48">
                  <c:v>188</c:v>
                </c:pt>
                <c:pt idx="49">
                  <c:v>166</c:v>
                </c:pt>
                <c:pt idx="50">
                  <c:v>178</c:v>
                </c:pt>
                <c:pt idx="51">
                  <c:v>163</c:v>
                </c:pt>
                <c:pt idx="52">
                  <c:v>170</c:v>
                </c:pt>
                <c:pt idx="53">
                  <c:v>164</c:v>
                </c:pt>
                <c:pt idx="54">
                  <c:v>164</c:v>
                </c:pt>
                <c:pt idx="55">
                  <c:v>168</c:v>
                </c:pt>
                <c:pt idx="56">
                  <c:v>167</c:v>
                </c:pt>
                <c:pt idx="57">
                  <c:v>166</c:v>
                </c:pt>
                <c:pt idx="58">
                  <c:v>162</c:v>
                </c:pt>
                <c:pt idx="59">
                  <c:v>171</c:v>
                </c:pt>
                <c:pt idx="60">
                  <c:v>168</c:v>
                </c:pt>
                <c:pt idx="61">
                  <c:v>173</c:v>
                </c:pt>
                <c:pt idx="62">
                  <c:v>167</c:v>
                </c:pt>
                <c:pt idx="63">
                  <c:v>170</c:v>
                </c:pt>
                <c:pt idx="64">
                  <c:v>171</c:v>
                </c:pt>
                <c:pt idx="65">
                  <c:v>173</c:v>
                </c:pt>
                <c:pt idx="66">
                  <c:v>187</c:v>
                </c:pt>
                <c:pt idx="67">
                  <c:v>166</c:v>
                </c:pt>
                <c:pt idx="68">
                  <c:v>170</c:v>
                </c:pt>
                <c:pt idx="69">
                  <c:v>178</c:v>
                </c:pt>
                <c:pt idx="70">
                  <c:v>173</c:v>
                </c:pt>
                <c:pt idx="71">
                  <c:v>179</c:v>
                </c:pt>
                <c:pt idx="72">
                  <c:v>171</c:v>
                </c:pt>
                <c:pt idx="73">
                  <c:v>174</c:v>
                </c:pt>
                <c:pt idx="74">
                  <c:v>164</c:v>
                </c:pt>
                <c:pt idx="75">
                  <c:v>173</c:v>
                </c:pt>
                <c:pt idx="76">
                  <c:v>168</c:v>
                </c:pt>
                <c:pt idx="77">
                  <c:v>166</c:v>
                </c:pt>
                <c:pt idx="78">
                  <c:v>177</c:v>
                </c:pt>
                <c:pt idx="79">
                  <c:v>170</c:v>
                </c:pt>
                <c:pt idx="80">
                  <c:v>167</c:v>
                </c:pt>
                <c:pt idx="81">
                  <c:v>174</c:v>
                </c:pt>
                <c:pt idx="82">
                  <c:v>164</c:v>
                </c:pt>
                <c:pt idx="83">
                  <c:v>164</c:v>
                </c:pt>
                <c:pt idx="84">
                  <c:v>178</c:v>
                </c:pt>
                <c:pt idx="85">
                  <c:v>173</c:v>
                </c:pt>
                <c:pt idx="86">
                  <c:v>179</c:v>
                </c:pt>
                <c:pt idx="87">
                  <c:v>165</c:v>
                </c:pt>
                <c:pt idx="88">
                  <c:v>171</c:v>
                </c:pt>
                <c:pt idx="89">
                  <c:v>171</c:v>
                </c:pt>
                <c:pt idx="90">
                  <c:v>170</c:v>
                </c:pt>
                <c:pt idx="91">
                  <c:v>170</c:v>
                </c:pt>
                <c:pt idx="92">
                  <c:v>165</c:v>
                </c:pt>
                <c:pt idx="93">
                  <c:v>156</c:v>
                </c:pt>
                <c:pt idx="94">
                  <c:v>164</c:v>
                </c:pt>
                <c:pt idx="95">
                  <c:v>158</c:v>
                </c:pt>
                <c:pt idx="96">
                  <c:v>165</c:v>
                </c:pt>
                <c:pt idx="97">
                  <c:v>172</c:v>
                </c:pt>
                <c:pt idx="98">
                  <c:v>178</c:v>
                </c:pt>
                <c:pt idx="99">
                  <c:v>159</c:v>
                </c:pt>
                <c:pt idx="100">
                  <c:v>167</c:v>
                </c:pt>
                <c:pt idx="101">
                  <c:v>174</c:v>
                </c:pt>
                <c:pt idx="102">
                  <c:v>175</c:v>
                </c:pt>
                <c:pt idx="103">
                  <c:v>167</c:v>
                </c:pt>
                <c:pt idx="104">
                  <c:v>180</c:v>
                </c:pt>
                <c:pt idx="105">
                  <c:v>166</c:v>
                </c:pt>
                <c:pt idx="106">
                  <c:v>176</c:v>
                </c:pt>
                <c:pt idx="107">
                  <c:v>174</c:v>
                </c:pt>
                <c:pt idx="108">
                  <c:v>169</c:v>
                </c:pt>
                <c:pt idx="109">
                  <c:v>177</c:v>
                </c:pt>
                <c:pt idx="110">
                  <c:v>167</c:v>
                </c:pt>
                <c:pt idx="111">
                  <c:v>170</c:v>
                </c:pt>
                <c:pt idx="112">
                  <c:v>158</c:v>
                </c:pt>
                <c:pt idx="113">
                  <c:v>171</c:v>
                </c:pt>
                <c:pt idx="114">
                  <c:v>176</c:v>
                </c:pt>
                <c:pt idx="115">
                  <c:v>172</c:v>
                </c:pt>
                <c:pt idx="116">
                  <c:v>165</c:v>
                </c:pt>
                <c:pt idx="117">
                  <c:v>178</c:v>
                </c:pt>
                <c:pt idx="118">
                  <c:v>157</c:v>
                </c:pt>
                <c:pt idx="119">
                  <c:v>169</c:v>
                </c:pt>
                <c:pt idx="120">
                  <c:v>169</c:v>
                </c:pt>
                <c:pt idx="121">
                  <c:v>167</c:v>
                </c:pt>
                <c:pt idx="122">
                  <c:v>177</c:v>
                </c:pt>
                <c:pt idx="123">
                  <c:v>159</c:v>
                </c:pt>
                <c:pt idx="124">
                  <c:v>172</c:v>
                </c:pt>
                <c:pt idx="125">
                  <c:v>167</c:v>
                </c:pt>
                <c:pt idx="126">
                  <c:v>164</c:v>
                </c:pt>
                <c:pt idx="127">
                  <c:v>174</c:v>
                </c:pt>
                <c:pt idx="128">
                  <c:v>176</c:v>
                </c:pt>
                <c:pt idx="129">
                  <c:v>159</c:v>
                </c:pt>
                <c:pt idx="130">
                  <c:v>169</c:v>
                </c:pt>
                <c:pt idx="131">
                  <c:v>167</c:v>
                </c:pt>
                <c:pt idx="132">
                  <c:v>157</c:v>
                </c:pt>
                <c:pt idx="133">
                  <c:v>175</c:v>
                </c:pt>
                <c:pt idx="134">
                  <c:v>165</c:v>
                </c:pt>
                <c:pt idx="135">
                  <c:v>168</c:v>
                </c:pt>
                <c:pt idx="136">
                  <c:v>172</c:v>
                </c:pt>
                <c:pt idx="137">
                  <c:v>173</c:v>
                </c:pt>
                <c:pt idx="138">
                  <c:v>167</c:v>
                </c:pt>
                <c:pt idx="139">
                  <c:v>163</c:v>
                </c:pt>
                <c:pt idx="140">
                  <c:v>166</c:v>
                </c:pt>
                <c:pt idx="141">
                  <c:v>168</c:v>
                </c:pt>
                <c:pt idx="142">
                  <c:v>169</c:v>
                </c:pt>
                <c:pt idx="143">
                  <c:v>177</c:v>
                </c:pt>
                <c:pt idx="144">
                  <c:v>170</c:v>
                </c:pt>
                <c:pt idx="145">
                  <c:v>170</c:v>
                </c:pt>
                <c:pt idx="146">
                  <c:v>176</c:v>
                </c:pt>
                <c:pt idx="147">
                  <c:v>165</c:v>
                </c:pt>
                <c:pt idx="148">
                  <c:v>182</c:v>
                </c:pt>
                <c:pt idx="149">
                  <c:v>173</c:v>
                </c:pt>
                <c:pt idx="150">
                  <c:v>170</c:v>
                </c:pt>
                <c:pt idx="151">
                  <c:v>196</c:v>
                </c:pt>
                <c:pt idx="152">
                  <c:v>174</c:v>
                </c:pt>
                <c:pt idx="153">
                  <c:v>168</c:v>
                </c:pt>
                <c:pt idx="154">
                  <c:v>170</c:v>
                </c:pt>
                <c:pt idx="155">
                  <c:v>180</c:v>
                </c:pt>
                <c:pt idx="156">
                  <c:v>167</c:v>
                </c:pt>
                <c:pt idx="157">
                  <c:v>156</c:v>
                </c:pt>
                <c:pt idx="158">
                  <c:v>167</c:v>
                </c:pt>
                <c:pt idx="159">
                  <c:v>171</c:v>
                </c:pt>
                <c:pt idx="160">
                  <c:v>157</c:v>
                </c:pt>
                <c:pt idx="161">
                  <c:v>175</c:v>
                </c:pt>
                <c:pt idx="162">
                  <c:v>175</c:v>
                </c:pt>
                <c:pt idx="163">
                  <c:v>175</c:v>
                </c:pt>
                <c:pt idx="164">
                  <c:v>165</c:v>
                </c:pt>
                <c:pt idx="165">
                  <c:v>171</c:v>
                </c:pt>
                <c:pt idx="166">
                  <c:v>167</c:v>
                </c:pt>
                <c:pt idx="167">
                  <c:v>170</c:v>
                </c:pt>
                <c:pt idx="168">
                  <c:v>171</c:v>
                </c:pt>
                <c:pt idx="169">
                  <c:v>169</c:v>
                </c:pt>
                <c:pt idx="170">
                  <c:v>167</c:v>
                </c:pt>
                <c:pt idx="171">
                  <c:v>164</c:v>
                </c:pt>
                <c:pt idx="172">
                  <c:v>185</c:v>
                </c:pt>
                <c:pt idx="173">
                  <c:v>167</c:v>
                </c:pt>
                <c:pt idx="174">
                  <c:v>166</c:v>
                </c:pt>
                <c:pt idx="175">
                  <c:v>169</c:v>
                </c:pt>
                <c:pt idx="176">
                  <c:v>173</c:v>
                </c:pt>
                <c:pt idx="177">
                  <c:v>167</c:v>
                </c:pt>
                <c:pt idx="178">
                  <c:v>169</c:v>
                </c:pt>
                <c:pt idx="179">
                  <c:v>168</c:v>
                </c:pt>
                <c:pt idx="180">
                  <c:v>170</c:v>
                </c:pt>
                <c:pt idx="181">
                  <c:v>171</c:v>
                </c:pt>
                <c:pt idx="182">
                  <c:v>166</c:v>
                </c:pt>
                <c:pt idx="183">
                  <c:v>171</c:v>
                </c:pt>
                <c:pt idx="184">
                  <c:v>166</c:v>
                </c:pt>
                <c:pt idx="185">
                  <c:v>173</c:v>
                </c:pt>
                <c:pt idx="186">
                  <c:v>165</c:v>
                </c:pt>
                <c:pt idx="187">
                  <c:v>164</c:v>
                </c:pt>
                <c:pt idx="188">
                  <c:v>171</c:v>
                </c:pt>
                <c:pt idx="189">
                  <c:v>171</c:v>
                </c:pt>
                <c:pt idx="190">
                  <c:v>179</c:v>
                </c:pt>
                <c:pt idx="191">
                  <c:v>171</c:v>
                </c:pt>
                <c:pt idx="192">
                  <c:v>176</c:v>
                </c:pt>
                <c:pt idx="193">
                  <c:v>190</c:v>
                </c:pt>
                <c:pt idx="194">
                  <c:v>171</c:v>
                </c:pt>
                <c:pt idx="195">
                  <c:v>166</c:v>
                </c:pt>
                <c:pt idx="196">
                  <c:v>172</c:v>
                </c:pt>
                <c:pt idx="197">
                  <c:v>166</c:v>
                </c:pt>
                <c:pt idx="198">
                  <c:v>169</c:v>
                </c:pt>
                <c:pt idx="199">
                  <c:v>168</c:v>
                </c:pt>
              </c:numCache>
            </c:numRef>
          </c:xVal>
          <c:yVal>
            <c:numRef>
              <c:f>№8!$B$2:$B$201</c:f>
              <c:numCache>
                <c:formatCode>General</c:formatCode>
                <c:ptCount val="200"/>
                <c:pt idx="0">
                  <c:v>67</c:v>
                </c:pt>
                <c:pt idx="1">
                  <c:v>68</c:v>
                </c:pt>
                <c:pt idx="2">
                  <c:v>67</c:v>
                </c:pt>
                <c:pt idx="3">
                  <c:v>59</c:v>
                </c:pt>
                <c:pt idx="4">
                  <c:v>70</c:v>
                </c:pt>
                <c:pt idx="5">
                  <c:v>66</c:v>
                </c:pt>
                <c:pt idx="6">
                  <c:v>57</c:v>
                </c:pt>
                <c:pt idx="7">
                  <c:v>63</c:v>
                </c:pt>
                <c:pt idx="8">
                  <c:v>64</c:v>
                </c:pt>
                <c:pt idx="9">
                  <c:v>74</c:v>
                </c:pt>
                <c:pt idx="10">
                  <c:v>60</c:v>
                </c:pt>
                <c:pt idx="11">
                  <c:v>60</c:v>
                </c:pt>
                <c:pt idx="12">
                  <c:v>59</c:v>
                </c:pt>
                <c:pt idx="13">
                  <c:v>65</c:v>
                </c:pt>
                <c:pt idx="14">
                  <c:v>73</c:v>
                </c:pt>
                <c:pt idx="15">
                  <c:v>68</c:v>
                </c:pt>
                <c:pt idx="16">
                  <c:v>72</c:v>
                </c:pt>
                <c:pt idx="17">
                  <c:v>63</c:v>
                </c:pt>
                <c:pt idx="18">
                  <c:v>70</c:v>
                </c:pt>
                <c:pt idx="19">
                  <c:v>48</c:v>
                </c:pt>
                <c:pt idx="20">
                  <c:v>62</c:v>
                </c:pt>
                <c:pt idx="21">
                  <c:v>61</c:v>
                </c:pt>
                <c:pt idx="22">
                  <c:v>71</c:v>
                </c:pt>
                <c:pt idx="23">
                  <c:v>66</c:v>
                </c:pt>
                <c:pt idx="24">
                  <c:v>55</c:v>
                </c:pt>
                <c:pt idx="25">
                  <c:v>55</c:v>
                </c:pt>
                <c:pt idx="26">
                  <c:v>75</c:v>
                </c:pt>
                <c:pt idx="27">
                  <c:v>66</c:v>
                </c:pt>
                <c:pt idx="28">
                  <c:v>60</c:v>
                </c:pt>
                <c:pt idx="29">
                  <c:v>63</c:v>
                </c:pt>
                <c:pt idx="30">
                  <c:v>67</c:v>
                </c:pt>
                <c:pt idx="31">
                  <c:v>59</c:v>
                </c:pt>
                <c:pt idx="32">
                  <c:v>64</c:v>
                </c:pt>
                <c:pt idx="33">
                  <c:v>69</c:v>
                </c:pt>
                <c:pt idx="34">
                  <c:v>73</c:v>
                </c:pt>
                <c:pt idx="35">
                  <c:v>68</c:v>
                </c:pt>
                <c:pt idx="36">
                  <c:v>66</c:v>
                </c:pt>
                <c:pt idx="37">
                  <c:v>76</c:v>
                </c:pt>
                <c:pt idx="38">
                  <c:v>67</c:v>
                </c:pt>
                <c:pt idx="39">
                  <c:v>64</c:v>
                </c:pt>
                <c:pt idx="40">
                  <c:v>61</c:v>
                </c:pt>
                <c:pt idx="41">
                  <c:v>72</c:v>
                </c:pt>
                <c:pt idx="42">
                  <c:v>59</c:v>
                </c:pt>
                <c:pt idx="43">
                  <c:v>51</c:v>
                </c:pt>
                <c:pt idx="44">
                  <c:v>60</c:v>
                </c:pt>
                <c:pt idx="45">
                  <c:v>50</c:v>
                </c:pt>
                <c:pt idx="46">
                  <c:v>64</c:v>
                </c:pt>
                <c:pt idx="47">
                  <c:v>66</c:v>
                </c:pt>
                <c:pt idx="48">
                  <c:v>75</c:v>
                </c:pt>
                <c:pt idx="49">
                  <c:v>67</c:v>
                </c:pt>
                <c:pt idx="50">
                  <c:v>73</c:v>
                </c:pt>
                <c:pt idx="51">
                  <c:v>63</c:v>
                </c:pt>
                <c:pt idx="52">
                  <c:v>75</c:v>
                </c:pt>
                <c:pt idx="53">
                  <c:v>60</c:v>
                </c:pt>
                <c:pt idx="54">
                  <c:v>56</c:v>
                </c:pt>
                <c:pt idx="55">
                  <c:v>59</c:v>
                </c:pt>
                <c:pt idx="56">
                  <c:v>61</c:v>
                </c:pt>
                <c:pt idx="57">
                  <c:v>62</c:v>
                </c:pt>
                <c:pt idx="58">
                  <c:v>65</c:v>
                </c:pt>
                <c:pt idx="59">
                  <c:v>60</c:v>
                </c:pt>
                <c:pt idx="60">
                  <c:v>62</c:v>
                </c:pt>
                <c:pt idx="61">
                  <c:v>70</c:v>
                </c:pt>
                <c:pt idx="62">
                  <c:v>61</c:v>
                </c:pt>
                <c:pt idx="63">
                  <c:v>74</c:v>
                </c:pt>
                <c:pt idx="64">
                  <c:v>60</c:v>
                </c:pt>
                <c:pt idx="65">
                  <c:v>66</c:v>
                </c:pt>
                <c:pt idx="66">
                  <c:v>84</c:v>
                </c:pt>
                <c:pt idx="67">
                  <c:v>58</c:v>
                </c:pt>
                <c:pt idx="68">
                  <c:v>75</c:v>
                </c:pt>
                <c:pt idx="69">
                  <c:v>69</c:v>
                </c:pt>
                <c:pt idx="70">
                  <c:v>64</c:v>
                </c:pt>
                <c:pt idx="71">
                  <c:v>71</c:v>
                </c:pt>
                <c:pt idx="72">
                  <c:v>64</c:v>
                </c:pt>
                <c:pt idx="73">
                  <c:v>74</c:v>
                </c:pt>
                <c:pt idx="74">
                  <c:v>70</c:v>
                </c:pt>
                <c:pt idx="75">
                  <c:v>69</c:v>
                </c:pt>
                <c:pt idx="76">
                  <c:v>64</c:v>
                </c:pt>
                <c:pt idx="77">
                  <c:v>55</c:v>
                </c:pt>
                <c:pt idx="78">
                  <c:v>67</c:v>
                </c:pt>
                <c:pt idx="79">
                  <c:v>61</c:v>
                </c:pt>
                <c:pt idx="80">
                  <c:v>63</c:v>
                </c:pt>
                <c:pt idx="81">
                  <c:v>75</c:v>
                </c:pt>
                <c:pt idx="82">
                  <c:v>59</c:v>
                </c:pt>
                <c:pt idx="83">
                  <c:v>62</c:v>
                </c:pt>
                <c:pt idx="84">
                  <c:v>60</c:v>
                </c:pt>
                <c:pt idx="85">
                  <c:v>66</c:v>
                </c:pt>
                <c:pt idx="86">
                  <c:v>63</c:v>
                </c:pt>
                <c:pt idx="87">
                  <c:v>62</c:v>
                </c:pt>
                <c:pt idx="88">
                  <c:v>66</c:v>
                </c:pt>
                <c:pt idx="89">
                  <c:v>63</c:v>
                </c:pt>
                <c:pt idx="90">
                  <c:v>70</c:v>
                </c:pt>
                <c:pt idx="91">
                  <c:v>67</c:v>
                </c:pt>
                <c:pt idx="92">
                  <c:v>59</c:v>
                </c:pt>
                <c:pt idx="93">
                  <c:v>53</c:v>
                </c:pt>
                <c:pt idx="94">
                  <c:v>60</c:v>
                </c:pt>
                <c:pt idx="95">
                  <c:v>57</c:v>
                </c:pt>
                <c:pt idx="96">
                  <c:v>68</c:v>
                </c:pt>
                <c:pt idx="97">
                  <c:v>67</c:v>
                </c:pt>
                <c:pt idx="98">
                  <c:v>75</c:v>
                </c:pt>
                <c:pt idx="99">
                  <c:v>61</c:v>
                </c:pt>
                <c:pt idx="100">
                  <c:v>61</c:v>
                </c:pt>
                <c:pt idx="101">
                  <c:v>66</c:v>
                </c:pt>
                <c:pt idx="102">
                  <c:v>80</c:v>
                </c:pt>
                <c:pt idx="103">
                  <c:v>64</c:v>
                </c:pt>
                <c:pt idx="104">
                  <c:v>75</c:v>
                </c:pt>
                <c:pt idx="105">
                  <c:v>63</c:v>
                </c:pt>
                <c:pt idx="106">
                  <c:v>71</c:v>
                </c:pt>
                <c:pt idx="107">
                  <c:v>69</c:v>
                </c:pt>
                <c:pt idx="108">
                  <c:v>71</c:v>
                </c:pt>
                <c:pt idx="109">
                  <c:v>78</c:v>
                </c:pt>
                <c:pt idx="110">
                  <c:v>65</c:v>
                </c:pt>
                <c:pt idx="111">
                  <c:v>69</c:v>
                </c:pt>
                <c:pt idx="112">
                  <c:v>61</c:v>
                </c:pt>
                <c:pt idx="113">
                  <c:v>62</c:v>
                </c:pt>
                <c:pt idx="114">
                  <c:v>60</c:v>
                </c:pt>
                <c:pt idx="115">
                  <c:v>64</c:v>
                </c:pt>
                <c:pt idx="116">
                  <c:v>60</c:v>
                </c:pt>
                <c:pt idx="117">
                  <c:v>71</c:v>
                </c:pt>
                <c:pt idx="118">
                  <c:v>60</c:v>
                </c:pt>
                <c:pt idx="119">
                  <c:v>65</c:v>
                </c:pt>
                <c:pt idx="120">
                  <c:v>62</c:v>
                </c:pt>
                <c:pt idx="121">
                  <c:v>63</c:v>
                </c:pt>
                <c:pt idx="122">
                  <c:v>67</c:v>
                </c:pt>
                <c:pt idx="123">
                  <c:v>61</c:v>
                </c:pt>
                <c:pt idx="124">
                  <c:v>69</c:v>
                </c:pt>
                <c:pt idx="125">
                  <c:v>65</c:v>
                </c:pt>
                <c:pt idx="126">
                  <c:v>70</c:v>
                </c:pt>
                <c:pt idx="127">
                  <c:v>74</c:v>
                </c:pt>
                <c:pt idx="128">
                  <c:v>75</c:v>
                </c:pt>
                <c:pt idx="129">
                  <c:v>48</c:v>
                </c:pt>
                <c:pt idx="130">
                  <c:v>67</c:v>
                </c:pt>
                <c:pt idx="131">
                  <c:v>57</c:v>
                </c:pt>
                <c:pt idx="132">
                  <c:v>53</c:v>
                </c:pt>
                <c:pt idx="133">
                  <c:v>66</c:v>
                </c:pt>
                <c:pt idx="134">
                  <c:v>60</c:v>
                </c:pt>
                <c:pt idx="135">
                  <c:v>62</c:v>
                </c:pt>
                <c:pt idx="136">
                  <c:v>67</c:v>
                </c:pt>
                <c:pt idx="137">
                  <c:v>66</c:v>
                </c:pt>
                <c:pt idx="138">
                  <c:v>68</c:v>
                </c:pt>
                <c:pt idx="139">
                  <c:v>54</c:v>
                </c:pt>
                <c:pt idx="140">
                  <c:v>63</c:v>
                </c:pt>
                <c:pt idx="141">
                  <c:v>67</c:v>
                </c:pt>
                <c:pt idx="142">
                  <c:v>64</c:v>
                </c:pt>
                <c:pt idx="143">
                  <c:v>67</c:v>
                </c:pt>
                <c:pt idx="144">
                  <c:v>61</c:v>
                </c:pt>
                <c:pt idx="145">
                  <c:v>69</c:v>
                </c:pt>
                <c:pt idx="146">
                  <c:v>62</c:v>
                </c:pt>
                <c:pt idx="147">
                  <c:v>72</c:v>
                </c:pt>
                <c:pt idx="148">
                  <c:v>66</c:v>
                </c:pt>
                <c:pt idx="149">
                  <c:v>65</c:v>
                </c:pt>
                <c:pt idx="150">
                  <c:v>62</c:v>
                </c:pt>
                <c:pt idx="151">
                  <c:v>60</c:v>
                </c:pt>
                <c:pt idx="152">
                  <c:v>74</c:v>
                </c:pt>
                <c:pt idx="153">
                  <c:v>73</c:v>
                </c:pt>
                <c:pt idx="154">
                  <c:v>74</c:v>
                </c:pt>
                <c:pt idx="155">
                  <c:v>75</c:v>
                </c:pt>
                <c:pt idx="156">
                  <c:v>71</c:v>
                </c:pt>
                <c:pt idx="157">
                  <c:v>56</c:v>
                </c:pt>
                <c:pt idx="158">
                  <c:v>67</c:v>
                </c:pt>
                <c:pt idx="159">
                  <c:v>62</c:v>
                </c:pt>
                <c:pt idx="160">
                  <c:v>53</c:v>
                </c:pt>
                <c:pt idx="161">
                  <c:v>67</c:v>
                </c:pt>
                <c:pt idx="162">
                  <c:v>64</c:v>
                </c:pt>
                <c:pt idx="163">
                  <c:v>67</c:v>
                </c:pt>
                <c:pt idx="164">
                  <c:v>55</c:v>
                </c:pt>
                <c:pt idx="165">
                  <c:v>65</c:v>
                </c:pt>
                <c:pt idx="166">
                  <c:v>63</c:v>
                </c:pt>
                <c:pt idx="167">
                  <c:v>61</c:v>
                </c:pt>
                <c:pt idx="168">
                  <c:v>66</c:v>
                </c:pt>
                <c:pt idx="169">
                  <c:v>62</c:v>
                </c:pt>
                <c:pt idx="170">
                  <c:v>65</c:v>
                </c:pt>
                <c:pt idx="171">
                  <c:v>57</c:v>
                </c:pt>
                <c:pt idx="172">
                  <c:v>82</c:v>
                </c:pt>
                <c:pt idx="173">
                  <c:v>64</c:v>
                </c:pt>
                <c:pt idx="174">
                  <c:v>78</c:v>
                </c:pt>
                <c:pt idx="175">
                  <c:v>70</c:v>
                </c:pt>
                <c:pt idx="176">
                  <c:v>66</c:v>
                </c:pt>
                <c:pt idx="177">
                  <c:v>61</c:v>
                </c:pt>
                <c:pt idx="178">
                  <c:v>58</c:v>
                </c:pt>
                <c:pt idx="179">
                  <c:v>59</c:v>
                </c:pt>
                <c:pt idx="180">
                  <c:v>65</c:v>
                </c:pt>
                <c:pt idx="181">
                  <c:v>62</c:v>
                </c:pt>
                <c:pt idx="182">
                  <c:v>63</c:v>
                </c:pt>
                <c:pt idx="183">
                  <c:v>65</c:v>
                </c:pt>
                <c:pt idx="184">
                  <c:v>57</c:v>
                </c:pt>
                <c:pt idx="185">
                  <c:v>69</c:v>
                </c:pt>
                <c:pt idx="186">
                  <c:v>67</c:v>
                </c:pt>
                <c:pt idx="187">
                  <c:v>66</c:v>
                </c:pt>
                <c:pt idx="188">
                  <c:v>66</c:v>
                </c:pt>
                <c:pt idx="189">
                  <c:v>64</c:v>
                </c:pt>
                <c:pt idx="190">
                  <c:v>69</c:v>
                </c:pt>
                <c:pt idx="191">
                  <c:v>65</c:v>
                </c:pt>
                <c:pt idx="192">
                  <c:v>70</c:v>
                </c:pt>
                <c:pt idx="193">
                  <c:v>80</c:v>
                </c:pt>
                <c:pt idx="194">
                  <c:v>69</c:v>
                </c:pt>
                <c:pt idx="195">
                  <c:v>62</c:v>
                </c:pt>
                <c:pt idx="196">
                  <c:v>67</c:v>
                </c:pt>
                <c:pt idx="197">
                  <c:v>78</c:v>
                </c:pt>
                <c:pt idx="198">
                  <c:v>65</c:v>
                </c:pt>
                <c:pt idx="199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6F-43BE-8930-3D77B2F7B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145200"/>
        <c:axId val="1367139376"/>
      </c:scatterChart>
      <c:valAx>
        <c:axId val="1367145200"/>
        <c:scaling>
          <c:orientation val="minMax"/>
          <c:max val="196"/>
          <c:min val="15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7139376"/>
        <c:crosses val="autoZero"/>
        <c:crossBetween val="midCat"/>
      </c:valAx>
      <c:valAx>
        <c:axId val="1367139376"/>
        <c:scaling>
          <c:orientation val="minMax"/>
          <c:max val="84"/>
          <c:min val="4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714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ЛИНИЯ РЕГРЕССИИ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№10!$A$21:$A$22</c:f>
              <c:numCache>
                <c:formatCode>General</c:formatCode>
                <c:ptCount val="2"/>
                <c:pt idx="0">
                  <c:v>156</c:v>
                </c:pt>
                <c:pt idx="1">
                  <c:v>196</c:v>
                </c:pt>
              </c:numCache>
            </c:numRef>
          </c:xVal>
          <c:yVal>
            <c:numRef>
              <c:f>№10!$B$21:$B$22</c:f>
              <c:numCache>
                <c:formatCode>General</c:formatCode>
                <c:ptCount val="2"/>
                <c:pt idx="0">
                  <c:v>51.812489615709438</c:v>
                </c:pt>
                <c:pt idx="1">
                  <c:v>89.166598562571295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5A-4523-B563-B72DF46A9124}"/>
            </c:ext>
          </c:extLst>
        </c:ser>
        <c:ser>
          <c:idx val="1"/>
          <c:order val="1"/>
          <c:tx>
            <c:v>УСЛОВНЫЕ СРЕДНИЕ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№9!$D$14:$M$14</c:f>
              <c:numCache>
                <c:formatCode>General</c:formatCode>
                <c:ptCount val="10"/>
                <c:pt idx="0">
                  <c:v>158</c:v>
                </c:pt>
                <c:pt idx="1">
                  <c:v>158</c:v>
                </c:pt>
                <c:pt idx="2">
                  <c:v>162.88888888888889</c:v>
                </c:pt>
                <c:pt idx="3">
                  <c:v>166.16326530612244</c:v>
                </c:pt>
                <c:pt idx="4">
                  <c:v>170</c:v>
                </c:pt>
                <c:pt idx="5">
                  <c:v>171.87755102040816</c:v>
                </c:pt>
                <c:pt idx="6">
                  <c:v>175.9047619047619</c:v>
                </c:pt>
                <c:pt idx="7">
                  <c:v>179</c:v>
                </c:pt>
                <c:pt idx="8">
                  <c:v>186.8</c:v>
                </c:pt>
                <c:pt idx="9">
                  <c:v>192</c:v>
                </c:pt>
              </c:numCache>
            </c:numRef>
          </c:xVal>
          <c:yVal>
            <c:numRef>
              <c:f>№9!$N$4:$N$13</c:f>
              <c:numCache>
                <c:formatCode>General</c:formatCode>
                <c:ptCount val="10"/>
                <c:pt idx="0">
                  <c:v>53.400000000000006</c:v>
                </c:pt>
                <c:pt idx="1">
                  <c:v>57</c:v>
                </c:pt>
                <c:pt idx="2">
                  <c:v>60.453061224489801</c:v>
                </c:pt>
                <c:pt idx="3">
                  <c:v>65.380327868852461</c:v>
                </c:pt>
                <c:pt idx="4">
                  <c:v>68.870270270270268</c:v>
                </c:pt>
                <c:pt idx="5">
                  <c:v>73.363636363636346</c:v>
                </c:pt>
                <c:pt idx="6">
                  <c:v>74.999999999999986</c:v>
                </c:pt>
                <c:pt idx="7">
                  <c:v>78.59999999999998</c:v>
                </c:pt>
                <c:pt idx="8">
                  <c:v>80.399999999999977</c:v>
                </c:pt>
                <c:pt idx="9">
                  <c:v>82.199999999999974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5A-4523-B563-B72DF46A91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8290384"/>
        <c:axId val="1858294960"/>
      </c:scatterChart>
      <c:valAx>
        <c:axId val="1858290384"/>
        <c:scaling>
          <c:orientation val="minMax"/>
          <c:min val="1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8294960"/>
        <c:crosses val="autoZero"/>
        <c:crossBetween val="midCat"/>
      </c:valAx>
      <c:valAx>
        <c:axId val="1858294960"/>
        <c:scaling>
          <c:orientation val="minMax"/>
          <c:max val="100"/>
          <c:min val="4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5829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587829</xdr:colOff>
      <xdr:row>179</xdr:row>
      <xdr:rowOff>43542</xdr:rowOff>
    </xdr:from>
    <xdr:to>
      <xdr:col>16</xdr:col>
      <xdr:colOff>283029</xdr:colOff>
      <xdr:row>194</xdr:row>
      <xdr:rowOff>10885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1C328AD9-5223-45F0-A6A0-D211E574D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598715</xdr:colOff>
      <xdr:row>1</xdr:row>
      <xdr:rowOff>1</xdr:rowOff>
    </xdr:from>
    <xdr:to>
      <xdr:col>12</xdr:col>
      <xdr:colOff>293915</xdr:colOff>
      <xdr:row>15</xdr:row>
      <xdr:rowOff>152401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15B61C9C-7821-45BC-A109-00DD09C6B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598714</xdr:colOff>
      <xdr:row>18</xdr:row>
      <xdr:rowOff>-1</xdr:rowOff>
    </xdr:from>
    <xdr:to>
      <xdr:col>12</xdr:col>
      <xdr:colOff>185057</xdr:colOff>
      <xdr:row>33</xdr:row>
      <xdr:rowOff>152399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F2EAFF8-4FB5-4670-9738-DCB9B5264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195944</xdr:colOff>
      <xdr:row>17</xdr:row>
      <xdr:rowOff>174172</xdr:rowOff>
    </xdr:from>
    <xdr:to>
      <xdr:col>20</xdr:col>
      <xdr:colOff>435429</xdr:colOff>
      <xdr:row>33</xdr:row>
      <xdr:rowOff>119743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BAB84959-87D8-49A2-8886-068D81F851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315685</xdr:colOff>
      <xdr:row>0</xdr:row>
      <xdr:rowOff>185056</xdr:rowOff>
    </xdr:from>
    <xdr:to>
      <xdr:col>20</xdr:col>
      <xdr:colOff>10885</xdr:colOff>
      <xdr:row>15</xdr:row>
      <xdr:rowOff>152399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FB0294DC-565A-42AA-A838-41CD974EE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21772</xdr:colOff>
      <xdr:row>1</xdr:row>
      <xdr:rowOff>32658</xdr:rowOff>
    </xdr:from>
    <xdr:to>
      <xdr:col>27</xdr:col>
      <xdr:colOff>326572</xdr:colOff>
      <xdr:row>16</xdr:row>
      <xdr:rowOff>1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2FFE3C20-39DC-4149-99C7-6CF865414E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413657</xdr:colOff>
      <xdr:row>18</xdr:row>
      <xdr:rowOff>-1</xdr:rowOff>
    </xdr:from>
    <xdr:to>
      <xdr:col>29</xdr:col>
      <xdr:colOff>130628</xdr:colOff>
      <xdr:row>33</xdr:row>
      <xdr:rowOff>152399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FE9DDF40-B5CA-46DC-BAC5-C6B5D81E9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441960</xdr:colOff>
      <xdr:row>1</xdr:row>
      <xdr:rowOff>34290</xdr:rowOff>
    </xdr:from>
    <xdr:to>
      <xdr:col>10</xdr:col>
      <xdr:colOff>137160</xdr:colOff>
      <xdr:row>16</xdr:row>
      <xdr:rowOff>34290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F0B6363-A7F9-49BA-99FE-434BD53252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26</xdr:row>
      <xdr:rowOff>3810</xdr:rowOff>
    </xdr:from>
    <xdr:to>
      <xdr:col>7</xdr:col>
      <xdr:colOff>411480</xdr:colOff>
      <xdr:row>41</xdr:row>
      <xdr:rowOff>3810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4BA4021-E833-4736-B535-5B53C0B50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workbookViewId="0">
      <selection activeCell="A3" sqref="A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  <c r="G1" s="1" t="s">
        <v>0</v>
      </c>
      <c r="H1" s="1" t="s">
        <v>1</v>
      </c>
      <c r="I1" s="1" t="s">
        <v>2</v>
      </c>
      <c r="J1" s="1" t="s">
        <v>0</v>
      </c>
      <c r="K1" s="1" t="s">
        <v>1</v>
      </c>
      <c r="L1" s="1" t="s">
        <v>2</v>
      </c>
    </row>
    <row r="2" spans="1:12" x14ac:dyDescent="0.3">
      <c r="A2" s="2">
        <v>1</v>
      </c>
      <c r="B2" s="2">
        <v>168</v>
      </c>
      <c r="C2" s="2">
        <v>67</v>
      </c>
      <c r="D2" s="2">
        <v>51</v>
      </c>
      <c r="E2" s="2">
        <v>178</v>
      </c>
      <c r="F2" s="2">
        <v>73</v>
      </c>
      <c r="G2" s="2">
        <v>101</v>
      </c>
      <c r="H2" s="2">
        <v>167</v>
      </c>
      <c r="I2" s="2">
        <v>61</v>
      </c>
      <c r="J2" s="2">
        <v>151</v>
      </c>
      <c r="K2" s="2">
        <v>170</v>
      </c>
      <c r="L2" s="2">
        <v>62</v>
      </c>
    </row>
    <row r="3" spans="1:12" x14ac:dyDescent="0.3">
      <c r="A3" s="2">
        <v>2</v>
      </c>
      <c r="B3" s="2">
        <v>177</v>
      </c>
      <c r="C3" s="2">
        <v>68</v>
      </c>
      <c r="D3" s="2">
        <v>52</v>
      </c>
      <c r="E3" s="2">
        <v>163</v>
      </c>
      <c r="F3" s="2">
        <v>63</v>
      </c>
      <c r="G3" s="2">
        <v>102</v>
      </c>
      <c r="H3" s="2">
        <v>174</v>
      </c>
      <c r="I3" s="2">
        <v>66</v>
      </c>
      <c r="J3" s="2">
        <v>152</v>
      </c>
      <c r="K3" s="2">
        <v>196</v>
      </c>
      <c r="L3" s="2">
        <v>60</v>
      </c>
    </row>
    <row r="4" spans="1:12" x14ac:dyDescent="0.3">
      <c r="A4" s="2">
        <v>3</v>
      </c>
      <c r="B4" s="2">
        <v>175</v>
      </c>
      <c r="C4" s="2">
        <v>67</v>
      </c>
      <c r="D4" s="2">
        <v>53</v>
      </c>
      <c r="E4" s="2">
        <v>170</v>
      </c>
      <c r="F4" s="2">
        <v>75</v>
      </c>
      <c r="G4" s="2">
        <v>103</v>
      </c>
      <c r="H4" s="2">
        <v>175</v>
      </c>
      <c r="I4" s="2">
        <v>80</v>
      </c>
      <c r="J4" s="2">
        <v>153</v>
      </c>
      <c r="K4" s="2">
        <v>174</v>
      </c>
      <c r="L4" s="2">
        <v>74</v>
      </c>
    </row>
    <row r="5" spans="1:12" x14ac:dyDescent="0.3">
      <c r="A5" s="2">
        <v>4</v>
      </c>
      <c r="B5" s="2">
        <v>160</v>
      </c>
      <c r="C5" s="2">
        <v>59</v>
      </c>
      <c r="D5" s="2">
        <v>54</v>
      </c>
      <c r="E5" s="2">
        <v>164</v>
      </c>
      <c r="F5" s="2">
        <v>60</v>
      </c>
      <c r="G5" s="2">
        <v>104</v>
      </c>
      <c r="H5" s="2">
        <v>167</v>
      </c>
      <c r="I5" s="2">
        <v>64</v>
      </c>
      <c r="J5" s="2">
        <v>154</v>
      </c>
      <c r="K5" s="2">
        <v>168</v>
      </c>
      <c r="L5" s="2">
        <v>73</v>
      </c>
    </row>
    <row r="6" spans="1:12" x14ac:dyDescent="0.3">
      <c r="A6" s="2">
        <v>5</v>
      </c>
      <c r="B6" s="2">
        <v>172</v>
      </c>
      <c r="C6" s="2">
        <v>70</v>
      </c>
      <c r="D6" s="2">
        <v>55</v>
      </c>
      <c r="E6" s="2">
        <v>164</v>
      </c>
      <c r="F6" s="2">
        <v>56</v>
      </c>
      <c r="G6" s="2">
        <v>105</v>
      </c>
      <c r="H6" s="2">
        <v>180</v>
      </c>
      <c r="I6" s="2">
        <v>75</v>
      </c>
      <c r="J6" s="2">
        <v>155</v>
      </c>
      <c r="K6" s="2">
        <v>170</v>
      </c>
      <c r="L6" s="2">
        <v>74</v>
      </c>
    </row>
    <row r="7" spans="1:12" x14ac:dyDescent="0.3">
      <c r="A7" s="2">
        <v>6</v>
      </c>
      <c r="B7" s="2">
        <v>171</v>
      </c>
      <c r="C7" s="2">
        <v>66</v>
      </c>
      <c r="D7" s="2">
        <v>56</v>
      </c>
      <c r="E7" s="2">
        <v>168</v>
      </c>
      <c r="F7" s="2">
        <v>59</v>
      </c>
      <c r="G7" s="2">
        <v>106</v>
      </c>
      <c r="H7" s="2">
        <v>166</v>
      </c>
      <c r="I7" s="2">
        <v>63</v>
      </c>
      <c r="J7" s="2">
        <v>156</v>
      </c>
      <c r="K7" s="2">
        <v>180</v>
      </c>
      <c r="L7" s="2">
        <v>75</v>
      </c>
    </row>
    <row r="8" spans="1:12" x14ac:dyDescent="0.3">
      <c r="A8" s="2">
        <v>7</v>
      </c>
      <c r="B8" s="2">
        <v>159</v>
      </c>
      <c r="C8" s="2">
        <v>57</v>
      </c>
      <c r="D8" s="2">
        <v>57</v>
      </c>
      <c r="E8" s="2">
        <v>167</v>
      </c>
      <c r="F8" s="2">
        <v>61</v>
      </c>
      <c r="G8" s="2">
        <v>107</v>
      </c>
      <c r="H8" s="2">
        <v>176</v>
      </c>
      <c r="I8" s="2">
        <v>71</v>
      </c>
      <c r="J8" s="2">
        <v>157</v>
      </c>
      <c r="K8" s="2">
        <v>167</v>
      </c>
      <c r="L8" s="2">
        <v>71</v>
      </c>
    </row>
    <row r="9" spans="1:12" x14ac:dyDescent="0.3">
      <c r="A9" s="2">
        <v>8</v>
      </c>
      <c r="B9" s="2">
        <v>165</v>
      </c>
      <c r="C9" s="2">
        <v>63</v>
      </c>
      <c r="D9" s="2">
        <v>58</v>
      </c>
      <c r="E9" s="2">
        <v>166</v>
      </c>
      <c r="F9" s="2">
        <v>62</v>
      </c>
      <c r="G9" s="2">
        <v>108</v>
      </c>
      <c r="H9" s="2">
        <v>174</v>
      </c>
      <c r="I9" s="2">
        <v>69</v>
      </c>
      <c r="J9" s="2">
        <v>158</v>
      </c>
      <c r="K9" s="2">
        <v>156</v>
      </c>
      <c r="L9" s="2">
        <v>56</v>
      </c>
    </row>
    <row r="10" spans="1:12" x14ac:dyDescent="0.3">
      <c r="A10" s="2">
        <v>9</v>
      </c>
      <c r="B10" s="2">
        <v>173</v>
      </c>
      <c r="C10" s="2">
        <v>64</v>
      </c>
      <c r="D10" s="2">
        <v>59</v>
      </c>
      <c r="E10" s="2">
        <v>162</v>
      </c>
      <c r="F10" s="2">
        <v>65</v>
      </c>
      <c r="G10" s="2">
        <v>109</v>
      </c>
      <c r="H10" s="2">
        <v>169</v>
      </c>
      <c r="I10" s="2">
        <v>71</v>
      </c>
      <c r="J10" s="2">
        <v>159</v>
      </c>
      <c r="K10" s="2">
        <v>167</v>
      </c>
      <c r="L10" s="2">
        <v>67</v>
      </c>
    </row>
    <row r="11" spans="1:12" x14ac:dyDescent="0.3">
      <c r="A11" s="2">
        <v>10</v>
      </c>
      <c r="B11" s="2">
        <v>174</v>
      </c>
      <c r="C11" s="2">
        <v>74</v>
      </c>
      <c r="D11" s="2">
        <v>60</v>
      </c>
      <c r="E11" s="2">
        <v>171</v>
      </c>
      <c r="F11" s="2">
        <v>60</v>
      </c>
      <c r="G11" s="2">
        <v>110</v>
      </c>
      <c r="H11" s="2">
        <v>177</v>
      </c>
      <c r="I11" s="2">
        <v>78</v>
      </c>
      <c r="J11" s="2">
        <v>160</v>
      </c>
      <c r="K11" s="2">
        <v>171</v>
      </c>
      <c r="L11" s="2">
        <v>62</v>
      </c>
    </row>
    <row r="12" spans="1:12" x14ac:dyDescent="0.3">
      <c r="A12" s="2">
        <v>11</v>
      </c>
      <c r="B12" s="2">
        <v>161</v>
      </c>
      <c r="C12" s="2">
        <v>60</v>
      </c>
      <c r="D12" s="2">
        <v>61</v>
      </c>
      <c r="E12" s="2">
        <v>168</v>
      </c>
      <c r="F12" s="2">
        <v>62</v>
      </c>
      <c r="G12" s="2">
        <v>111</v>
      </c>
      <c r="H12" s="2">
        <v>167</v>
      </c>
      <c r="I12" s="2">
        <v>65</v>
      </c>
      <c r="J12" s="2">
        <v>161</v>
      </c>
      <c r="K12" s="2">
        <v>157</v>
      </c>
      <c r="L12" s="2">
        <v>53</v>
      </c>
    </row>
    <row r="13" spans="1:12" x14ac:dyDescent="0.3">
      <c r="A13" s="2">
        <v>12</v>
      </c>
      <c r="B13" s="2">
        <v>165</v>
      </c>
      <c r="C13" s="2">
        <v>60</v>
      </c>
      <c r="D13" s="2">
        <v>62</v>
      </c>
      <c r="E13" s="2">
        <v>173</v>
      </c>
      <c r="F13" s="2">
        <v>70</v>
      </c>
      <c r="G13" s="2">
        <v>112</v>
      </c>
      <c r="H13" s="2">
        <v>170</v>
      </c>
      <c r="I13" s="2">
        <v>69</v>
      </c>
      <c r="J13" s="2">
        <v>162</v>
      </c>
      <c r="K13" s="2">
        <v>175</v>
      </c>
      <c r="L13" s="2">
        <v>67</v>
      </c>
    </row>
    <row r="14" spans="1:12" x14ac:dyDescent="0.3">
      <c r="A14" s="2">
        <v>13</v>
      </c>
      <c r="B14" s="2">
        <v>175</v>
      </c>
      <c r="C14" s="2">
        <v>59</v>
      </c>
      <c r="D14" s="2">
        <v>63</v>
      </c>
      <c r="E14" s="2">
        <v>167</v>
      </c>
      <c r="F14" s="2">
        <v>61</v>
      </c>
      <c r="G14" s="2">
        <v>113</v>
      </c>
      <c r="H14" s="2">
        <v>158</v>
      </c>
      <c r="I14" s="2">
        <v>61</v>
      </c>
      <c r="J14" s="2">
        <v>163</v>
      </c>
      <c r="K14" s="2">
        <v>175</v>
      </c>
      <c r="L14" s="2">
        <v>64</v>
      </c>
    </row>
    <row r="15" spans="1:12" x14ac:dyDescent="0.3">
      <c r="A15" s="2">
        <v>14</v>
      </c>
      <c r="B15" s="2">
        <v>176</v>
      </c>
      <c r="C15" s="2">
        <v>65</v>
      </c>
      <c r="D15" s="2">
        <v>64</v>
      </c>
      <c r="E15" s="2">
        <v>170</v>
      </c>
      <c r="F15" s="2">
        <v>74</v>
      </c>
      <c r="G15" s="2">
        <v>114</v>
      </c>
      <c r="H15" s="2">
        <v>171</v>
      </c>
      <c r="I15" s="2">
        <v>62</v>
      </c>
      <c r="J15" s="2">
        <v>164</v>
      </c>
      <c r="K15" s="2">
        <v>175</v>
      </c>
      <c r="L15" s="2">
        <v>67</v>
      </c>
    </row>
    <row r="16" spans="1:12" x14ac:dyDescent="0.3">
      <c r="A16" s="2">
        <v>15</v>
      </c>
      <c r="B16" s="2">
        <v>170</v>
      </c>
      <c r="C16" s="2">
        <v>73</v>
      </c>
      <c r="D16" s="2">
        <v>65</v>
      </c>
      <c r="E16" s="2">
        <v>171</v>
      </c>
      <c r="F16" s="2">
        <v>60</v>
      </c>
      <c r="G16" s="2">
        <v>115</v>
      </c>
      <c r="H16" s="2">
        <v>176</v>
      </c>
      <c r="I16" s="2">
        <v>60</v>
      </c>
      <c r="J16" s="2">
        <v>165</v>
      </c>
      <c r="K16" s="2">
        <v>165</v>
      </c>
      <c r="L16" s="2">
        <v>55</v>
      </c>
    </row>
    <row r="17" spans="1:12" x14ac:dyDescent="0.3">
      <c r="A17" s="2">
        <v>16</v>
      </c>
      <c r="B17" s="2">
        <v>184</v>
      </c>
      <c r="C17" s="2">
        <v>68</v>
      </c>
      <c r="D17" s="2">
        <v>66</v>
      </c>
      <c r="E17" s="2">
        <v>173</v>
      </c>
      <c r="F17" s="2">
        <v>66</v>
      </c>
      <c r="G17" s="2">
        <v>116</v>
      </c>
      <c r="H17" s="2">
        <v>172</v>
      </c>
      <c r="I17" s="2">
        <v>64</v>
      </c>
      <c r="J17" s="2">
        <v>166</v>
      </c>
      <c r="K17" s="2">
        <v>171</v>
      </c>
      <c r="L17" s="2">
        <v>65</v>
      </c>
    </row>
    <row r="18" spans="1:12" x14ac:dyDescent="0.3">
      <c r="A18" s="2">
        <v>17</v>
      </c>
      <c r="B18" s="2">
        <v>171</v>
      </c>
      <c r="C18" s="2">
        <v>72</v>
      </c>
      <c r="D18" s="2">
        <v>67</v>
      </c>
      <c r="E18" s="2">
        <v>187</v>
      </c>
      <c r="F18" s="2">
        <v>84</v>
      </c>
      <c r="G18" s="2">
        <v>117</v>
      </c>
      <c r="H18" s="2">
        <v>165</v>
      </c>
      <c r="I18" s="2">
        <v>60</v>
      </c>
      <c r="J18" s="2">
        <v>167</v>
      </c>
      <c r="K18" s="2">
        <v>167</v>
      </c>
      <c r="L18" s="2">
        <v>63</v>
      </c>
    </row>
    <row r="19" spans="1:12" x14ac:dyDescent="0.3">
      <c r="A19" s="2">
        <v>18</v>
      </c>
      <c r="B19" s="2">
        <v>172</v>
      </c>
      <c r="C19" s="2">
        <v>63</v>
      </c>
      <c r="D19" s="2">
        <v>68</v>
      </c>
      <c r="E19" s="2">
        <v>166</v>
      </c>
      <c r="F19" s="2">
        <v>58</v>
      </c>
      <c r="G19" s="2">
        <v>118</v>
      </c>
      <c r="H19" s="2">
        <v>178</v>
      </c>
      <c r="I19" s="2">
        <v>71</v>
      </c>
      <c r="J19" s="2">
        <v>168</v>
      </c>
      <c r="K19" s="2">
        <v>170</v>
      </c>
      <c r="L19" s="2">
        <v>61</v>
      </c>
    </row>
    <row r="20" spans="1:12" x14ac:dyDescent="0.3">
      <c r="A20" s="2">
        <v>19</v>
      </c>
      <c r="B20" s="2">
        <v>176</v>
      </c>
      <c r="C20" s="2">
        <v>70</v>
      </c>
      <c r="D20" s="2">
        <v>69</v>
      </c>
      <c r="E20" s="2">
        <v>170</v>
      </c>
      <c r="F20" s="2">
        <v>75</v>
      </c>
      <c r="G20" s="2">
        <v>119</v>
      </c>
      <c r="H20" s="2">
        <v>157</v>
      </c>
      <c r="I20" s="2">
        <v>60</v>
      </c>
      <c r="J20" s="2">
        <v>169</v>
      </c>
      <c r="K20" s="2">
        <v>171</v>
      </c>
      <c r="L20" s="2">
        <v>66</v>
      </c>
    </row>
    <row r="21" spans="1:12" x14ac:dyDescent="0.3">
      <c r="A21" s="2">
        <v>20</v>
      </c>
      <c r="B21" s="2">
        <v>159</v>
      </c>
      <c r="C21" s="2">
        <v>48</v>
      </c>
      <c r="D21" s="2">
        <v>70</v>
      </c>
      <c r="E21" s="2">
        <v>178</v>
      </c>
      <c r="F21" s="2">
        <v>69</v>
      </c>
      <c r="G21" s="2">
        <v>120</v>
      </c>
      <c r="H21" s="2">
        <v>169</v>
      </c>
      <c r="I21" s="2">
        <v>65</v>
      </c>
      <c r="J21" s="2">
        <v>170</v>
      </c>
      <c r="K21" s="2">
        <v>169</v>
      </c>
      <c r="L21" s="2">
        <v>62</v>
      </c>
    </row>
    <row r="22" spans="1:12" x14ac:dyDescent="0.3">
      <c r="A22" s="2">
        <v>21</v>
      </c>
      <c r="B22" s="2">
        <v>178</v>
      </c>
      <c r="C22" s="2">
        <v>62</v>
      </c>
      <c r="D22" s="2">
        <v>71</v>
      </c>
      <c r="E22" s="2">
        <v>173</v>
      </c>
      <c r="F22" s="2">
        <v>64</v>
      </c>
      <c r="G22" s="2">
        <v>121</v>
      </c>
      <c r="H22" s="2">
        <v>169</v>
      </c>
      <c r="I22" s="2">
        <v>62</v>
      </c>
      <c r="J22" s="2">
        <v>171</v>
      </c>
      <c r="K22" s="2">
        <v>167</v>
      </c>
      <c r="L22" s="2">
        <v>65</v>
      </c>
    </row>
    <row r="23" spans="1:12" x14ac:dyDescent="0.3">
      <c r="A23" s="2">
        <v>22</v>
      </c>
      <c r="B23" s="2">
        <v>164</v>
      </c>
      <c r="C23" s="2">
        <v>61</v>
      </c>
      <c r="D23" s="2">
        <v>72</v>
      </c>
      <c r="E23" s="2">
        <v>179</v>
      </c>
      <c r="F23" s="2">
        <v>71</v>
      </c>
      <c r="G23" s="2">
        <v>122</v>
      </c>
      <c r="H23" s="2">
        <v>167</v>
      </c>
      <c r="I23" s="2">
        <v>63</v>
      </c>
      <c r="J23" s="2">
        <v>172</v>
      </c>
      <c r="K23" s="2">
        <v>164</v>
      </c>
      <c r="L23" s="2">
        <v>57</v>
      </c>
    </row>
    <row r="24" spans="1:12" x14ac:dyDescent="0.3">
      <c r="A24" s="2">
        <v>23</v>
      </c>
      <c r="B24" s="2">
        <v>173</v>
      </c>
      <c r="C24" s="2">
        <v>71</v>
      </c>
      <c r="D24" s="2">
        <v>73</v>
      </c>
      <c r="E24" s="2">
        <v>171</v>
      </c>
      <c r="F24" s="2">
        <v>64</v>
      </c>
      <c r="G24" s="2">
        <v>123</v>
      </c>
      <c r="H24" s="2">
        <v>177</v>
      </c>
      <c r="I24" s="2">
        <v>67</v>
      </c>
      <c r="J24" s="2">
        <v>173</v>
      </c>
      <c r="K24" s="2">
        <v>185</v>
      </c>
      <c r="L24" s="2">
        <v>82</v>
      </c>
    </row>
    <row r="25" spans="1:12" x14ac:dyDescent="0.3">
      <c r="A25" s="2">
        <v>24</v>
      </c>
      <c r="B25" s="2">
        <v>175</v>
      </c>
      <c r="C25" s="2">
        <v>66</v>
      </c>
      <c r="D25" s="2">
        <v>74</v>
      </c>
      <c r="E25" s="2">
        <v>174</v>
      </c>
      <c r="F25" s="2">
        <v>74</v>
      </c>
      <c r="G25" s="2">
        <v>124</v>
      </c>
      <c r="H25" s="2">
        <v>159</v>
      </c>
      <c r="I25" s="2">
        <v>61</v>
      </c>
      <c r="J25" s="2">
        <v>174</v>
      </c>
      <c r="K25" s="2">
        <v>167</v>
      </c>
      <c r="L25" s="2">
        <v>64</v>
      </c>
    </row>
    <row r="26" spans="1:12" x14ac:dyDescent="0.3">
      <c r="A26" s="2">
        <v>25</v>
      </c>
      <c r="B26" s="2">
        <v>159</v>
      </c>
      <c r="C26" s="2">
        <v>55</v>
      </c>
      <c r="D26" s="2">
        <v>75</v>
      </c>
      <c r="E26" s="2">
        <v>164</v>
      </c>
      <c r="F26" s="2">
        <v>70</v>
      </c>
      <c r="G26" s="2">
        <v>125</v>
      </c>
      <c r="H26" s="2">
        <v>172</v>
      </c>
      <c r="I26" s="2">
        <v>69</v>
      </c>
      <c r="J26" s="2">
        <v>175</v>
      </c>
      <c r="K26" s="2">
        <v>166</v>
      </c>
      <c r="L26" s="2">
        <v>78</v>
      </c>
    </row>
    <row r="27" spans="1:12" x14ac:dyDescent="0.3">
      <c r="A27" s="2">
        <v>26</v>
      </c>
      <c r="B27" s="2">
        <v>169</v>
      </c>
      <c r="C27" s="2">
        <v>55</v>
      </c>
      <c r="D27" s="2">
        <v>76</v>
      </c>
      <c r="E27" s="2">
        <v>173</v>
      </c>
      <c r="F27" s="2">
        <v>69</v>
      </c>
      <c r="G27" s="2">
        <v>126</v>
      </c>
      <c r="H27" s="2">
        <v>167</v>
      </c>
      <c r="I27" s="2">
        <v>65</v>
      </c>
      <c r="J27" s="2">
        <v>176</v>
      </c>
      <c r="K27" s="2">
        <v>169</v>
      </c>
      <c r="L27" s="2">
        <v>70</v>
      </c>
    </row>
    <row r="28" spans="1:12" x14ac:dyDescent="0.3">
      <c r="A28" s="2">
        <v>27</v>
      </c>
      <c r="B28" s="2">
        <v>173</v>
      </c>
      <c r="C28" s="2">
        <v>75</v>
      </c>
      <c r="D28" s="2">
        <v>77</v>
      </c>
      <c r="E28" s="2">
        <v>168</v>
      </c>
      <c r="F28" s="2">
        <v>64</v>
      </c>
      <c r="G28" s="2">
        <v>127</v>
      </c>
      <c r="H28" s="2">
        <v>164</v>
      </c>
      <c r="I28" s="2">
        <v>70</v>
      </c>
      <c r="J28" s="2">
        <v>177</v>
      </c>
      <c r="K28" s="2">
        <v>173</v>
      </c>
      <c r="L28" s="2">
        <v>66</v>
      </c>
    </row>
    <row r="29" spans="1:12" x14ac:dyDescent="0.3">
      <c r="A29" s="2">
        <v>28</v>
      </c>
      <c r="B29" s="2">
        <v>173</v>
      </c>
      <c r="C29" s="2">
        <v>66</v>
      </c>
      <c r="D29" s="2">
        <v>78</v>
      </c>
      <c r="E29" s="2">
        <v>166</v>
      </c>
      <c r="F29" s="2">
        <v>55</v>
      </c>
      <c r="G29" s="2">
        <v>128</v>
      </c>
      <c r="H29" s="2">
        <v>174</v>
      </c>
      <c r="I29" s="2">
        <v>74</v>
      </c>
      <c r="J29" s="2">
        <v>178</v>
      </c>
      <c r="K29" s="2">
        <v>167</v>
      </c>
      <c r="L29" s="2">
        <v>61</v>
      </c>
    </row>
    <row r="30" spans="1:12" x14ac:dyDescent="0.3">
      <c r="A30" s="2">
        <v>29</v>
      </c>
      <c r="B30" s="2">
        <v>161</v>
      </c>
      <c r="C30" s="2">
        <v>60</v>
      </c>
      <c r="D30" s="2">
        <v>79</v>
      </c>
      <c r="E30" s="2">
        <v>177</v>
      </c>
      <c r="F30" s="2">
        <v>67</v>
      </c>
      <c r="G30" s="2">
        <v>129</v>
      </c>
      <c r="H30" s="2">
        <v>176</v>
      </c>
      <c r="I30" s="2">
        <v>75</v>
      </c>
      <c r="J30" s="2">
        <v>179</v>
      </c>
      <c r="K30" s="2">
        <v>169</v>
      </c>
      <c r="L30" s="2">
        <v>58</v>
      </c>
    </row>
    <row r="31" spans="1:12" x14ac:dyDescent="0.3">
      <c r="A31" s="2">
        <v>30</v>
      </c>
      <c r="B31" s="2">
        <v>168</v>
      </c>
      <c r="C31" s="2">
        <v>63</v>
      </c>
      <c r="D31" s="2">
        <v>80</v>
      </c>
      <c r="E31" s="2">
        <v>170</v>
      </c>
      <c r="F31" s="2">
        <v>61</v>
      </c>
      <c r="G31" s="2">
        <v>130</v>
      </c>
      <c r="H31" s="2">
        <v>159</v>
      </c>
      <c r="I31" s="2">
        <v>48</v>
      </c>
      <c r="J31" s="2">
        <v>180</v>
      </c>
      <c r="K31" s="2">
        <v>168</v>
      </c>
      <c r="L31" s="2">
        <v>59</v>
      </c>
    </row>
    <row r="32" spans="1:12" x14ac:dyDescent="0.3">
      <c r="A32" s="2">
        <v>31</v>
      </c>
      <c r="B32" s="2">
        <v>168</v>
      </c>
      <c r="C32" s="2">
        <v>67</v>
      </c>
      <c r="D32" s="2">
        <v>81</v>
      </c>
      <c r="E32" s="2">
        <v>167</v>
      </c>
      <c r="F32" s="2">
        <v>63</v>
      </c>
      <c r="G32" s="2">
        <v>131</v>
      </c>
      <c r="H32" s="2">
        <v>169</v>
      </c>
      <c r="I32" s="2">
        <v>67</v>
      </c>
      <c r="J32" s="2">
        <v>181</v>
      </c>
      <c r="K32" s="2">
        <v>170</v>
      </c>
      <c r="L32" s="2">
        <v>65</v>
      </c>
    </row>
    <row r="33" spans="1:12" x14ac:dyDescent="0.3">
      <c r="A33" s="2">
        <v>32</v>
      </c>
      <c r="B33" s="2">
        <v>164</v>
      </c>
      <c r="C33" s="2">
        <v>59</v>
      </c>
      <c r="D33" s="2">
        <v>82</v>
      </c>
      <c r="E33" s="2">
        <v>174</v>
      </c>
      <c r="F33" s="2">
        <v>75</v>
      </c>
      <c r="G33" s="2">
        <v>132</v>
      </c>
      <c r="H33" s="2">
        <v>167</v>
      </c>
      <c r="I33" s="2">
        <v>57</v>
      </c>
      <c r="J33" s="2">
        <v>182</v>
      </c>
      <c r="K33" s="2">
        <v>171</v>
      </c>
      <c r="L33" s="2">
        <v>62</v>
      </c>
    </row>
    <row r="34" spans="1:12" x14ac:dyDescent="0.3">
      <c r="A34" s="2">
        <v>33</v>
      </c>
      <c r="B34" s="2">
        <v>168</v>
      </c>
      <c r="C34" s="2">
        <v>64</v>
      </c>
      <c r="D34" s="2">
        <v>83</v>
      </c>
      <c r="E34" s="2">
        <v>164</v>
      </c>
      <c r="F34" s="2">
        <v>59</v>
      </c>
      <c r="G34" s="2">
        <v>133</v>
      </c>
      <c r="H34" s="2">
        <v>157</v>
      </c>
      <c r="I34" s="2">
        <v>53</v>
      </c>
      <c r="J34" s="2">
        <v>183</v>
      </c>
      <c r="K34" s="2">
        <v>166</v>
      </c>
      <c r="L34" s="2">
        <v>63</v>
      </c>
    </row>
    <row r="35" spans="1:12" x14ac:dyDescent="0.3">
      <c r="A35" s="2">
        <v>34</v>
      </c>
      <c r="B35" s="2">
        <v>181</v>
      </c>
      <c r="C35" s="2">
        <v>69</v>
      </c>
      <c r="D35" s="2">
        <v>84</v>
      </c>
      <c r="E35" s="2">
        <v>164</v>
      </c>
      <c r="F35" s="2">
        <v>62</v>
      </c>
      <c r="G35" s="2">
        <v>134</v>
      </c>
      <c r="H35" s="2">
        <v>175</v>
      </c>
      <c r="I35" s="2">
        <v>66</v>
      </c>
      <c r="J35" s="2">
        <v>184</v>
      </c>
      <c r="K35" s="2">
        <v>171</v>
      </c>
      <c r="L35" s="2">
        <v>65</v>
      </c>
    </row>
    <row r="36" spans="1:12" x14ac:dyDescent="0.3">
      <c r="A36" s="2">
        <v>35</v>
      </c>
      <c r="B36" s="2">
        <v>170</v>
      </c>
      <c r="C36" s="2">
        <v>73</v>
      </c>
      <c r="D36" s="2">
        <v>85</v>
      </c>
      <c r="E36" s="2">
        <v>178</v>
      </c>
      <c r="F36" s="2">
        <v>60</v>
      </c>
      <c r="G36" s="2">
        <v>135</v>
      </c>
      <c r="H36" s="2">
        <v>165</v>
      </c>
      <c r="I36" s="2">
        <v>60</v>
      </c>
      <c r="J36" s="2">
        <v>185</v>
      </c>
      <c r="K36" s="2">
        <v>166</v>
      </c>
      <c r="L36" s="2">
        <v>57</v>
      </c>
    </row>
    <row r="37" spans="1:12" x14ac:dyDescent="0.3">
      <c r="A37" s="2">
        <v>36</v>
      </c>
      <c r="B37" s="2">
        <v>184</v>
      </c>
      <c r="C37" s="2">
        <v>68</v>
      </c>
      <c r="D37" s="2">
        <v>86</v>
      </c>
      <c r="E37" s="2">
        <v>173</v>
      </c>
      <c r="F37" s="2">
        <v>66</v>
      </c>
      <c r="G37" s="2">
        <v>136</v>
      </c>
      <c r="H37" s="2">
        <v>168</v>
      </c>
      <c r="I37" s="2">
        <v>62</v>
      </c>
      <c r="J37" s="2">
        <v>186</v>
      </c>
      <c r="K37" s="2">
        <v>173</v>
      </c>
      <c r="L37" s="2">
        <v>69</v>
      </c>
    </row>
    <row r="38" spans="1:12" x14ac:dyDescent="0.3">
      <c r="A38" s="2">
        <v>37</v>
      </c>
      <c r="B38" s="2">
        <v>169</v>
      </c>
      <c r="C38" s="2">
        <v>66</v>
      </c>
      <c r="D38" s="2">
        <v>87</v>
      </c>
      <c r="E38" s="2">
        <v>179</v>
      </c>
      <c r="F38" s="2">
        <v>63</v>
      </c>
      <c r="G38" s="2">
        <v>137</v>
      </c>
      <c r="H38" s="2">
        <v>172</v>
      </c>
      <c r="I38" s="2">
        <v>67</v>
      </c>
      <c r="J38" s="2">
        <v>187</v>
      </c>
      <c r="K38" s="2">
        <v>165</v>
      </c>
      <c r="L38" s="2">
        <v>67</v>
      </c>
    </row>
    <row r="39" spans="1:12" x14ac:dyDescent="0.3">
      <c r="A39" s="2">
        <v>38</v>
      </c>
      <c r="B39" s="2">
        <v>170</v>
      </c>
      <c r="C39" s="2">
        <v>76</v>
      </c>
      <c r="D39" s="2">
        <v>88</v>
      </c>
      <c r="E39" s="2">
        <v>165</v>
      </c>
      <c r="F39" s="2">
        <v>62</v>
      </c>
      <c r="G39" s="2">
        <v>138</v>
      </c>
      <c r="H39" s="2">
        <v>173</v>
      </c>
      <c r="I39" s="2">
        <v>66</v>
      </c>
      <c r="J39" s="2">
        <v>188</v>
      </c>
      <c r="K39" s="2">
        <v>164</v>
      </c>
      <c r="L39" s="2">
        <v>66</v>
      </c>
    </row>
    <row r="40" spans="1:12" x14ac:dyDescent="0.3">
      <c r="A40" s="2">
        <v>39</v>
      </c>
      <c r="B40" s="2">
        <v>176</v>
      </c>
      <c r="C40" s="2">
        <v>67</v>
      </c>
      <c r="D40" s="2">
        <v>89</v>
      </c>
      <c r="E40" s="2">
        <v>171</v>
      </c>
      <c r="F40" s="2">
        <v>66</v>
      </c>
      <c r="G40" s="2">
        <v>139</v>
      </c>
      <c r="H40" s="2">
        <v>167</v>
      </c>
      <c r="I40" s="2">
        <v>68</v>
      </c>
      <c r="J40" s="2">
        <v>189</v>
      </c>
      <c r="K40" s="2">
        <v>171</v>
      </c>
      <c r="L40" s="2">
        <v>66</v>
      </c>
    </row>
    <row r="41" spans="1:12" x14ac:dyDescent="0.3">
      <c r="A41" s="2">
        <v>40</v>
      </c>
      <c r="B41" s="2">
        <v>169</v>
      </c>
      <c r="C41" s="2">
        <v>64</v>
      </c>
      <c r="D41" s="2">
        <v>90</v>
      </c>
      <c r="E41" s="2">
        <v>171</v>
      </c>
      <c r="F41" s="2">
        <v>63</v>
      </c>
      <c r="G41" s="2">
        <v>140</v>
      </c>
      <c r="H41" s="2">
        <v>163</v>
      </c>
      <c r="I41" s="2">
        <v>54</v>
      </c>
      <c r="J41" s="2">
        <v>190</v>
      </c>
      <c r="K41" s="2">
        <v>171</v>
      </c>
      <c r="L41" s="2">
        <v>64</v>
      </c>
    </row>
    <row r="42" spans="1:12" x14ac:dyDescent="0.3">
      <c r="A42" s="2">
        <v>41</v>
      </c>
      <c r="B42" s="2">
        <v>170</v>
      </c>
      <c r="C42" s="2">
        <v>61</v>
      </c>
      <c r="D42" s="2">
        <v>91</v>
      </c>
      <c r="E42" s="2">
        <v>170</v>
      </c>
      <c r="F42" s="2">
        <v>70</v>
      </c>
      <c r="G42" s="2">
        <v>141</v>
      </c>
      <c r="H42" s="2">
        <v>166</v>
      </c>
      <c r="I42" s="2">
        <v>63</v>
      </c>
      <c r="J42" s="2">
        <v>191</v>
      </c>
      <c r="K42" s="2">
        <v>179</v>
      </c>
      <c r="L42" s="2">
        <v>69</v>
      </c>
    </row>
    <row r="43" spans="1:12" x14ac:dyDescent="0.3">
      <c r="A43" s="2">
        <v>42</v>
      </c>
      <c r="B43" s="2">
        <v>171</v>
      </c>
      <c r="C43" s="2">
        <v>72</v>
      </c>
      <c r="D43" s="2">
        <v>92</v>
      </c>
      <c r="E43" s="2">
        <v>170</v>
      </c>
      <c r="F43" s="2">
        <v>67</v>
      </c>
      <c r="G43" s="2">
        <v>142</v>
      </c>
      <c r="H43" s="2">
        <v>168</v>
      </c>
      <c r="I43" s="2">
        <v>67</v>
      </c>
      <c r="J43" s="2">
        <v>192</v>
      </c>
      <c r="K43" s="2">
        <v>171</v>
      </c>
      <c r="L43" s="2">
        <v>65</v>
      </c>
    </row>
    <row r="44" spans="1:12" x14ac:dyDescent="0.3">
      <c r="A44" s="2">
        <v>43</v>
      </c>
      <c r="B44" s="2">
        <v>168</v>
      </c>
      <c r="C44" s="2">
        <v>59</v>
      </c>
      <c r="D44" s="2">
        <v>93</v>
      </c>
      <c r="E44" s="2">
        <v>165</v>
      </c>
      <c r="F44" s="2">
        <v>59</v>
      </c>
      <c r="G44" s="2">
        <v>143</v>
      </c>
      <c r="H44" s="2">
        <v>169</v>
      </c>
      <c r="I44" s="2">
        <v>64</v>
      </c>
      <c r="J44" s="2">
        <v>193</v>
      </c>
      <c r="K44" s="2">
        <v>176</v>
      </c>
      <c r="L44" s="2">
        <v>70</v>
      </c>
    </row>
    <row r="45" spans="1:12" x14ac:dyDescent="0.3">
      <c r="A45" s="2">
        <v>44</v>
      </c>
      <c r="B45" s="2">
        <v>161</v>
      </c>
      <c r="C45" s="2">
        <v>51</v>
      </c>
      <c r="D45" s="2">
        <v>94</v>
      </c>
      <c r="E45" s="2">
        <v>156</v>
      </c>
      <c r="F45" s="2">
        <v>53</v>
      </c>
      <c r="G45" s="2">
        <v>144</v>
      </c>
      <c r="H45" s="2">
        <v>177</v>
      </c>
      <c r="I45" s="2">
        <v>67</v>
      </c>
      <c r="J45" s="2">
        <v>194</v>
      </c>
      <c r="K45" s="2">
        <v>190</v>
      </c>
      <c r="L45" s="2">
        <v>80</v>
      </c>
    </row>
    <row r="46" spans="1:12" x14ac:dyDescent="0.3">
      <c r="A46" s="2">
        <v>45</v>
      </c>
      <c r="B46" s="2">
        <v>165</v>
      </c>
      <c r="C46" s="2">
        <v>60</v>
      </c>
      <c r="D46" s="2">
        <v>95</v>
      </c>
      <c r="E46" s="2">
        <v>164</v>
      </c>
      <c r="F46" s="2">
        <v>60</v>
      </c>
      <c r="G46" s="2">
        <v>145</v>
      </c>
      <c r="H46" s="2">
        <v>170</v>
      </c>
      <c r="I46" s="2">
        <v>61</v>
      </c>
      <c r="J46" s="2">
        <v>195</v>
      </c>
      <c r="K46" s="2">
        <v>171</v>
      </c>
      <c r="L46" s="2">
        <v>69</v>
      </c>
    </row>
    <row r="47" spans="1:12" x14ac:dyDescent="0.3">
      <c r="A47" s="2">
        <v>46</v>
      </c>
      <c r="B47" s="2">
        <v>168</v>
      </c>
      <c r="C47" s="2">
        <v>50</v>
      </c>
      <c r="D47" s="2">
        <v>96</v>
      </c>
      <c r="E47" s="2">
        <v>158</v>
      </c>
      <c r="F47" s="2">
        <v>57</v>
      </c>
      <c r="G47" s="2">
        <v>146</v>
      </c>
      <c r="H47" s="2">
        <v>170</v>
      </c>
      <c r="I47" s="2">
        <v>69</v>
      </c>
      <c r="J47" s="2">
        <v>196</v>
      </c>
      <c r="K47" s="2">
        <v>166</v>
      </c>
      <c r="L47" s="2">
        <v>62</v>
      </c>
    </row>
    <row r="48" spans="1:12" x14ac:dyDescent="0.3">
      <c r="A48" s="2">
        <v>47</v>
      </c>
      <c r="B48" s="2">
        <v>175</v>
      </c>
      <c r="C48" s="2">
        <v>64</v>
      </c>
      <c r="D48" s="2">
        <v>97</v>
      </c>
      <c r="E48" s="2">
        <v>165</v>
      </c>
      <c r="F48" s="2">
        <v>68</v>
      </c>
      <c r="G48" s="2">
        <v>147</v>
      </c>
      <c r="H48" s="2">
        <v>176</v>
      </c>
      <c r="I48" s="2">
        <v>62</v>
      </c>
      <c r="J48" s="2">
        <v>197</v>
      </c>
      <c r="K48" s="2">
        <v>172</v>
      </c>
      <c r="L48" s="2">
        <v>67</v>
      </c>
    </row>
    <row r="49" spans="1:12" x14ac:dyDescent="0.3">
      <c r="A49" s="2">
        <v>48</v>
      </c>
      <c r="B49" s="2">
        <v>174</v>
      </c>
      <c r="C49" s="2">
        <v>66</v>
      </c>
      <c r="D49" s="2">
        <v>98</v>
      </c>
      <c r="E49" s="2">
        <v>172</v>
      </c>
      <c r="F49" s="2">
        <v>67</v>
      </c>
      <c r="G49" s="2">
        <v>148</v>
      </c>
      <c r="H49" s="2">
        <v>165</v>
      </c>
      <c r="I49" s="2">
        <v>72</v>
      </c>
      <c r="J49" s="2">
        <v>198</v>
      </c>
      <c r="K49" s="2">
        <v>166</v>
      </c>
      <c r="L49" s="2">
        <v>78</v>
      </c>
    </row>
    <row r="50" spans="1:12" x14ac:dyDescent="0.3">
      <c r="A50" s="2">
        <v>49</v>
      </c>
      <c r="B50" s="2">
        <v>188</v>
      </c>
      <c r="C50" s="2">
        <v>75</v>
      </c>
      <c r="D50" s="2">
        <v>99</v>
      </c>
      <c r="E50" s="2">
        <v>178</v>
      </c>
      <c r="F50" s="2">
        <v>75</v>
      </c>
      <c r="G50" s="2">
        <v>149</v>
      </c>
      <c r="H50" s="2">
        <v>182</v>
      </c>
      <c r="I50" s="2">
        <v>66</v>
      </c>
      <c r="J50" s="2">
        <v>199</v>
      </c>
      <c r="K50" s="2">
        <v>169</v>
      </c>
      <c r="L50" s="2">
        <v>65</v>
      </c>
    </row>
    <row r="51" spans="1:12" x14ac:dyDescent="0.3">
      <c r="A51" s="2">
        <v>50</v>
      </c>
      <c r="B51" s="2">
        <v>166</v>
      </c>
      <c r="C51" s="2">
        <v>67</v>
      </c>
      <c r="D51" s="2">
        <v>100</v>
      </c>
      <c r="E51" s="2">
        <v>159</v>
      </c>
      <c r="F51" s="2">
        <v>61</v>
      </c>
      <c r="G51" s="2">
        <v>150</v>
      </c>
      <c r="H51" s="2">
        <v>173</v>
      </c>
      <c r="I51" s="2">
        <v>65</v>
      </c>
      <c r="J51" s="2">
        <v>200</v>
      </c>
      <c r="K51" s="2">
        <v>168</v>
      </c>
      <c r="L51" s="2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D7" sqref="D7"/>
    </sheetView>
  </sheetViews>
  <sheetFormatPr defaultRowHeight="14.4" x14ac:dyDescent="0.3"/>
  <sheetData>
    <row r="1" spans="1:2" x14ac:dyDescent="0.3">
      <c r="A1" t="str">
        <f>исходный!B1</f>
        <v>Рост</v>
      </c>
      <c r="B1" t="str">
        <f>исходный!C1</f>
        <v>Вес</v>
      </c>
    </row>
    <row r="2" spans="1:2" x14ac:dyDescent="0.3">
      <c r="A2">
        <f>исходный!K9</f>
        <v>156</v>
      </c>
      <c r="B2">
        <f>исходный!C21</f>
        <v>48</v>
      </c>
    </row>
    <row r="3" spans="1:2" x14ac:dyDescent="0.3">
      <c r="A3">
        <f>исходный!H20</f>
        <v>157</v>
      </c>
      <c r="B3">
        <f>исходный!I31</f>
        <v>48</v>
      </c>
    </row>
    <row r="4" spans="1:2" x14ac:dyDescent="0.3">
      <c r="A4">
        <f>исходный!H34</f>
        <v>157</v>
      </c>
      <c r="B4">
        <f>исходный!C47</f>
        <v>50</v>
      </c>
    </row>
    <row r="5" spans="1:2" x14ac:dyDescent="0.3">
      <c r="A5">
        <f>исходный!K12</f>
        <v>157</v>
      </c>
      <c r="B5">
        <f>исходный!C45</f>
        <v>51</v>
      </c>
    </row>
    <row r="6" spans="1:2" x14ac:dyDescent="0.3">
      <c r="A6">
        <f>исходный!E47</f>
        <v>158</v>
      </c>
      <c r="B6">
        <f>исходный!F45</f>
        <v>53</v>
      </c>
    </row>
    <row r="7" spans="1:2" x14ac:dyDescent="0.3">
      <c r="A7">
        <f>исходный!H14</f>
        <v>158</v>
      </c>
      <c r="B7">
        <f>исходный!I34</f>
        <v>53</v>
      </c>
    </row>
    <row r="8" spans="1:2" x14ac:dyDescent="0.3">
      <c r="A8">
        <f>исходный!B8</f>
        <v>159</v>
      </c>
      <c r="B8">
        <f>исходный!L12</f>
        <v>53</v>
      </c>
    </row>
    <row r="9" spans="1:2" x14ac:dyDescent="0.3">
      <c r="A9">
        <f>исходный!B21</f>
        <v>159</v>
      </c>
      <c r="B9">
        <f>исходный!I41</f>
        <v>54</v>
      </c>
    </row>
    <row r="10" spans="1:2" x14ac:dyDescent="0.3">
      <c r="A10">
        <f>исходный!B26</f>
        <v>159</v>
      </c>
      <c r="B10">
        <f>исходный!C26</f>
        <v>55</v>
      </c>
    </row>
    <row r="11" spans="1:2" x14ac:dyDescent="0.3">
      <c r="A11">
        <f>исходный!E51</f>
        <v>159</v>
      </c>
      <c r="B11">
        <f>исходный!C27</f>
        <v>55</v>
      </c>
    </row>
    <row r="12" spans="1:2" x14ac:dyDescent="0.3">
      <c r="A12">
        <f>исходный!H25</f>
        <v>159</v>
      </c>
      <c r="B12">
        <f>исходный!F29</f>
        <v>55</v>
      </c>
    </row>
    <row r="13" spans="1:2" x14ac:dyDescent="0.3">
      <c r="A13">
        <f>исходный!H31</f>
        <v>159</v>
      </c>
      <c r="B13">
        <f>исходный!L16</f>
        <v>55</v>
      </c>
    </row>
    <row r="14" spans="1:2" x14ac:dyDescent="0.3">
      <c r="A14">
        <f>исходный!B5</f>
        <v>160</v>
      </c>
      <c r="B14">
        <f>исходный!F6</f>
        <v>56</v>
      </c>
    </row>
    <row r="15" spans="1:2" x14ac:dyDescent="0.3">
      <c r="A15">
        <f>исходный!B12</f>
        <v>161</v>
      </c>
      <c r="B15">
        <f>исходный!L9</f>
        <v>56</v>
      </c>
    </row>
    <row r="16" spans="1:2" x14ac:dyDescent="0.3">
      <c r="A16">
        <f>исходный!B30</f>
        <v>161</v>
      </c>
      <c r="B16">
        <f>исходный!C8</f>
        <v>57</v>
      </c>
    </row>
    <row r="17" spans="1:2" x14ac:dyDescent="0.3">
      <c r="A17">
        <f>исходный!B45</f>
        <v>161</v>
      </c>
      <c r="B17">
        <f>исходный!F47</f>
        <v>57</v>
      </c>
    </row>
    <row r="18" spans="1:2" x14ac:dyDescent="0.3">
      <c r="A18">
        <f>исходный!E10</f>
        <v>162</v>
      </c>
      <c r="B18">
        <f>исходный!I33</f>
        <v>57</v>
      </c>
    </row>
    <row r="19" spans="1:2" x14ac:dyDescent="0.3">
      <c r="A19">
        <f>исходный!E3</f>
        <v>163</v>
      </c>
      <c r="B19">
        <f>исходный!L23</f>
        <v>57</v>
      </c>
    </row>
    <row r="20" spans="1:2" x14ac:dyDescent="0.3">
      <c r="A20">
        <f>исходный!H41</f>
        <v>163</v>
      </c>
      <c r="B20">
        <f>исходный!L36</f>
        <v>57</v>
      </c>
    </row>
    <row r="21" spans="1:2" x14ac:dyDescent="0.3">
      <c r="A21">
        <f>исходный!B23</f>
        <v>164</v>
      </c>
      <c r="B21">
        <f>исходный!F19</f>
        <v>58</v>
      </c>
    </row>
    <row r="22" spans="1:2" x14ac:dyDescent="0.3">
      <c r="A22">
        <f>исходный!B33</f>
        <v>164</v>
      </c>
      <c r="B22">
        <f>исходный!L30</f>
        <v>58</v>
      </c>
    </row>
    <row r="23" spans="1:2" x14ac:dyDescent="0.3">
      <c r="A23">
        <f>исходный!E5</f>
        <v>164</v>
      </c>
      <c r="B23">
        <f>исходный!C5</f>
        <v>59</v>
      </c>
    </row>
    <row r="24" spans="1:2" x14ac:dyDescent="0.3">
      <c r="A24">
        <f>исходный!E6</f>
        <v>164</v>
      </c>
      <c r="B24">
        <f>исходный!C14</f>
        <v>59</v>
      </c>
    </row>
    <row r="25" spans="1:2" x14ac:dyDescent="0.3">
      <c r="A25">
        <f>исходный!E26</f>
        <v>164</v>
      </c>
      <c r="B25">
        <f>исходный!C33</f>
        <v>59</v>
      </c>
    </row>
    <row r="26" spans="1:2" x14ac:dyDescent="0.3">
      <c r="A26">
        <f>исходный!E34</f>
        <v>164</v>
      </c>
      <c r="B26">
        <f>исходный!C44</f>
        <v>59</v>
      </c>
    </row>
    <row r="27" spans="1:2" x14ac:dyDescent="0.3">
      <c r="A27">
        <f>исходный!E35</f>
        <v>164</v>
      </c>
      <c r="B27">
        <f>исходный!F7</f>
        <v>59</v>
      </c>
    </row>
    <row r="28" spans="1:2" x14ac:dyDescent="0.3">
      <c r="A28">
        <f>исходный!E46</f>
        <v>164</v>
      </c>
      <c r="B28">
        <f>исходный!F34</f>
        <v>59</v>
      </c>
    </row>
    <row r="29" spans="1:2" x14ac:dyDescent="0.3">
      <c r="A29">
        <f>исходный!H28</f>
        <v>164</v>
      </c>
      <c r="B29">
        <f>исходный!F44</f>
        <v>59</v>
      </c>
    </row>
    <row r="30" spans="1:2" x14ac:dyDescent="0.3">
      <c r="A30">
        <f>исходный!K23</f>
        <v>164</v>
      </c>
      <c r="B30">
        <f>исходный!L31</f>
        <v>59</v>
      </c>
    </row>
    <row r="31" spans="1:2" x14ac:dyDescent="0.3">
      <c r="A31">
        <f>исходный!K39</f>
        <v>164</v>
      </c>
      <c r="B31">
        <f>исходный!C12</f>
        <v>60</v>
      </c>
    </row>
    <row r="32" spans="1:2" x14ac:dyDescent="0.3">
      <c r="A32">
        <f>исходный!B9</f>
        <v>165</v>
      </c>
      <c r="B32">
        <f>исходный!C13</f>
        <v>60</v>
      </c>
    </row>
    <row r="33" spans="1:2" x14ac:dyDescent="0.3">
      <c r="A33">
        <f>исходный!B13</f>
        <v>165</v>
      </c>
      <c r="B33">
        <f>исходный!C30</f>
        <v>60</v>
      </c>
    </row>
    <row r="34" spans="1:2" x14ac:dyDescent="0.3">
      <c r="A34">
        <f>исходный!B46</f>
        <v>165</v>
      </c>
      <c r="B34">
        <f>исходный!C46</f>
        <v>60</v>
      </c>
    </row>
    <row r="35" spans="1:2" x14ac:dyDescent="0.3">
      <c r="A35">
        <f>исходный!E39</f>
        <v>165</v>
      </c>
      <c r="B35">
        <f>исходный!F5</f>
        <v>60</v>
      </c>
    </row>
    <row r="36" spans="1:2" x14ac:dyDescent="0.3">
      <c r="A36">
        <f>исходный!E44</f>
        <v>165</v>
      </c>
      <c r="B36">
        <f>исходный!F11</f>
        <v>60</v>
      </c>
    </row>
    <row r="37" spans="1:2" x14ac:dyDescent="0.3">
      <c r="A37">
        <f>исходный!E48</f>
        <v>165</v>
      </c>
      <c r="B37">
        <f>исходный!F16</f>
        <v>60</v>
      </c>
    </row>
    <row r="38" spans="1:2" x14ac:dyDescent="0.3">
      <c r="A38">
        <f>исходный!H18</f>
        <v>165</v>
      </c>
      <c r="B38">
        <f>исходный!F36</f>
        <v>60</v>
      </c>
    </row>
    <row r="39" spans="1:2" x14ac:dyDescent="0.3">
      <c r="A39">
        <f>исходный!H36</f>
        <v>165</v>
      </c>
      <c r="B39">
        <f>исходный!F46</f>
        <v>60</v>
      </c>
    </row>
    <row r="40" spans="1:2" x14ac:dyDescent="0.3">
      <c r="A40">
        <f>исходный!H49</f>
        <v>165</v>
      </c>
      <c r="B40">
        <f>исходный!I16</f>
        <v>60</v>
      </c>
    </row>
    <row r="41" spans="1:2" x14ac:dyDescent="0.3">
      <c r="A41">
        <f>исходный!K16</f>
        <v>165</v>
      </c>
      <c r="B41">
        <f>исходный!I18</f>
        <v>60</v>
      </c>
    </row>
    <row r="42" spans="1:2" x14ac:dyDescent="0.3">
      <c r="A42">
        <f>исходный!K38</f>
        <v>165</v>
      </c>
      <c r="B42">
        <f>исходный!I20</f>
        <v>60</v>
      </c>
    </row>
    <row r="43" spans="1:2" x14ac:dyDescent="0.3">
      <c r="A43">
        <f>исходный!B51</f>
        <v>166</v>
      </c>
      <c r="B43">
        <f>исходный!I36</f>
        <v>60</v>
      </c>
    </row>
    <row r="44" spans="1:2" x14ac:dyDescent="0.3">
      <c r="A44">
        <f>исходный!E9</f>
        <v>166</v>
      </c>
      <c r="B44">
        <f>исходный!L3</f>
        <v>60</v>
      </c>
    </row>
    <row r="45" spans="1:2" x14ac:dyDescent="0.3">
      <c r="A45">
        <f>исходный!E19</f>
        <v>166</v>
      </c>
      <c r="B45">
        <f>исходный!C23</f>
        <v>61</v>
      </c>
    </row>
    <row r="46" spans="1:2" x14ac:dyDescent="0.3">
      <c r="A46">
        <f>исходный!E29</f>
        <v>166</v>
      </c>
      <c r="B46">
        <f>исходный!C42</f>
        <v>61</v>
      </c>
    </row>
    <row r="47" spans="1:2" x14ac:dyDescent="0.3">
      <c r="A47">
        <f>исходный!H7</f>
        <v>166</v>
      </c>
      <c r="B47">
        <f>исходный!F8</f>
        <v>61</v>
      </c>
    </row>
    <row r="48" spans="1:2" x14ac:dyDescent="0.3">
      <c r="A48">
        <f>исходный!H42</f>
        <v>166</v>
      </c>
      <c r="B48">
        <f>исходный!F14</f>
        <v>61</v>
      </c>
    </row>
    <row r="49" spans="1:2" x14ac:dyDescent="0.3">
      <c r="A49">
        <f>исходный!K26</f>
        <v>166</v>
      </c>
      <c r="B49">
        <f>исходный!F31</f>
        <v>61</v>
      </c>
    </row>
    <row r="50" spans="1:2" x14ac:dyDescent="0.3">
      <c r="A50">
        <f>исходный!K34</f>
        <v>166</v>
      </c>
      <c r="B50">
        <f>исходный!F51</f>
        <v>61</v>
      </c>
    </row>
    <row r="51" spans="1:2" x14ac:dyDescent="0.3">
      <c r="A51">
        <f>исходный!K36</f>
        <v>166</v>
      </c>
      <c r="B51">
        <f>исходный!I2</f>
        <v>61</v>
      </c>
    </row>
    <row r="52" spans="1:2" x14ac:dyDescent="0.3">
      <c r="A52">
        <f>исходный!K47</f>
        <v>166</v>
      </c>
      <c r="B52">
        <f>исходный!I14</f>
        <v>61</v>
      </c>
    </row>
    <row r="53" spans="1:2" x14ac:dyDescent="0.3">
      <c r="A53">
        <f>исходный!K49</f>
        <v>166</v>
      </c>
      <c r="B53">
        <f>исходный!I25</f>
        <v>61</v>
      </c>
    </row>
    <row r="54" spans="1:2" x14ac:dyDescent="0.3">
      <c r="A54">
        <f>исходный!E8</f>
        <v>167</v>
      </c>
      <c r="B54">
        <f>исходный!I46</f>
        <v>61</v>
      </c>
    </row>
    <row r="55" spans="1:2" x14ac:dyDescent="0.3">
      <c r="A55">
        <f>исходный!E14</f>
        <v>167</v>
      </c>
      <c r="B55">
        <f>исходный!L19</f>
        <v>61</v>
      </c>
    </row>
    <row r="56" spans="1:2" x14ac:dyDescent="0.3">
      <c r="A56">
        <f>исходный!E32</f>
        <v>167</v>
      </c>
      <c r="B56">
        <f>исходный!L29</f>
        <v>61</v>
      </c>
    </row>
    <row r="57" spans="1:2" x14ac:dyDescent="0.3">
      <c r="A57">
        <f>исходный!H2</f>
        <v>167</v>
      </c>
      <c r="B57">
        <f>исходный!C22</f>
        <v>62</v>
      </c>
    </row>
    <row r="58" spans="1:2" x14ac:dyDescent="0.3">
      <c r="A58">
        <f>исходный!H5</f>
        <v>167</v>
      </c>
      <c r="B58">
        <f>исходный!F9</f>
        <v>62</v>
      </c>
    </row>
    <row r="59" spans="1:2" x14ac:dyDescent="0.3">
      <c r="A59">
        <f>исходный!H12</f>
        <v>167</v>
      </c>
      <c r="B59">
        <f>исходный!F12</f>
        <v>62</v>
      </c>
    </row>
    <row r="60" spans="1:2" x14ac:dyDescent="0.3">
      <c r="A60">
        <f>исходный!H23</f>
        <v>167</v>
      </c>
      <c r="B60">
        <f>исходный!F35</f>
        <v>62</v>
      </c>
    </row>
    <row r="61" spans="1:2" x14ac:dyDescent="0.3">
      <c r="A61">
        <f>исходный!H27</f>
        <v>167</v>
      </c>
      <c r="B61">
        <f>исходный!F39</f>
        <v>62</v>
      </c>
    </row>
    <row r="62" spans="1:2" x14ac:dyDescent="0.3">
      <c r="A62">
        <f>исходный!H33</f>
        <v>167</v>
      </c>
      <c r="B62">
        <f>исходный!I15</f>
        <v>62</v>
      </c>
    </row>
    <row r="63" spans="1:2" x14ac:dyDescent="0.3">
      <c r="A63">
        <f>исходный!H40</f>
        <v>167</v>
      </c>
      <c r="B63">
        <f>исходный!I22</f>
        <v>62</v>
      </c>
    </row>
    <row r="64" spans="1:2" x14ac:dyDescent="0.3">
      <c r="A64">
        <f>исходный!K8</f>
        <v>167</v>
      </c>
      <c r="B64">
        <f>исходный!I37</f>
        <v>62</v>
      </c>
    </row>
    <row r="65" spans="1:2" x14ac:dyDescent="0.3">
      <c r="A65">
        <f>исходный!K10</f>
        <v>167</v>
      </c>
      <c r="B65">
        <f>исходный!I48</f>
        <v>62</v>
      </c>
    </row>
    <row r="66" spans="1:2" x14ac:dyDescent="0.3">
      <c r="A66">
        <f>исходный!K18</f>
        <v>167</v>
      </c>
      <c r="B66">
        <f>исходный!L2</f>
        <v>62</v>
      </c>
    </row>
    <row r="67" spans="1:2" x14ac:dyDescent="0.3">
      <c r="A67">
        <f>исходный!K22</f>
        <v>167</v>
      </c>
      <c r="B67">
        <f>исходный!L11</f>
        <v>62</v>
      </c>
    </row>
    <row r="68" spans="1:2" x14ac:dyDescent="0.3">
      <c r="A68">
        <f>исходный!K25</f>
        <v>167</v>
      </c>
      <c r="B68">
        <f>исходный!L21</f>
        <v>62</v>
      </c>
    </row>
    <row r="69" spans="1:2" x14ac:dyDescent="0.3">
      <c r="A69">
        <f>исходный!K29</f>
        <v>167</v>
      </c>
      <c r="B69">
        <f>исходный!L33</f>
        <v>62</v>
      </c>
    </row>
    <row r="70" spans="1:2" x14ac:dyDescent="0.3">
      <c r="A70">
        <f>исходный!B2</f>
        <v>168</v>
      </c>
      <c r="B70">
        <f>исходный!L47</f>
        <v>62</v>
      </c>
    </row>
    <row r="71" spans="1:2" x14ac:dyDescent="0.3">
      <c r="A71">
        <f>исходный!B31</f>
        <v>168</v>
      </c>
      <c r="B71">
        <f>исходный!L51</f>
        <v>62</v>
      </c>
    </row>
    <row r="72" spans="1:2" x14ac:dyDescent="0.3">
      <c r="A72">
        <f>исходный!B32</f>
        <v>168</v>
      </c>
      <c r="B72">
        <f>исходный!C9</f>
        <v>63</v>
      </c>
    </row>
    <row r="73" spans="1:2" x14ac:dyDescent="0.3">
      <c r="A73">
        <f>исходный!B34</f>
        <v>168</v>
      </c>
      <c r="B73">
        <f>исходный!C19</f>
        <v>63</v>
      </c>
    </row>
    <row r="74" spans="1:2" x14ac:dyDescent="0.3">
      <c r="A74">
        <f>исходный!B44</f>
        <v>168</v>
      </c>
      <c r="B74">
        <f>исходный!C31</f>
        <v>63</v>
      </c>
    </row>
    <row r="75" spans="1:2" x14ac:dyDescent="0.3">
      <c r="A75">
        <f>исходный!B47</f>
        <v>168</v>
      </c>
      <c r="B75">
        <f>исходный!F3</f>
        <v>63</v>
      </c>
    </row>
    <row r="76" spans="1:2" x14ac:dyDescent="0.3">
      <c r="A76">
        <f>исходный!E7</f>
        <v>168</v>
      </c>
      <c r="B76">
        <f>исходный!F32</f>
        <v>63</v>
      </c>
    </row>
    <row r="77" spans="1:2" x14ac:dyDescent="0.3">
      <c r="A77">
        <f>исходный!E12</f>
        <v>168</v>
      </c>
      <c r="B77">
        <f>исходный!F38</f>
        <v>63</v>
      </c>
    </row>
    <row r="78" spans="1:2" x14ac:dyDescent="0.3">
      <c r="A78">
        <f>исходный!E28</f>
        <v>168</v>
      </c>
      <c r="B78">
        <f>исходный!F41</f>
        <v>63</v>
      </c>
    </row>
    <row r="79" spans="1:2" x14ac:dyDescent="0.3">
      <c r="A79">
        <f>исходный!H37</f>
        <v>168</v>
      </c>
      <c r="B79">
        <f>исходный!I7</f>
        <v>63</v>
      </c>
    </row>
    <row r="80" spans="1:2" x14ac:dyDescent="0.3">
      <c r="A80">
        <f>исходный!H43</f>
        <v>168</v>
      </c>
      <c r="B80">
        <f>исходный!I23</f>
        <v>63</v>
      </c>
    </row>
    <row r="81" spans="1:2" x14ac:dyDescent="0.3">
      <c r="A81">
        <f>исходный!K5</f>
        <v>168</v>
      </c>
      <c r="B81">
        <f>исходный!I42</f>
        <v>63</v>
      </c>
    </row>
    <row r="82" spans="1:2" x14ac:dyDescent="0.3">
      <c r="A82">
        <f>исходный!K31</f>
        <v>168</v>
      </c>
      <c r="B82">
        <f>исходный!L18</f>
        <v>63</v>
      </c>
    </row>
    <row r="83" spans="1:2" x14ac:dyDescent="0.3">
      <c r="A83">
        <f>исходный!K51</f>
        <v>168</v>
      </c>
      <c r="B83">
        <f>исходный!L34</f>
        <v>63</v>
      </c>
    </row>
    <row r="84" spans="1:2" x14ac:dyDescent="0.3">
      <c r="A84">
        <f>исходный!B27</f>
        <v>169</v>
      </c>
      <c r="B84">
        <f>исходный!C10</f>
        <v>64</v>
      </c>
    </row>
    <row r="85" spans="1:2" x14ac:dyDescent="0.3">
      <c r="A85">
        <f>исходный!B38</f>
        <v>169</v>
      </c>
      <c r="B85">
        <f>исходный!C34</f>
        <v>64</v>
      </c>
    </row>
    <row r="86" spans="1:2" x14ac:dyDescent="0.3">
      <c r="A86">
        <f>исходный!B41</f>
        <v>169</v>
      </c>
      <c r="B86">
        <f>исходный!C41</f>
        <v>64</v>
      </c>
    </row>
    <row r="87" spans="1:2" x14ac:dyDescent="0.3">
      <c r="A87">
        <f>исходный!H10</f>
        <v>169</v>
      </c>
      <c r="B87">
        <f>исходный!C48</f>
        <v>64</v>
      </c>
    </row>
    <row r="88" spans="1:2" x14ac:dyDescent="0.3">
      <c r="A88">
        <f>исходный!H21</f>
        <v>169</v>
      </c>
      <c r="B88">
        <f>исходный!F22</f>
        <v>64</v>
      </c>
    </row>
    <row r="89" spans="1:2" x14ac:dyDescent="0.3">
      <c r="A89">
        <f>исходный!H22</f>
        <v>169</v>
      </c>
      <c r="B89">
        <f>исходный!F24</f>
        <v>64</v>
      </c>
    </row>
    <row r="90" spans="1:2" x14ac:dyDescent="0.3">
      <c r="A90">
        <f>исходный!H32</f>
        <v>169</v>
      </c>
      <c r="B90">
        <f>исходный!F28</f>
        <v>64</v>
      </c>
    </row>
    <row r="91" spans="1:2" x14ac:dyDescent="0.3">
      <c r="A91">
        <f>исходный!H44</f>
        <v>169</v>
      </c>
      <c r="B91">
        <f>исходный!I5</f>
        <v>64</v>
      </c>
    </row>
    <row r="92" spans="1:2" x14ac:dyDescent="0.3">
      <c r="A92">
        <f>исходный!K21</f>
        <v>169</v>
      </c>
      <c r="B92">
        <f>исходный!I17</f>
        <v>64</v>
      </c>
    </row>
    <row r="93" spans="1:2" x14ac:dyDescent="0.3">
      <c r="A93">
        <f>исходный!K27</f>
        <v>169</v>
      </c>
      <c r="B93">
        <f>исходный!I44</f>
        <v>64</v>
      </c>
    </row>
    <row r="94" spans="1:2" x14ac:dyDescent="0.3">
      <c r="A94">
        <f>исходный!K30</f>
        <v>169</v>
      </c>
      <c r="B94">
        <f>исходный!L14</f>
        <v>64</v>
      </c>
    </row>
    <row r="95" spans="1:2" x14ac:dyDescent="0.3">
      <c r="A95">
        <f>исходный!K50</f>
        <v>169</v>
      </c>
      <c r="B95">
        <f>исходный!L25</f>
        <v>64</v>
      </c>
    </row>
    <row r="96" spans="1:2" x14ac:dyDescent="0.3">
      <c r="A96">
        <f>исходный!B16</f>
        <v>170</v>
      </c>
      <c r="B96">
        <f>исходный!L41</f>
        <v>64</v>
      </c>
    </row>
    <row r="97" spans="1:2" x14ac:dyDescent="0.3">
      <c r="A97">
        <f>исходный!B36</f>
        <v>170</v>
      </c>
      <c r="B97">
        <f>исходный!C15</f>
        <v>65</v>
      </c>
    </row>
    <row r="98" spans="1:2" x14ac:dyDescent="0.3">
      <c r="A98">
        <f>исходный!B39</f>
        <v>170</v>
      </c>
      <c r="B98">
        <f>исходный!F10</f>
        <v>65</v>
      </c>
    </row>
    <row r="99" spans="1:2" x14ac:dyDescent="0.3">
      <c r="A99">
        <f>исходный!B42</f>
        <v>170</v>
      </c>
      <c r="B99">
        <f>исходный!I12</f>
        <v>65</v>
      </c>
    </row>
    <row r="100" spans="1:2" x14ac:dyDescent="0.3">
      <c r="A100">
        <f>исходный!E4</f>
        <v>170</v>
      </c>
      <c r="B100">
        <f>исходный!I21</f>
        <v>65</v>
      </c>
    </row>
    <row r="101" spans="1:2" x14ac:dyDescent="0.3">
      <c r="A101">
        <f>исходный!E15</f>
        <v>170</v>
      </c>
      <c r="B101">
        <f>исходный!I27</f>
        <v>65</v>
      </c>
    </row>
    <row r="102" spans="1:2" x14ac:dyDescent="0.3">
      <c r="A102">
        <f>исходный!E20</f>
        <v>170</v>
      </c>
      <c r="B102">
        <f>исходный!I51</f>
        <v>65</v>
      </c>
    </row>
    <row r="103" spans="1:2" x14ac:dyDescent="0.3">
      <c r="A103">
        <f>исходный!E31</f>
        <v>170</v>
      </c>
      <c r="B103">
        <f>исходный!L17</f>
        <v>65</v>
      </c>
    </row>
    <row r="104" spans="1:2" x14ac:dyDescent="0.3">
      <c r="A104">
        <f>исходный!E42</f>
        <v>170</v>
      </c>
      <c r="B104">
        <f>исходный!L22</f>
        <v>65</v>
      </c>
    </row>
    <row r="105" spans="1:2" x14ac:dyDescent="0.3">
      <c r="A105">
        <f>исходный!E43</f>
        <v>170</v>
      </c>
      <c r="B105">
        <f>исходный!L32</f>
        <v>65</v>
      </c>
    </row>
    <row r="106" spans="1:2" x14ac:dyDescent="0.3">
      <c r="A106">
        <f>исходный!H13</f>
        <v>170</v>
      </c>
      <c r="B106">
        <f>исходный!L35</f>
        <v>65</v>
      </c>
    </row>
    <row r="107" spans="1:2" x14ac:dyDescent="0.3">
      <c r="A107">
        <f>исходный!H46</f>
        <v>170</v>
      </c>
      <c r="B107">
        <f>исходный!L43</f>
        <v>65</v>
      </c>
    </row>
    <row r="108" spans="1:2" x14ac:dyDescent="0.3">
      <c r="A108">
        <f>исходный!H47</f>
        <v>170</v>
      </c>
      <c r="B108">
        <f>исходный!L50</f>
        <v>65</v>
      </c>
    </row>
    <row r="109" spans="1:2" x14ac:dyDescent="0.3">
      <c r="A109">
        <f>исходный!K2</f>
        <v>170</v>
      </c>
      <c r="B109">
        <f>исходный!C7</f>
        <v>66</v>
      </c>
    </row>
    <row r="110" spans="1:2" x14ac:dyDescent="0.3">
      <c r="A110">
        <f>исходный!K6</f>
        <v>170</v>
      </c>
      <c r="B110">
        <f>исходный!C25</f>
        <v>66</v>
      </c>
    </row>
    <row r="111" spans="1:2" x14ac:dyDescent="0.3">
      <c r="A111">
        <f>исходный!K19</f>
        <v>170</v>
      </c>
      <c r="B111">
        <f>исходный!C29</f>
        <v>66</v>
      </c>
    </row>
    <row r="112" spans="1:2" x14ac:dyDescent="0.3">
      <c r="A112">
        <f>исходный!K32</f>
        <v>170</v>
      </c>
      <c r="B112">
        <f>исходный!C38</f>
        <v>66</v>
      </c>
    </row>
    <row r="113" spans="1:2" x14ac:dyDescent="0.3">
      <c r="A113">
        <f>исходный!B7</f>
        <v>171</v>
      </c>
      <c r="B113">
        <f>исходный!C49</f>
        <v>66</v>
      </c>
    </row>
    <row r="114" spans="1:2" x14ac:dyDescent="0.3">
      <c r="A114">
        <f>исходный!B18</f>
        <v>171</v>
      </c>
      <c r="B114">
        <f>исходный!F17</f>
        <v>66</v>
      </c>
    </row>
    <row r="115" spans="1:2" x14ac:dyDescent="0.3">
      <c r="A115">
        <f>исходный!B43</f>
        <v>171</v>
      </c>
      <c r="B115">
        <f>исходный!F37</f>
        <v>66</v>
      </c>
    </row>
    <row r="116" spans="1:2" x14ac:dyDescent="0.3">
      <c r="A116">
        <f>исходный!E11</f>
        <v>171</v>
      </c>
      <c r="B116">
        <f>исходный!F40</f>
        <v>66</v>
      </c>
    </row>
    <row r="117" spans="1:2" x14ac:dyDescent="0.3">
      <c r="A117">
        <f>исходный!E16</f>
        <v>171</v>
      </c>
      <c r="B117">
        <f>исходный!I3</f>
        <v>66</v>
      </c>
    </row>
    <row r="118" spans="1:2" x14ac:dyDescent="0.3">
      <c r="A118">
        <f>исходный!E24</f>
        <v>171</v>
      </c>
      <c r="B118">
        <f>исходный!I35</f>
        <v>66</v>
      </c>
    </row>
    <row r="119" spans="1:2" x14ac:dyDescent="0.3">
      <c r="A119">
        <f>исходный!E40</f>
        <v>171</v>
      </c>
      <c r="B119">
        <f>исходный!I39</f>
        <v>66</v>
      </c>
    </row>
    <row r="120" spans="1:2" x14ac:dyDescent="0.3">
      <c r="A120">
        <f>исходный!E41</f>
        <v>171</v>
      </c>
      <c r="B120">
        <f>исходный!I50</f>
        <v>66</v>
      </c>
    </row>
    <row r="121" spans="1:2" x14ac:dyDescent="0.3">
      <c r="A121">
        <f>исходный!H15</f>
        <v>171</v>
      </c>
      <c r="B121">
        <f>исходный!L20</f>
        <v>66</v>
      </c>
    </row>
    <row r="122" spans="1:2" x14ac:dyDescent="0.3">
      <c r="A122">
        <f>исходный!K11</f>
        <v>171</v>
      </c>
      <c r="B122">
        <f>исходный!L28</f>
        <v>66</v>
      </c>
    </row>
    <row r="123" spans="1:2" x14ac:dyDescent="0.3">
      <c r="A123">
        <f>исходный!K17</f>
        <v>171</v>
      </c>
      <c r="B123">
        <f>исходный!L39</f>
        <v>66</v>
      </c>
    </row>
    <row r="124" spans="1:2" x14ac:dyDescent="0.3">
      <c r="A124">
        <f>исходный!K20</f>
        <v>171</v>
      </c>
      <c r="B124">
        <f>исходный!L40</f>
        <v>66</v>
      </c>
    </row>
    <row r="125" spans="1:2" x14ac:dyDescent="0.3">
      <c r="A125">
        <f>исходный!E45</f>
        <v>156</v>
      </c>
      <c r="B125">
        <f>исходный!C2</f>
        <v>67</v>
      </c>
    </row>
    <row r="126" spans="1:2" x14ac:dyDescent="0.3">
      <c r="A126">
        <f>исходный!K33</f>
        <v>171</v>
      </c>
      <c r="B126">
        <f>исходный!C4</f>
        <v>67</v>
      </c>
    </row>
    <row r="127" spans="1:2" x14ac:dyDescent="0.3">
      <c r="A127">
        <f>исходный!K35</f>
        <v>171</v>
      </c>
      <c r="B127">
        <f>исходный!C32</f>
        <v>67</v>
      </c>
    </row>
    <row r="128" spans="1:2" x14ac:dyDescent="0.3">
      <c r="A128">
        <f>исходный!K40</f>
        <v>171</v>
      </c>
      <c r="B128">
        <f>исходный!C40</f>
        <v>67</v>
      </c>
    </row>
    <row r="129" spans="1:2" x14ac:dyDescent="0.3">
      <c r="A129">
        <f>исходный!K41</f>
        <v>171</v>
      </c>
      <c r="B129">
        <f>исходный!C51</f>
        <v>67</v>
      </c>
    </row>
    <row r="130" spans="1:2" x14ac:dyDescent="0.3">
      <c r="A130">
        <f>исходный!K43</f>
        <v>171</v>
      </c>
      <c r="B130">
        <f>исходный!F30</f>
        <v>67</v>
      </c>
    </row>
    <row r="131" spans="1:2" x14ac:dyDescent="0.3">
      <c r="A131">
        <f>исходный!K46</f>
        <v>171</v>
      </c>
      <c r="B131">
        <f>исходный!F43</f>
        <v>67</v>
      </c>
    </row>
    <row r="132" spans="1:2" x14ac:dyDescent="0.3">
      <c r="A132">
        <f>исходный!B6</f>
        <v>172</v>
      </c>
      <c r="B132">
        <f>исходный!F49</f>
        <v>67</v>
      </c>
    </row>
    <row r="133" spans="1:2" x14ac:dyDescent="0.3">
      <c r="A133">
        <f>исходный!B19</f>
        <v>172</v>
      </c>
      <c r="B133">
        <f>исходный!I24</f>
        <v>67</v>
      </c>
    </row>
    <row r="134" spans="1:2" x14ac:dyDescent="0.3">
      <c r="A134">
        <f>исходный!E49</f>
        <v>172</v>
      </c>
      <c r="B134">
        <f>исходный!I32</f>
        <v>67</v>
      </c>
    </row>
    <row r="135" spans="1:2" x14ac:dyDescent="0.3">
      <c r="A135">
        <f>исходный!H17</f>
        <v>172</v>
      </c>
      <c r="B135">
        <f>исходный!I38</f>
        <v>67</v>
      </c>
    </row>
    <row r="136" spans="1:2" x14ac:dyDescent="0.3">
      <c r="A136">
        <f>исходный!H26</f>
        <v>172</v>
      </c>
      <c r="B136">
        <f>исходный!I43</f>
        <v>67</v>
      </c>
    </row>
    <row r="137" spans="1:2" x14ac:dyDescent="0.3">
      <c r="A137">
        <f>исходный!H38</f>
        <v>172</v>
      </c>
      <c r="B137">
        <f>исходный!I45</f>
        <v>67</v>
      </c>
    </row>
    <row r="138" spans="1:2" x14ac:dyDescent="0.3">
      <c r="A138">
        <f>исходный!K48</f>
        <v>172</v>
      </c>
      <c r="B138">
        <f>исходный!L10</f>
        <v>67</v>
      </c>
    </row>
    <row r="139" spans="1:2" x14ac:dyDescent="0.3">
      <c r="A139">
        <f>исходный!B10</f>
        <v>173</v>
      </c>
      <c r="B139">
        <f>исходный!L13</f>
        <v>67</v>
      </c>
    </row>
    <row r="140" spans="1:2" x14ac:dyDescent="0.3">
      <c r="A140">
        <f>исходный!B24</f>
        <v>173</v>
      </c>
      <c r="B140">
        <f>исходный!L15</f>
        <v>67</v>
      </c>
    </row>
    <row r="141" spans="1:2" x14ac:dyDescent="0.3">
      <c r="A141">
        <f>исходный!B28</f>
        <v>173</v>
      </c>
      <c r="B141">
        <f>исходный!L38</f>
        <v>67</v>
      </c>
    </row>
    <row r="142" spans="1:2" x14ac:dyDescent="0.3">
      <c r="A142">
        <f>исходный!B29</f>
        <v>173</v>
      </c>
      <c r="B142">
        <f>исходный!L48</f>
        <v>67</v>
      </c>
    </row>
    <row r="143" spans="1:2" x14ac:dyDescent="0.3">
      <c r="A143">
        <f>исходный!E13</f>
        <v>173</v>
      </c>
      <c r="B143">
        <f>исходный!C3</f>
        <v>68</v>
      </c>
    </row>
    <row r="144" spans="1:2" x14ac:dyDescent="0.3">
      <c r="A144">
        <f>исходный!E17</f>
        <v>173</v>
      </c>
      <c r="B144">
        <f>исходный!C17</f>
        <v>68</v>
      </c>
    </row>
    <row r="145" spans="1:2" x14ac:dyDescent="0.3">
      <c r="A145">
        <f>исходный!E22</f>
        <v>173</v>
      </c>
      <c r="B145">
        <f>исходный!C37</f>
        <v>68</v>
      </c>
    </row>
    <row r="146" spans="1:2" x14ac:dyDescent="0.3">
      <c r="A146">
        <f>исходный!E27</f>
        <v>173</v>
      </c>
      <c r="B146">
        <f>исходный!F48</f>
        <v>68</v>
      </c>
    </row>
    <row r="147" spans="1:2" x14ac:dyDescent="0.3">
      <c r="A147">
        <f>исходный!E37</f>
        <v>173</v>
      </c>
      <c r="B147">
        <f>исходный!I40</f>
        <v>68</v>
      </c>
    </row>
    <row r="148" spans="1:2" x14ac:dyDescent="0.3">
      <c r="A148">
        <f>исходный!H39</f>
        <v>173</v>
      </c>
      <c r="B148">
        <f>исходный!C35</f>
        <v>69</v>
      </c>
    </row>
    <row r="149" spans="1:2" x14ac:dyDescent="0.3">
      <c r="A149">
        <f>исходный!H51</f>
        <v>173</v>
      </c>
      <c r="B149">
        <f>исходный!F21</f>
        <v>69</v>
      </c>
    </row>
    <row r="150" spans="1:2" x14ac:dyDescent="0.3">
      <c r="A150">
        <f>исходный!K28</f>
        <v>173</v>
      </c>
      <c r="B150">
        <f>исходный!F27</f>
        <v>69</v>
      </c>
    </row>
    <row r="151" spans="1:2" x14ac:dyDescent="0.3">
      <c r="A151">
        <f>исходный!K37</f>
        <v>173</v>
      </c>
      <c r="B151">
        <f>исходный!I9</f>
        <v>69</v>
      </c>
    </row>
    <row r="152" spans="1:2" x14ac:dyDescent="0.3">
      <c r="A152">
        <f>исходный!B11</f>
        <v>174</v>
      </c>
      <c r="B152">
        <f>исходный!I13</f>
        <v>69</v>
      </c>
    </row>
    <row r="153" spans="1:2" x14ac:dyDescent="0.3">
      <c r="A153">
        <f>исходный!B49</f>
        <v>174</v>
      </c>
      <c r="B153">
        <f>исходный!I26</f>
        <v>69</v>
      </c>
    </row>
    <row r="154" spans="1:2" x14ac:dyDescent="0.3">
      <c r="A154">
        <f>исходный!E25</f>
        <v>174</v>
      </c>
      <c r="B154">
        <f>исходный!I47</f>
        <v>69</v>
      </c>
    </row>
    <row r="155" spans="1:2" x14ac:dyDescent="0.3">
      <c r="A155">
        <f>исходный!E33</f>
        <v>174</v>
      </c>
      <c r="B155">
        <f>исходный!L37</f>
        <v>69</v>
      </c>
    </row>
    <row r="156" spans="1:2" x14ac:dyDescent="0.3">
      <c r="A156">
        <f>исходный!H3</f>
        <v>174</v>
      </c>
      <c r="B156">
        <f>исходный!L42</f>
        <v>69</v>
      </c>
    </row>
    <row r="157" spans="1:2" x14ac:dyDescent="0.3">
      <c r="A157">
        <f>исходный!H9</f>
        <v>174</v>
      </c>
      <c r="B157">
        <f>исходный!L46</f>
        <v>69</v>
      </c>
    </row>
    <row r="158" spans="1:2" x14ac:dyDescent="0.3">
      <c r="A158">
        <f>исходный!H29</f>
        <v>174</v>
      </c>
      <c r="B158">
        <f>исходный!C6</f>
        <v>70</v>
      </c>
    </row>
    <row r="159" spans="1:2" x14ac:dyDescent="0.3">
      <c r="A159">
        <f>исходный!K4</f>
        <v>174</v>
      </c>
      <c r="B159">
        <f>исходный!C20</f>
        <v>70</v>
      </c>
    </row>
    <row r="160" spans="1:2" x14ac:dyDescent="0.3">
      <c r="A160">
        <f>исходный!B4</f>
        <v>175</v>
      </c>
      <c r="B160">
        <f>исходный!F13</f>
        <v>70</v>
      </c>
    </row>
    <row r="161" spans="1:2" x14ac:dyDescent="0.3">
      <c r="A161">
        <f>исходный!B14</f>
        <v>175</v>
      </c>
      <c r="B161">
        <f>исходный!F26</f>
        <v>70</v>
      </c>
    </row>
    <row r="162" spans="1:2" x14ac:dyDescent="0.3">
      <c r="A162">
        <f>исходный!B25</f>
        <v>175</v>
      </c>
      <c r="B162">
        <f>исходный!F42</f>
        <v>70</v>
      </c>
    </row>
    <row r="163" spans="1:2" x14ac:dyDescent="0.3">
      <c r="A163">
        <f>исходный!B48</f>
        <v>175</v>
      </c>
      <c r="B163">
        <f>исходный!I28</f>
        <v>70</v>
      </c>
    </row>
    <row r="164" spans="1:2" x14ac:dyDescent="0.3">
      <c r="A164">
        <f>исходный!H4</f>
        <v>175</v>
      </c>
      <c r="B164">
        <f>исходный!L27</f>
        <v>70</v>
      </c>
    </row>
    <row r="165" spans="1:2" x14ac:dyDescent="0.3">
      <c r="A165">
        <f>исходный!H35</f>
        <v>175</v>
      </c>
      <c r="B165">
        <f>исходный!L44</f>
        <v>70</v>
      </c>
    </row>
    <row r="166" spans="1:2" x14ac:dyDescent="0.3">
      <c r="A166">
        <f>исходный!K13</f>
        <v>175</v>
      </c>
      <c r="B166">
        <f>исходный!C24</f>
        <v>71</v>
      </c>
    </row>
    <row r="167" spans="1:2" x14ac:dyDescent="0.3">
      <c r="A167">
        <f>исходный!K14</f>
        <v>175</v>
      </c>
      <c r="B167">
        <f>исходный!F23</f>
        <v>71</v>
      </c>
    </row>
    <row r="168" spans="1:2" x14ac:dyDescent="0.3">
      <c r="A168">
        <f>исходный!K15</f>
        <v>175</v>
      </c>
      <c r="B168">
        <f>исходный!I8</f>
        <v>71</v>
      </c>
    </row>
    <row r="169" spans="1:2" x14ac:dyDescent="0.3">
      <c r="A169">
        <f>исходный!B15</f>
        <v>176</v>
      </c>
      <c r="B169">
        <f>исходный!I10</f>
        <v>71</v>
      </c>
    </row>
    <row r="170" spans="1:2" x14ac:dyDescent="0.3">
      <c r="A170">
        <f>исходный!B20</f>
        <v>176</v>
      </c>
      <c r="B170">
        <f>исходный!I19</f>
        <v>71</v>
      </c>
    </row>
    <row r="171" spans="1:2" x14ac:dyDescent="0.3">
      <c r="A171">
        <f>исходный!B40</f>
        <v>176</v>
      </c>
      <c r="B171">
        <f>исходный!L8</f>
        <v>71</v>
      </c>
    </row>
    <row r="172" spans="1:2" x14ac:dyDescent="0.3">
      <c r="A172">
        <f>исходный!H8</f>
        <v>176</v>
      </c>
      <c r="B172">
        <f>исходный!C18</f>
        <v>72</v>
      </c>
    </row>
    <row r="173" spans="1:2" x14ac:dyDescent="0.3">
      <c r="A173">
        <f>исходный!H16</f>
        <v>176</v>
      </c>
      <c r="B173">
        <f>исходный!C43</f>
        <v>72</v>
      </c>
    </row>
    <row r="174" spans="1:2" x14ac:dyDescent="0.3">
      <c r="A174">
        <f>исходный!H30</f>
        <v>176</v>
      </c>
      <c r="B174">
        <f>исходный!I49</f>
        <v>72</v>
      </c>
    </row>
    <row r="175" spans="1:2" x14ac:dyDescent="0.3">
      <c r="A175">
        <f>исходный!H48</f>
        <v>176</v>
      </c>
      <c r="B175">
        <f>исходный!C16</f>
        <v>73</v>
      </c>
    </row>
    <row r="176" spans="1:2" x14ac:dyDescent="0.3">
      <c r="A176">
        <f>исходный!K44</f>
        <v>176</v>
      </c>
      <c r="B176">
        <f>исходный!C36</f>
        <v>73</v>
      </c>
    </row>
    <row r="177" spans="1:2" x14ac:dyDescent="0.3">
      <c r="A177">
        <f>исходный!B3</f>
        <v>177</v>
      </c>
      <c r="B177">
        <f>исходный!F2</f>
        <v>73</v>
      </c>
    </row>
    <row r="178" spans="1:2" x14ac:dyDescent="0.3">
      <c r="A178">
        <f>исходный!E30</f>
        <v>177</v>
      </c>
      <c r="B178">
        <f>исходный!L5</f>
        <v>73</v>
      </c>
    </row>
    <row r="179" spans="1:2" x14ac:dyDescent="0.3">
      <c r="A179">
        <f>исходный!H11</f>
        <v>177</v>
      </c>
      <c r="B179">
        <f>исходный!C11</f>
        <v>74</v>
      </c>
    </row>
    <row r="180" spans="1:2" x14ac:dyDescent="0.3">
      <c r="A180">
        <f>исходный!H24</f>
        <v>177</v>
      </c>
      <c r="B180">
        <f>исходный!F15</f>
        <v>74</v>
      </c>
    </row>
    <row r="181" spans="1:2" x14ac:dyDescent="0.3">
      <c r="A181">
        <f>исходный!H45</f>
        <v>177</v>
      </c>
      <c r="B181">
        <f>исходный!F25</f>
        <v>74</v>
      </c>
    </row>
    <row r="182" spans="1:2" x14ac:dyDescent="0.3">
      <c r="A182">
        <f>исходный!B22</f>
        <v>178</v>
      </c>
      <c r="B182">
        <f>исходный!I29</f>
        <v>74</v>
      </c>
    </row>
    <row r="183" spans="1:2" x14ac:dyDescent="0.3">
      <c r="A183">
        <f>исходный!E2</f>
        <v>178</v>
      </c>
      <c r="B183">
        <f>исходный!L4</f>
        <v>74</v>
      </c>
    </row>
    <row r="184" spans="1:2" x14ac:dyDescent="0.3">
      <c r="A184">
        <f>исходный!E21</f>
        <v>178</v>
      </c>
      <c r="B184">
        <f>исходный!L6</f>
        <v>74</v>
      </c>
    </row>
    <row r="185" spans="1:2" x14ac:dyDescent="0.3">
      <c r="A185">
        <f>исходный!E36</f>
        <v>178</v>
      </c>
      <c r="B185">
        <f>исходный!C28</f>
        <v>75</v>
      </c>
    </row>
    <row r="186" spans="1:2" x14ac:dyDescent="0.3">
      <c r="A186">
        <f>исходный!E50</f>
        <v>178</v>
      </c>
      <c r="B186">
        <f>исходный!C50</f>
        <v>75</v>
      </c>
    </row>
    <row r="187" spans="1:2" x14ac:dyDescent="0.3">
      <c r="A187">
        <f>исходный!H19</f>
        <v>178</v>
      </c>
      <c r="B187">
        <f>исходный!F4</f>
        <v>75</v>
      </c>
    </row>
    <row r="188" spans="1:2" x14ac:dyDescent="0.3">
      <c r="A188">
        <f>исходный!E23</f>
        <v>179</v>
      </c>
      <c r="B188">
        <f>исходный!F20</f>
        <v>75</v>
      </c>
    </row>
    <row r="189" spans="1:2" x14ac:dyDescent="0.3">
      <c r="A189">
        <f>исходный!E38</f>
        <v>179</v>
      </c>
      <c r="B189">
        <f>исходный!F33</f>
        <v>75</v>
      </c>
    </row>
    <row r="190" spans="1:2" x14ac:dyDescent="0.3">
      <c r="A190">
        <f>исходный!K42</f>
        <v>179</v>
      </c>
      <c r="B190">
        <f>исходный!F50</f>
        <v>75</v>
      </c>
    </row>
    <row r="191" spans="1:2" x14ac:dyDescent="0.3">
      <c r="A191">
        <f>исходный!H6</f>
        <v>180</v>
      </c>
      <c r="B191">
        <f>исходный!I6</f>
        <v>75</v>
      </c>
    </row>
    <row r="192" spans="1:2" x14ac:dyDescent="0.3">
      <c r="A192">
        <f>исходный!K7</f>
        <v>180</v>
      </c>
      <c r="B192">
        <f>исходный!I30</f>
        <v>75</v>
      </c>
    </row>
    <row r="193" spans="1:2" x14ac:dyDescent="0.3">
      <c r="A193">
        <f>исходный!B35</f>
        <v>181</v>
      </c>
      <c r="B193">
        <f>исходный!L7</f>
        <v>75</v>
      </c>
    </row>
    <row r="194" spans="1:2" x14ac:dyDescent="0.3">
      <c r="A194">
        <f>исходный!H50</f>
        <v>182</v>
      </c>
      <c r="B194">
        <f>исходный!C39</f>
        <v>76</v>
      </c>
    </row>
    <row r="195" spans="1:2" x14ac:dyDescent="0.3">
      <c r="A195">
        <f>исходный!B17</f>
        <v>184</v>
      </c>
      <c r="B195">
        <f>исходный!I11</f>
        <v>78</v>
      </c>
    </row>
    <row r="196" spans="1:2" x14ac:dyDescent="0.3">
      <c r="A196">
        <f>исходный!B37</f>
        <v>184</v>
      </c>
      <c r="B196">
        <f>исходный!L26</f>
        <v>78</v>
      </c>
    </row>
    <row r="197" spans="1:2" x14ac:dyDescent="0.3">
      <c r="A197">
        <f>исходный!K24</f>
        <v>185</v>
      </c>
      <c r="B197">
        <f>исходный!L49</f>
        <v>78</v>
      </c>
    </row>
    <row r="198" spans="1:2" x14ac:dyDescent="0.3">
      <c r="A198">
        <f>исходный!E18</f>
        <v>187</v>
      </c>
      <c r="B198">
        <f>исходный!I4</f>
        <v>80</v>
      </c>
    </row>
    <row r="199" spans="1:2" x14ac:dyDescent="0.3">
      <c r="A199">
        <f>исходный!B50</f>
        <v>188</v>
      </c>
      <c r="B199">
        <f>исходный!L45</f>
        <v>80</v>
      </c>
    </row>
    <row r="200" spans="1:2" x14ac:dyDescent="0.3">
      <c r="A200">
        <f>исходный!K45</f>
        <v>190</v>
      </c>
      <c r="B200">
        <f>исходный!L24</f>
        <v>82</v>
      </c>
    </row>
    <row r="201" spans="1:2" x14ac:dyDescent="0.3">
      <c r="A201">
        <f>исходный!K3</f>
        <v>196</v>
      </c>
      <c r="B201">
        <f>исходный!F18</f>
        <v>84</v>
      </c>
    </row>
  </sheetData>
  <sortState xmlns:xlrd2="http://schemas.microsoft.com/office/spreadsheetml/2017/richdata2" ref="A2:B201">
    <sortCondition ref="B2:B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01"/>
  <sheetViews>
    <sheetView workbookViewId="0">
      <selection activeCell="F25" sqref="F25"/>
    </sheetView>
  </sheetViews>
  <sheetFormatPr defaultRowHeight="14.4" x14ac:dyDescent="0.3"/>
  <cols>
    <col min="2" max="2" width="13.77734375" customWidth="1"/>
    <col min="6" max="6" width="18.33203125" customWidth="1"/>
    <col min="7" max="7" width="24.21875" customWidth="1"/>
    <col min="8" max="8" width="19.21875" customWidth="1"/>
    <col min="9" max="9" width="18.77734375" customWidth="1"/>
    <col min="12" max="12" width="13.21875" customWidth="1"/>
    <col min="16" max="16" width="18.44140625" customWidth="1"/>
    <col min="17" max="17" width="24.88671875" customWidth="1"/>
    <col min="18" max="18" width="19" customWidth="1"/>
    <col min="19" max="19" width="18.6640625" customWidth="1"/>
  </cols>
  <sheetData>
    <row r="1" spans="1:19" x14ac:dyDescent="0.3">
      <c r="A1" t="str">
        <f>№1!A1</f>
        <v>Рост</v>
      </c>
      <c r="B1" t="s">
        <v>3</v>
      </c>
      <c r="C1" t="s">
        <v>4</v>
      </c>
      <c r="D1" s="27" t="s">
        <v>5</v>
      </c>
      <c r="E1" s="27"/>
      <c r="F1" s="27"/>
      <c r="G1" s="27"/>
      <c r="H1" s="27"/>
      <c r="K1" t="str">
        <f>№1!B1</f>
        <v>Вес</v>
      </c>
      <c r="L1" t="str">
        <f>B1</f>
        <v>УНИКАЛЬНЫЕ</v>
      </c>
      <c r="M1" t="str">
        <f>C1</f>
        <v>ЧАСТОТА</v>
      </c>
      <c r="N1" s="27" t="str">
        <f>D1</f>
        <v>ИНТЕРВАЛЬНЫЙ ВАРИАЦИОННЫЙ РЯД</v>
      </c>
      <c r="O1" s="27"/>
      <c r="P1" s="27"/>
      <c r="Q1" s="27"/>
      <c r="R1" s="27"/>
    </row>
    <row r="2" spans="1:19" x14ac:dyDescent="0.3">
      <c r="A2">
        <f>№1!A2</f>
        <v>156</v>
      </c>
      <c r="B2" cm="1">
        <f t="array" ref="B2:B34">_xlfn.UNIQUE(A2:A201)</f>
        <v>156</v>
      </c>
      <c r="C2" cm="1">
        <f t="array" ref="C2:C34">FREQUENCY(A2:A201, B2:B33)</f>
        <v>2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K2">
        <f>№1!B2</f>
        <v>48</v>
      </c>
      <c r="L2" cm="1">
        <f t="array" ref="L2:L32">_xlfn.UNIQUE(K2:K201)</f>
        <v>48</v>
      </c>
      <c r="M2" cm="1">
        <f t="array" ref="M2:M33">FREQUENCY(K2:K201, L2:L33)</f>
        <v>2</v>
      </c>
      <c r="N2" t="str">
        <f>D2</f>
        <v>МИН</v>
      </c>
      <c r="O2" t="str">
        <f t="shared" ref="O2:R2" si="0">E2</f>
        <v>МАКС</v>
      </c>
      <c r="P2" t="str">
        <f t="shared" si="0"/>
        <v>РАЗМАХ ВАРИАЦИИ</v>
      </c>
      <c r="Q2" t="str">
        <f t="shared" si="0"/>
        <v>КОЛИЧЕСТВО ИНТЕРВАЛОВ</v>
      </c>
      <c r="R2" t="str">
        <f t="shared" si="0"/>
        <v>ДЛИНА ИНТЕРВАЛОВ</v>
      </c>
    </row>
    <row r="3" spans="1:19" x14ac:dyDescent="0.3">
      <c r="A3">
        <f>№1!A3</f>
        <v>157</v>
      </c>
      <c r="B3">
        <v>157</v>
      </c>
      <c r="C3">
        <v>3</v>
      </c>
      <c r="D3">
        <f>№2!A2</f>
        <v>156</v>
      </c>
      <c r="E3">
        <f>№2!A201</f>
        <v>196</v>
      </c>
      <c r="F3">
        <f>E3-D3</f>
        <v>40</v>
      </c>
      <c r="G3" s="5">
        <v>10</v>
      </c>
      <c r="H3">
        <f>F3/G3</f>
        <v>4</v>
      </c>
      <c r="K3">
        <f>№1!B3</f>
        <v>48</v>
      </c>
      <c r="L3">
        <v>50</v>
      </c>
      <c r="M3">
        <v>1</v>
      </c>
      <c r="N3">
        <f>K2</f>
        <v>48</v>
      </c>
      <c r="O3">
        <f>K201</f>
        <v>84</v>
      </c>
      <c r="P3">
        <f>O3-N3</f>
        <v>36</v>
      </c>
      <c r="Q3" s="5">
        <v>10</v>
      </c>
      <c r="R3">
        <f>P3/Q3</f>
        <v>3.6</v>
      </c>
    </row>
    <row r="4" spans="1:19" x14ac:dyDescent="0.3">
      <c r="A4">
        <f>№1!A4</f>
        <v>157</v>
      </c>
      <c r="B4">
        <v>158</v>
      </c>
      <c r="C4">
        <v>2</v>
      </c>
      <c r="K4">
        <f>№1!B4</f>
        <v>50</v>
      </c>
      <c r="L4">
        <v>51</v>
      </c>
      <c r="M4">
        <v>1</v>
      </c>
    </row>
    <row r="5" spans="1:19" x14ac:dyDescent="0.3">
      <c r="A5">
        <f>№1!A5</f>
        <v>157</v>
      </c>
      <c r="B5">
        <v>159</v>
      </c>
      <c r="C5">
        <v>6</v>
      </c>
      <c r="K5">
        <f>№1!B5</f>
        <v>51</v>
      </c>
      <c r="L5">
        <v>53</v>
      </c>
      <c r="M5">
        <v>3</v>
      </c>
    </row>
    <row r="6" spans="1:19" x14ac:dyDescent="0.3">
      <c r="A6">
        <f>№1!A6</f>
        <v>158</v>
      </c>
      <c r="B6">
        <v>160</v>
      </c>
      <c r="C6">
        <v>1</v>
      </c>
      <c r="D6" s="27" t="s">
        <v>12</v>
      </c>
      <c r="E6" s="27"/>
      <c r="F6" s="27"/>
      <c r="G6" s="27"/>
      <c r="H6" s="27"/>
      <c r="I6" s="27"/>
      <c r="K6">
        <f>№1!B6</f>
        <v>53</v>
      </c>
      <c r="L6">
        <v>54</v>
      </c>
      <c r="M6">
        <v>1</v>
      </c>
      <c r="N6" s="27" t="str">
        <f>D6</f>
        <v xml:space="preserve">НАЗНАЧЕНИЕ ПОЛУИНТЕРВАЛОВ </v>
      </c>
      <c r="O6" s="27"/>
      <c r="P6" s="27"/>
      <c r="Q6" s="27"/>
      <c r="R6" s="27"/>
      <c r="S6" s="27"/>
    </row>
    <row r="7" spans="1:19" x14ac:dyDescent="0.3">
      <c r="A7">
        <f>№1!A7</f>
        <v>158</v>
      </c>
      <c r="B7">
        <v>161</v>
      </c>
      <c r="C7">
        <v>3</v>
      </c>
      <c r="D7" s="6" t="s">
        <v>0</v>
      </c>
      <c r="E7" s="6" t="s">
        <v>13</v>
      </c>
      <c r="F7" s="6" t="s">
        <v>14</v>
      </c>
      <c r="G7" s="4" t="s">
        <v>11</v>
      </c>
      <c r="H7" s="6" t="s">
        <v>15</v>
      </c>
      <c r="I7" s="6" t="s">
        <v>16</v>
      </c>
      <c r="K7">
        <f>№1!B7</f>
        <v>53</v>
      </c>
      <c r="L7">
        <v>55</v>
      </c>
      <c r="M7">
        <v>4</v>
      </c>
      <c r="N7" s="6" t="str">
        <f>D7</f>
        <v>№</v>
      </c>
      <c r="O7" s="6" t="str">
        <f t="shared" ref="O7:R7" si="1">E7</f>
        <v>[</v>
      </c>
      <c r="P7" s="6" t="str">
        <f t="shared" si="1"/>
        <v>)</v>
      </c>
      <c r="Q7" t="str">
        <f t="shared" si="1"/>
        <v>КОЛИЧЕСТВО ЭЛЕМЕНТОВ</v>
      </c>
      <c r="R7" t="str">
        <f t="shared" si="1"/>
        <v>ОТНОС.ЧАСТОТА</v>
      </c>
      <c r="S7" t="str">
        <f>I7</f>
        <v>ВЫСОТЫ СТОЛБЦОВ</v>
      </c>
    </row>
    <row r="8" spans="1:19" x14ac:dyDescent="0.3">
      <c r="A8">
        <f>№1!A8</f>
        <v>159</v>
      </c>
      <c r="B8">
        <v>162</v>
      </c>
      <c r="C8">
        <v>1</v>
      </c>
      <c r="D8">
        <v>1</v>
      </c>
      <c r="E8">
        <f>D3</f>
        <v>156</v>
      </c>
      <c r="F8">
        <f>E8+$H$3</f>
        <v>160</v>
      </c>
      <c r="G8">
        <f>COUNTIF(A2:A201, "&lt;"&amp;F8) - COUNTIF(A2:A201, "&lt;"&amp;E8)</f>
        <v>13</v>
      </c>
      <c r="H8">
        <f>G8/$G$18</f>
        <v>6.5000000000000002E-2</v>
      </c>
      <c r="I8">
        <f>H8/$F$3</f>
        <v>1.6250000000000001E-3</v>
      </c>
      <c r="K8">
        <f>№1!B8</f>
        <v>53</v>
      </c>
      <c r="L8">
        <v>56</v>
      </c>
      <c r="M8">
        <v>2</v>
      </c>
      <c r="N8">
        <f>D8</f>
        <v>1</v>
      </c>
      <c r="O8">
        <f>N3</f>
        <v>48</v>
      </c>
      <c r="P8">
        <f>O8+$R$3</f>
        <v>51.6</v>
      </c>
      <c r="Q8">
        <f>COUNTIF($K$2:$K$201, "&lt;"&amp;P8) - COUNTIF($K$2:$K$201, "&lt;"&amp;O8)</f>
        <v>4</v>
      </c>
      <c r="R8">
        <f>Q8/$Q$18</f>
        <v>0.02</v>
      </c>
      <c r="S8">
        <f>R8/$P$3</f>
        <v>5.5555555555555556E-4</v>
      </c>
    </row>
    <row r="9" spans="1:19" x14ac:dyDescent="0.3">
      <c r="A9">
        <f>№1!A9</f>
        <v>159</v>
      </c>
      <c r="B9">
        <v>163</v>
      </c>
      <c r="C9">
        <v>2</v>
      </c>
      <c r="D9">
        <f>D8+1</f>
        <v>2</v>
      </c>
      <c r="E9">
        <f>F8</f>
        <v>160</v>
      </c>
      <c r="F9">
        <f t="shared" ref="F9:F17" si="2">E9+$H$3</f>
        <v>164</v>
      </c>
      <c r="G9">
        <f t="shared" ref="G9:G16" si="3">COUNTIF(A3:A202, "&lt;"&amp;F9) - COUNTIF(A3:A202, "&lt;"&amp;E9)</f>
        <v>7</v>
      </c>
      <c r="H9">
        <f t="shared" ref="H9:H17" si="4">G9/$G$18</f>
        <v>3.5000000000000003E-2</v>
      </c>
      <c r="I9">
        <f t="shared" ref="I9:I17" si="5">H9/$F$3</f>
        <v>8.7500000000000013E-4</v>
      </c>
      <c r="K9">
        <f>№1!B9</f>
        <v>54</v>
      </c>
      <c r="L9">
        <v>57</v>
      </c>
      <c r="M9">
        <v>5</v>
      </c>
      <c r="N9">
        <f t="shared" ref="N9:N17" si="6">D9</f>
        <v>2</v>
      </c>
      <c r="O9">
        <f>P8</f>
        <v>51.6</v>
      </c>
      <c r="P9">
        <f t="shared" ref="P9:P17" si="7">O9+$R$3</f>
        <v>55.2</v>
      </c>
      <c r="Q9">
        <f t="shared" ref="Q9:Q16" si="8">COUNTIF($K$2:$K$201, "&lt;"&amp;P9) - COUNTIF($K$2:$K$201, "&lt;"&amp;O9)</f>
        <v>8</v>
      </c>
      <c r="R9">
        <f t="shared" ref="R9:R17" si="9">Q9/$Q$18</f>
        <v>0.04</v>
      </c>
      <c r="S9">
        <f t="shared" ref="S9:S17" si="10">R9/$P$3</f>
        <v>1.1111111111111111E-3</v>
      </c>
    </row>
    <row r="10" spans="1:19" x14ac:dyDescent="0.3">
      <c r="A10">
        <f>№1!A10</f>
        <v>159</v>
      </c>
      <c r="B10">
        <v>164</v>
      </c>
      <c r="C10">
        <v>11</v>
      </c>
      <c r="D10">
        <f t="shared" ref="D10:D17" si="11">D9+1</f>
        <v>3</v>
      </c>
      <c r="E10">
        <f t="shared" ref="E10:E17" si="12">F9</f>
        <v>164</v>
      </c>
      <c r="F10">
        <f t="shared" si="2"/>
        <v>168</v>
      </c>
      <c r="G10">
        <f t="shared" si="3"/>
        <v>49</v>
      </c>
      <c r="H10">
        <f t="shared" si="4"/>
        <v>0.245</v>
      </c>
      <c r="I10">
        <f t="shared" si="5"/>
        <v>6.1250000000000002E-3</v>
      </c>
      <c r="K10">
        <f>№1!B10</f>
        <v>55</v>
      </c>
      <c r="L10">
        <v>58</v>
      </c>
      <c r="M10">
        <v>2</v>
      </c>
      <c r="N10">
        <f t="shared" si="6"/>
        <v>3</v>
      </c>
      <c r="O10">
        <f t="shared" ref="O10:O17" si="13">P9</f>
        <v>55.2</v>
      </c>
      <c r="P10">
        <f t="shared" si="7"/>
        <v>58.800000000000004</v>
      </c>
      <c r="Q10">
        <f t="shared" si="8"/>
        <v>9</v>
      </c>
      <c r="R10">
        <f t="shared" si="9"/>
        <v>4.4999999999999998E-2</v>
      </c>
      <c r="S10">
        <f t="shared" si="10"/>
        <v>1.25E-3</v>
      </c>
    </row>
    <row r="11" spans="1:19" x14ac:dyDescent="0.3">
      <c r="A11">
        <f>№1!A11</f>
        <v>159</v>
      </c>
      <c r="B11">
        <v>165</v>
      </c>
      <c r="C11">
        <v>11</v>
      </c>
      <c r="D11">
        <f t="shared" si="11"/>
        <v>4</v>
      </c>
      <c r="E11">
        <f t="shared" si="12"/>
        <v>168</v>
      </c>
      <c r="F11">
        <f t="shared" si="2"/>
        <v>172</v>
      </c>
      <c r="G11">
        <f t="shared" si="3"/>
        <v>61</v>
      </c>
      <c r="H11">
        <f t="shared" si="4"/>
        <v>0.30499999999999999</v>
      </c>
      <c r="I11">
        <f t="shared" si="5"/>
        <v>7.6249999999999998E-3</v>
      </c>
      <c r="K11">
        <f>№1!B11</f>
        <v>55</v>
      </c>
      <c r="L11">
        <v>59</v>
      </c>
      <c r="M11">
        <v>8</v>
      </c>
      <c r="N11">
        <f t="shared" si="6"/>
        <v>4</v>
      </c>
      <c r="O11">
        <f t="shared" si="13"/>
        <v>58.800000000000004</v>
      </c>
      <c r="P11">
        <f t="shared" si="7"/>
        <v>62.400000000000006</v>
      </c>
      <c r="Q11">
        <f t="shared" si="8"/>
        <v>49</v>
      </c>
      <c r="R11">
        <f t="shared" si="9"/>
        <v>0.245</v>
      </c>
      <c r="S11">
        <f t="shared" si="10"/>
        <v>6.8055555555555551E-3</v>
      </c>
    </row>
    <row r="12" spans="1:19" x14ac:dyDescent="0.3">
      <c r="A12">
        <f>№1!A12</f>
        <v>159</v>
      </c>
      <c r="B12">
        <v>166</v>
      </c>
      <c r="C12">
        <v>11</v>
      </c>
      <c r="D12">
        <f t="shared" si="11"/>
        <v>5</v>
      </c>
      <c r="E12">
        <f t="shared" si="12"/>
        <v>172</v>
      </c>
      <c r="F12">
        <f t="shared" si="2"/>
        <v>176</v>
      </c>
      <c r="G12">
        <f t="shared" si="3"/>
        <v>37</v>
      </c>
      <c r="H12">
        <f t="shared" si="4"/>
        <v>0.185</v>
      </c>
      <c r="I12">
        <f t="shared" si="5"/>
        <v>4.6249999999999998E-3</v>
      </c>
      <c r="K12">
        <f>№1!B12</f>
        <v>55</v>
      </c>
      <c r="L12">
        <v>60</v>
      </c>
      <c r="M12">
        <v>14</v>
      </c>
      <c r="N12">
        <f t="shared" si="6"/>
        <v>5</v>
      </c>
      <c r="O12">
        <f t="shared" si="13"/>
        <v>62.400000000000006</v>
      </c>
      <c r="P12">
        <f t="shared" si="7"/>
        <v>66</v>
      </c>
      <c r="Q12">
        <f t="shared" si="8"/>
        <v>37</v>
      </c>
      <c r="R12">
        <f t="shared" si="9"/>
        <v>0.185</v>
      </c>
      <c r="S12">
        <f t="shared" si="10"/>
        <v>5.138888888888889E-3</v>
      </c>
    </row>
    <row r="13" spans="1:19" x14ac:dyDescent="0.3">
      <c r="A13">
        <f>№1!A13</f>
        <v>159</v>
      </c>
      <c r="B13">
        <v>167</v>
      </c>
      <c r="C13">
        <v>16</v>
      </c>
      <c r="D13">
        <f t="shared" si="11"/>
        <v>6</v>
      </c>
      <c r="E13">
        <f t="shared" si="12"/>
        <v>176</v>
      </c>
      <c r="F13">
        <f t="shared" si="2"/>
        <v>180</v>
      </c>
      <c r="G13">
        <f t="shared" si="3"/>
        <v>22</v>
      </c>
      <c r="H13">
        <f t="shared" si="4"/>
        <v>0.11</v>
      </c>
      <c r="I13">
        <f t="shared" si="5"/>
        <v>2.7499999999999998E-3</v>
      </c>
      <c r="K13">
        <f>№1!B13</f>
        <v>55</v>
      </c>
      <c r="L13">
        <v>61</v>
      </c>
      <c r="M13">
        <v>12</v>
      </c>
      <c r="N13">
        <f t="shared" si="6"/>
        <v>6</v>
      </c>
      <c r="O13">
        <f t="shared" si="13"/>
        <v>66</v>
      </c>
      <c r="P13">
        <f t="shared" si="7"/>
        <v>69.599999999999994</v>
      </c>
      <c r="Q13">
        <f t="shared" si="8"/>
        <v>49</v>
      </c>
      <c r="R13">
        <f t="shared" si="9"/>
        <v>0.245</v>
      </c>
      <c r="S13">
        <f t="shared" si="10"/>
        <v>6.8055555555555551E-3</v>
      </c>
    </row>
    <row r="14" spans="1:19" x14ac:dyDescent="0.3">
      <c r="A14">
        <f>№1!A14</f>
        <v>160</v>
      </c>
      <c r="B14">
        <v>168</v>
      </c>
      <c r="C14">
        <v>14</v>
      </c>
      <c r="D14">
        <f t="shared" si="11"/>
        <v>7</v>
      </c>
      <c r="E14">
        <f t="shared" si="12"/>
        <v>180</v>
      </c>
      <c r="F14">
        <f t="shared" si="2"/>
        <v>184</v>
      </c>
      <c r="G14">
        <f t="shared" si="3"/>
        <v>4</v>
      </c>
      <c r="H14">
        <f t="shared" si="4"/>
        <v>0.02</v>
      </c>
      <c r="I14">
        <f t="shared" si="5"/>
        <v>5.0000000000000001E-4</v>
      </c>
      <c r="K14">
        <f>№1!B14</f>
        <v>56</v>
      </c>
      <c r="L14">
        <v>62</v>
      </c>
      <c r="M14">
        <v>15</v>
      </c>
      <c r="N14">
        <f t="shared" si="6"/>
        <v>7</v>
      </c>
      <c r="O14">
        <f t="shared" si="13"/>
        <v>69.599999999999994</v>
      </c>
      <c r="P14">
        <f t="shared" si="7"/>
        <v>73.199999999999989</v>
      </c>
      <c r="Q14">
        <f t="shared" si="8"/>
        <v>21</v>
      </c>
      <c r="R14">
        <f t="shared" si="9"/>
        <v>0.105</v>
      </c>
      <c r="S14">
        <f t="shared" si="10"/>
        <v>2.9166666666666664E-3</v>
      </c>
    </row>
    <row r="15" spans="1:19" x14ac:dyDescent="0.3">
      <c r="A15">
        <f>№1!A15</f>
        <v>161</v>
      </c>
      <c r="B15">
        <v>169</v>
      </c>
      <c r="C15">
        <v>12</v>
      </c>
      <c r="D15">
        <f t="shared" si="11"/>
        <v>8</v>
      </c>
      <c r="E15">
        <f t="shared" si="12"/>
        <v>184</v>
      </c>
      <c r="F15">
        <f t="shared" si="2"/>
        <v>188</v>
      </c>
      <c r="G15">
        <f t="shared" si="3"/>
        <v>4</v>
      </c>
      <c r="H15">
        <f t="shared" si="4"/>
        <v>0.02</v>
      </c>
      <c r="I15">
        <f t="shared" si="5"/>
        <v>5.0000000000000001E-4</v>
      </c>
      <c r="K15">
        <f>№1!B15</f>
        <v>56</v>
      </c>
      <c r="L15">
        <v>63</v>
      </c>
      <c r="M15">
        <v>12</v>
      </c>
      <c r="N15">
        <f t="shared" si="6"/>
        <v>8</v>
      </c>
      <c r="O15">
        <f t="shared" si="13"/>
        <v>73.199999999999989</v>
      </c>
      <c r="P15">
        <f t="shared" si="7"/>
        <v>76.799999999999983</v>
      </c>
      <c r="Q15">
        <f t="shared" si="8"/>
        <v>16</v>
      </c>
      <c r="R15">
        <f t="shared" si="9"/>
        <v>0.08</v>
      </c>
      <c r="S15">
        <f t="shared" si="10"/>
        <v>2.2222222222222222E-3</v>
      </c>
    </row>
    <row r="16" spans="1:19" x14ac:dyDescent="0.3">
      <c r="A16">
        <f>№1!A16</f>
        <v>161</v>
      </c>
      <c r="B16">
        <v>170</v>
      </c>
      <c r="C16">
        <v>17</v>
      </c>
      <c r="D16">
        <f t="shared" si="11"/>
        <v>9</v>
      </c>
      <c r="E16">
        <f t="shared" si="12"/>
        <v>188</v>
      </c>
      <c r="F16">
        <f t="shared" si="2"/>
        <v>192</v>
      </c>
      <c r="G16">
        <f t="shared" si="3"/>
        <v>2</v>
      </c>
      <c r="H16">
        <f t="shared" si="4"/>
        <v>0.01</v>
      </c>
      <c r="I16">
        <f t="shared" si="5"/>
        <v>2.5000000000000001E-4</v>
      </c>
      <c r="K16">
        <f>№1!B16</f>
        <v>57</v>
      </c>
      <c r="L16">
        <v>64</v>
      </c>
      <c r="M16">
        <v>13</v>
      </c>
      <c r="N16">
        <f t="shared" si="6"/>
        <v>9</v>
      </c>
      <c r="O16">
        <f t="shared" si="13"/>
        <v>76.799999999999983</v>
      </c>
      <c r="P16">
        <f t="shared" si="7"/>
        <v>80.399999999999977</v>
      </c>
      <c r="Q16">
        <f t="shared" si="8"/>
        <v>5</v>
      </c>
      <c r="R16">
        <f t="shared" si="9"/>
        <v>2.5000000000000001E-2</v>
      </c>
      <c r="S16">
        <f t="shared" si="10"/>
        <v>6.9444444444444447E-4</v>
      </c>
    </row>
    <row r="17" spans="1:19" x14ac:dyDescent="0.3">
      <c r="A17">
        <f>№1!A17</f>
        <v>161</v>
      </c>
      <c r="B17">
        <v>171</v>
      </c>
      <c r="C17">
        <v>18</v>
      </c>
      <c r="D17">
        <f t="shared" si="11"/>
        <v>10</v>
      </c>
      <c r="E17">
        <f t="shared" si="12"/>
        <v>192</v>
      </c>
      <c r="F17">
        <f t="shared" si="2"/>
        <v>196</v>
      </c>
      <c r="G17">
        <f>COUNTIF(A11:A210, "&lt;="&amp;F17) - COUNTIF(A11:A210, "&lt;"&amp;E17)</f>
        <v>1</v>
      </c>
      <c r="H17">
        <f t="shared" si="4"/>
        <v>5.0000000000000001E-3</v>
      </c>
      <c r="I17">
        <f t="shared" si="5"/>
        <v>1.25E-4</v>
      </c>
      <c r="K17">
        <f>№1!B17</f>
        <v>57</v>
      </c>
      <c r="L17">
        <v>65</v>
      </c>
      <c r="M17">
        <v>12</v>
      </c>
      <c r="N17">
        <f t="shared" si="6"/>
        <v>10</v>
      </c>
      <c r="O17">
        <f t="shared" si="13"/>
        <v>80.399999999999977</v>
      </c>
      <c r="P17">
        <f t="shared" si="7"/>
        <v>83.999999999999972</v>
      </c>
      <c r="Q17">
        <f>COUNTIF($K$2:$K$201, "&lt;="&amp;P17) - COUNTIF($K$2:$K$201, "&lt;"&amp;O17)</f>
        <v>2</v>
      </c>
      <c r="R17">
        <f t="shared" si="9"/>
        <v>0.01</v>
      </c>
      <c r="S17">
        <f t="shared" si="10"/>
        <v>2.7777777777777778E-4</v>
      </c>
    </row>
    <row r="18" spans="1:19" x14ac:dyDescent="0.3">
      <c r="A18">
        <f>№1!A18</f>
        <v>162</v>
      </c>
      <c r="B18">
        <v>172</v>
      </c>
      <c r="C18">
        <v>7</v>
      </c>
      <c r="G18">
        <f>SUM(G8:G17)</f>
        <v>200</v>
      </c>
      <c r="H18">
        <f>SUM(H8:H17)</f>
        <v>1</v>
      </c>
      <c r="K18">
        <f>№1!B18</f>
        <v>57</v>
      </c>
      <c r="L18">
        <v>66</v>
      </c>
      <c r="M18">
        <v>16</v>
      </c>
      <c r="Q18">
        <f>SUM(Q8:Q17)</f>
        <v>200</v>
      </c>
      <c r="R18">
        <f>SUM(R8:R17)</f>
        <v>0.99999999999999989</v>
      </c>
    </row>
    <row r="19" spans="1:19" x14ac:dyDescent="0.3">
      <c r="A19">
        <f>№1!A19</f>
        <v>163</v>
      </c>
      <c r="B19">
        <v>173</v>
      </c>
      <c r="C19">
        <v>13</v>
      </c>
      <c r="K19">
        <f>№1!B19</f>
        <v>57</v>
      </c>
      <c r="L19">
        <v>67</v>
      </c>
      <c r="M19">
        <v>18</v>
      </c>
    </row>
    <row r="20" spans="1:19" x14ac:dyDescent="0.3">
      <c r="A20">
        <f>№1!A20</f>
        <v>163</v>
      </c>
      <c r="B20">
        <v>174</v>
      </c>
      <c r="C20">
        <v>8</v>
      </c>
      <c r="K20">
        <f>№1!B20</f>
        <v>57</v>
      </c>
      <c r="L20">
        <v>68</v>
      </c>
      <c r="M20">
        <v>5</v>
      </c>
    </row>
    <row r="21" spans="1:19" x14ac:dyDescent="0.3">
      <c r="A21">
        <f>№1!A21</f>
        <v>164</v>
      </c>
      <c r="B21">
        <v>175</v>
      </c>
      <c r="C21">
        <v>9</v>
      </c>
      <c r="K21">
        <f>№1!B21</f>
        <v>58</v>
      </c>
      <c r="L21">
        <v>69</v>
      </c>
      <c r="M21">
        <v>10</v>
      </c>
    </row>
    <row r="22" spans="1:19" x14ac:dyDescent="0.3">
      <c r="A22">
        <f>№1!A22</f>
        <v>164</v>
      </c>
      <c r="B22">
        <v>176</v>
      </c>
      <c r="C22">
        <v>8</v>
      </c>
      <c r="E22" s="26" t="s">
        <v>37</v>
      </c>
      <c r="F22" s="26"/>
      <c r="G22" s="26"/>
      <c r="H22" s="26"/>
      <c r="I22" s="26"/>
      <c r="K22">
        <f>№1!B22</f>
        <v>58</v>
      </c>
      <c r="L22">
        <v>70</v>
      </c>
      <c r="M22">
        <v>8</v>
      </c>
    </row>
    <row r="23" spans="1:19" x14ac:dyDescent="0.3">
      <c r="A23">
        <f>№1!A23</f>
        <v>164</v>
      </c>
      <c r="B23">
        <v>177</v>
      </c>
      <c r="C23">
        <v>5</v>
      </c>
      <c r="K23">
        <f>№1!B23</f>
        <v>59</v>
      </c>
      <c r="L23">
        <v>71</v>
      </c>
      <c r="M23">
        <v>6</v>
      </c>
    </row>
    <row r="24" spans="1:19" x14ac:dyDescent="0.3">
      <c r="A24">
        <f>№1!A24</f>
        <v>164</v>
      </c>
      <c r="B24">
        <v>178</v>
      </c>
      <c r="C24">
        <v>6</v>
      </c>
      <c r="K24">
        <f>№1!B24</f>
        <v>59</v>
      </c>
      <c r="L24">
        <v>72</v>
      </c>
      <c r="M24">
        <v>3</v>
      </c>
    </row>
    <row r="25" spans="1:19" x14ac:dyDescent="0.3">
      <c r="A25">
        <f>№1!A25</f>
        <v>164</v>
      </c>
      <c r="B25">
        <v>179</v>
      </c>
      <c r="C25">
        <v>3</v>
      </c>
      <c r="K25">
        <f>№1!B25</f>
        <v>59</v>
      </c>
      <c r="L25">
        <v>73</v>
      </c>
      <c r="M25">
        <v>4</v>
      </c>
    </row>
    <row r="26" spans="1:19" x14ac:dyDescent="0.3">
      <c r="A26">
        <f>№1!A26</f>
        <v>164</v>
      </c>
      <c r="B26">
        <v>180</v>
      </c>
      <c r="C26">
        <v>2</v>
      </c>
      <c r="K26">
        <f>№1!B26</f>
        <v>59</v>
      </c>
      <c r="L26">
        <v>74</v>
      </c>
      <c r="M26">
        <v>6</v>
      </c>
    </row>
    <row r="27" spans="1:19" x14ac:dyDescent="0.3">
      <c r="A27">
        <f>№1!A27</f>
        <v>164</v>
      </c>
      <c r="B27">
        <v>181</v>
      </c>
      <c r="C27">
        <v>1</v>
      </c>
      <c r="K27">
        <f>№1!B27</f>
        <v>59</v>
      </c>
      <c r="L27">
        <v>75</v>
      </c>
      <c r="M27">
        <v>9</v>
      </c>
    </row>
    <row r="28" spans="1:19" x14ac:dyDescent="0.3">
      <c r="A28">
        <f>№1!A28</f>
        <v>164</v>
      </c>
      <c r="B28">
        <v>182</v>
      </c>
      <c r="C28">
        <v>1</v>
      </c>
      <c r="K28">
        <f>№1!B28</f>
        <v>59</v>
      </c>
      <c r="L28">
        <v>76</v>
      </c>
      <c r="M28">
        <v>1</v>
      </c>
    </row>
    <row r="29" spans="1:19" x14ac:dyDescent="0.3">
      <c r="A29">
        <f>№1!A29</f>
        <v>164</v>
      </c>
      <c r="B29">
        <v>184</v>
      </c>
      <c r="C29">
        <v>2</v>
      </c>
      <c r="K29">
        <f>№1!B29</f>
        <v>59</v>
      </c>
      <c r="L29">
        <v>78</v>
      </c>
      <c r="M29">
        <v>3</v>
      </c>
    </row>
    <row r="30" spans="1:19" x14ac:dyDescent="0.3">
      <c r="A30">
        <f>№1!A30</f>
        <v>164</v>
      </c>
      <c r="B30">
        <v>185</v>
      </c>
      <c r="C30">
        <v>1</v>
      </c>
      <c r="K30">
        <f>№1!B30</f>
        <v>59</v>
      </c>
      <c r="L30">
        <v>80</v>
      </c>
      <c r="M30">
        <v>2</v>
      </c>
    </row>
    <row r="31" spans="1:19" x14ac:dyDescent="0.3">
      <c r="A31">
        <f>№1!A31</f>
        <v>164</v>
      </c>
      <c r="B31">
        <v>187</v>
      </c>
      <c r="C31">
        <v>1</v>
      </c>
      <c r="K31">
        <f>№1!B31</f>
        <v>60</v>
      </c>
      <c r="L31">
        <v>82</v>
      </c>
      <c r="M31">
        <v>1</v>
      </c>
    </row>
    <row r="32" spans="1:19" x14ac:dyDescent="0.3">
      <c r="A32">
        <f>№1!A32</f>
        <v>165</v>
      </c>
      <c r="B32">
        <v>188</v>
      </c>
      <c r="C32">
        <v>1</v>
      </c>
      <c r="K32">
        <f>№1!B32</f>
        <v>60</v>
      </c>
      <c r="L32">
        <v>84</v>
      </c>
      <c r="M32">
        <v>1</v>
      </c>
    </row>
    <row r="33" spans="1:13" x14ac:dyDescent="0.3">
      <c r="A33">
        <f>№1!A33</f>
        <v>165</v>
      </c>
      <c r="B33">
        <v>190</v>
      </c>
      <c r="C33">
        <v>1</v>
      </c>
      <c r="K33">
        <f>№1!B33</f>
        <v>60</v>
      </c>
      <c r="M33">
        <v>0</v>
      </c>
    </row>
    <row r="34" spans="1:13" x14ac:dyDescent="0.3">
      <c r="A34">
        <f>№1!A34</f>
        <v>165</v>
      </c>
      <c r="B34">
        <v>196</v>
      </c>
      <c r="C34">
        <v>1</v>
      </c>
      <c r="K34">
        <f>№1!B34</f>
        <v>60</v>
      </c>
    </row>
    <row r="35" spans="1:13" x14ac:dyDescent="0.3">
      <c r="A35">
        <f>№1!A35</f>
        <v>165</v>
      </c>
      <c r="K35">
        <f>№1!B35</f>
        <v>60</v>
      </c>
    </row>
    <row r="36" spans="1:13" x14ac:dyDescent="0.3">
      <c r="A36">
        <f>№1!A36</f>
        <v>165</v>
      </c>
      <c r="K36">
        <f>№1!B36</f>
        <v>60</v>
      </c>
    </row>
    <row r="37" spans="1:13" x14ac:dyDescent="0.3">
      <c r="A37">
        <f>№1!A37</f>
        <v>165</v>
      </c>
      <c r="K37">
        <f>№1!B37</f>
        <v>60</v>
      </c>
    </row>
    <row r="38" spans="1:13" x14ac:dyDescent="0.3">
      <c r="A38">
        <f>№1!A38</f>
        <v>165</v>
      </c>
      <c r="K38">
        <f>№1!B38</f>
        <v>60</v>
      </c>
    </row>
    <row r="39" spans="1:13" x14ac:dyDescent="0.3">
      <c r="A39">
        <f>№1!A39</f>
        <v>165</v>
      </c>
      <c r="K39">
        <f>№1!B39</f>
        <v>60</v>
      </c>
    </row>
    <row r="40" spans="1:13" x14ac:dyDescent="0.3">
      <c r="A40">
        <f>№1!A40</f>
        <v>165</v>
      </c>
      <c r="K40">
        <f>№1!B40</f>
        <v>60</v>
      </c>
    </row>
    <row r="41" spans="1:13" x14ac:dyDescent="0.3">
      <c r="A41">
        <f>№1!A41</f>
        <v>165</v>
      </c>
      <c r="K41">
        <f>№1!B41</f>
        <v>60</v>
      </c>
    </row>
    <row r="42" spans="1:13" x14ac:dyDescent="0.3">
      <c r="A42">
        <f>№1!A42</f>
        <v>165</v>
      </c>
      <c r="K42">
        <f>№1!B42</f>
        <v>60</v>
      </c>
    </row>
    <row r="43" spans="1:13" x14ac:dyDescent="0.3">
      <c r="A43">
        <f>№1!A43</f>
        <v>166</v>
      </c>
      <c r="K43">
        <f>№1!B43</f>
        <v>60</v>
      </c>
    </row>
    <row r="44" spans="1:13" x14ac:dyDescent="0.3">
      <c r="A44">
        <f>№1!A44</f>
        <v>166</v>
      </c>
      <c r="K44">
        <f>№1!B44</f>
        <v>60</v>
      </c>
    </row>
    <row r="45" spans="1:13" x14ac:dyDescent="0.3">
      <c r="A45">
        <f>№1!A45</f>
        <v>166</v>
      </c>
      <c r="K45">
        <f>№1!B45</f>
        <v>61</v>
      </c>
    </row>
    <row r="46" spans="1:13" x14ac:dyDescent="0.3">
      <c r="A46">
        <f>№1!A46</f>
        <v>166</v>
      </c>
      <c r="K46">
        <f>№1!B46</f>
        <v>61</v>
      </c>
    </row>
    <row r="47" spans="1:13" x14ac:dyDescent="0.3">
      <c r="A47">
        <f>№1!A47</f>
        <v>166</v>
      </c>
      <c r="K47">
        <f>№1!B47</f>
        <v>61</v>
      </c>
    </row>
    <row r="48" spans="1:13" x14ac:dyDescent="0.3">
      <c r="A48">
        <f>№1!A48</f>
        <v>166</v>
      </c>
      <c r="K48">
        <f>№1!B48</f>
        <v>61</v>
      </c>
    </row>
    <row r="49" spans="1:11" x14ac:dyDescent="0.3">
      <c r="A49">
        <f>№1!A49</f>
        <v>166</v>
      </c>
      <c r="K49">
        <f>№1!B49</f>
        <v>61</v>
      </c>
    </row>
    <row r="50" spans="1:11" x14ac:dyDescent="0.3">
      <c r="A50">
        <f>№1!A50</f>
        <v>166</v>
      </c>
      <c r="K50">
        <f>№1!B50</f>
        <v>61</v>
      </c>
    </row>
    <row r="51" spans="1:11" x14ac:dyDescent="0.3">
      <c r="A51">
        <f>№1!A51</f>
        <v>166</v>
      </c>
      <c r="K51">
        <f>№1!B51</f>
        <v>61</v>
      </c>
    </row>
    <row r="52" spans="1:11" x14ac:dyDescent="0.3">
      <c r="A52">
        <f>№1!A52</f>
        <v>166</v>
      </c>
      <c r="K52">
        <f>№1!B52</f>
        <v>61</v>
      </c>
    </row>
    <row r="53" spans="1:11" x14ac:dyDescent="0.3">
      <c r="A53">
        <f>№1!A53</f>
        <v>166</v>
      </c>
      <c r="K53">
        <f>№1!B53</f>
        <v>61</v>
      </c>
    </row>
    <row r="54" spans="1:11" x14ac:dyDescent="0.3">
      <c r="A54">
        <f>№1!A54</f>
        <v>167</v>
      </c>
      <c r="K54">
        <f>№1!B54</f>
        <v>61</v>
      </c>
    </row>
    <row r="55" spans="1:11" x14ac:dyDescent="0.3">
      <c r="A55">
        <f>№1!A55</f>
        <v>167</v>
      </c>
      <c r="K55">
        <f>№1!B55</f>
        <v>61</v>
      </c>
    </row>
    <row r="56" spans="1:11" x14ac:dyDescent="0.3">
      <c r="A56">
        <f>№1!A56</f>
        <v>167</v>
      </c>
      <c r="K56">
        <f>№1!B56</f>
        <v>61</v>
      </c>
    </row>
    <row r="57" spans="1:11" x14ac:dyDescent="0.3">
      <c r="A57">
        <f>№1!A57</f>
        <v>167</v>
      </c>
      <c r="K57">
        <f>№1!B57</f>
        <v>62</v>
      </c>
    </row>
    <row r="58" spans="1:11" x14ac:dyDescent="0.3">
      <c r="A58">
        <f>№1!A58</f>
        <v>167</v>
      </c>
      <c r="K58">
        <f>№1!B58</f>
        <v>62</v>
      </c>
    </row>
    <row r="59" spans="1:11" x14ac:dyDescent="0.3">
      <c r="A59">
        <f>№1!A59</f>
        <v>167</v>
      </c>
      <c r="K59">
        <f>№1!B59</f>
        <v>62</v>
      </c>
    </row>
    <row r="60" spans="1:11" x14ac:dyDescent="0.3">
      <c r="A60">
        <f>№1!A60</f>
        <v>167</v>
      </c>
      <c r="K60">
        <f>№1!B60</f>
        <v>62</v>
      </c>
    </row>
    <row r="61" spans="1:11" x14ac:dyDescent="0.3">
      <c r="A61">
        <f>№1!A61</f>
        <v>167</v>
      </c>
      <c r="K61">
        <f>№1!B61</f>
        <v>62</v>
      </c>
    </row>
    <row r="62" spans="1:11" x14ac:dyDescent="0.3">
      <c r="A62">
        <f>№1!A62</f>
        <v>167</v>
      </c>
      <c r="K62">
        <f>№1!B62</f>
        <v>62</v>
      </c>
    </row>
    <row r="63" spans="1:11" x14ac:dyDescent="0.3">
      <c r="A63">
        <f>№1!A63</f>
        <v>167</v>
      </c>
      <c r="K63">
        <f>№1!B63</f>
        <v>62</v>
      </c>
    </row>
    <row r="64" spans="1:11" x14ac:dyDescent="0.3">
      <c r="A64">
        <f>№1!A64</f>
        <v>167</v>
      </c>
      <c r="K64">
        <f>№1!B64</f>
        <v>62</v>
      </c>
    </row>
    <row r="65" spans="1:11" x14ac:dyDescent="0.3">
      <c r="A65">
        <f>№1!A65</f>
        <v>167</v>
      </c>
      <c r="K65">
        <f>№1!B65</f>
        <v>62</v>
      </c>
    </row>
    <row r="66" spans="1:11" x14ac:dyDescent="0.3">
      <c r="A66">
        <f>№1!A66</f>
        <v>167</v>
      </c>
      <c r="K66">
        <f>№1!B66</f>
        <v>62</v>
      </c>
    </row>
    <row r="67" spans="1:11" x14ac:dyDescent="0.3">
      <c r="A67">
        <f>№1!A67</f>
        <v>167</v>
      </c>
      <c r="K67">
        <f>№1!B67</f>
        <v>62</v>
      </c>
    </row>
    <row r="68" spans="1:11" x14ac:dyDescent="0.3">
      <c r="A68">
        <f>№1!A68</f>
        <v>167</v>
      </c>
      <c r="K68">
        <f>№1!B68</f>
        <v>62</v>
      </c>
    </row>
    <row r="69" spans="1:11" x14ac:dyDescent="0.3">
      <c r="A69">
        <f>№1!A69</f>
        <v>167</v>
      </c>
      <c r="K69">
        <f>№1!B69</f>
        <v>62</v>
      </c>
    </row>
    <row r="70" spans="1:11" x14ac:dyDescent="0.3">
      <c r="A70">
        <f>№1!A70</f>
        <v>168</v>
      </c>
      <c r="K70">
        <f>№1!B70</f>
        <v>62</v>
      </c>
    </row>
    <row r="71" spans="1:11" x14ac:dyDescent="0.3">
      <c r="A71">
        <f>№1!A71</f>
        <v>168</v>
      </c>
      <c r="K71">
        <f>№1!B71</f>
        <v>62</v>
      </c>
    </row>
    <row r="72" spans="1:11" x14ac:dyDescent="0.3">
      <c r="A72">
        <f>№1!A72</f>
        <v>168</v>
      </c>
      <c r="K72">
        <f>№1!B72</f>
        <v>63</v>
      </c>
    </row>
    <row r="73" spans="1:11" x14ac:dyDescent="0.3">
      <c r="A73">
        <f>№1!A73</f>
        <v>168</v>
      </c>
      <c r="K73">
        <f>№1!B73</f>
        <v>63</v>
      </c>
    </row>
    <row r="74" spans="1:11" x14ac:dyDescent="0.3">
      <c r="A74">
        <f>№1!A74</f>
        <v>168</v>
      </c>
      <c r="K74">
        <f>№1!B74</f>
        <v>63</v>
      </c>
    </row>
    <row r="75" spans="1:11" x14ac:dyDescent="0.3">
      <c r="A75">
        <f>№1!A75</f>
        <v>168</v>
      </c>
      <c r="K75">
        <f>№1!B75</f>
        <v>63</v>
      </c>
    </row>
    <row r="76" spans="1:11" x14ac:dyDescent="0.3">
      <c r="A76">
        <f>№1!A76</f>
        <v>168</v>
      </c>
      <c r="K76">
        <f>№1!B76</f>
        <v>63</v>
      </c>
    </row>
    <row r="77" spans="1:11" x14ac:dyDescent="0.3">
      <c r="A77">
        <f>№1!A77</f>
        <v>168</v>
      </c>
      <c r="K77">
        <f>№1!B77</f>
        <v>63</v>
      </c>
    </row>
    <row r="78" spans="1:11" x14ac:dyDescent="0.3">
      <c r="A78">
        <f>№1!A78</f>
        <v>168</v>
      </c>
      <c r="K78">
        <f>№1!B78</f>
        <v>63</v>
      </c>
    </row>
    <row r="79" spans="1:11" x14ac:dyDescent="0.3">
      <c r="A79">
        <f>№1!A79</f>
        <v>168</v>
      </c>
      <c r="K79">
        <f>№1!B79</f>
        <v>63</v>
      </c>
    </row>
    <row r="80" spans="1:11" x14ac:dyDescent="0.3">
      <c r="A80">
        <f>№1!A80</f>
        <v>168</v>
      </c>
      <c r="K80">
        <f>№1!B80</f>
        <v>63</v>
      </c>
    </row>
    <row r="81" spans="1:11" x14ac:dyDescent="0.3">
      <c r="A81">
        <f>№1!A81</f>
        <v>168</v>
      </c>
      <c r="K81">
        <f>№1!B81</f>
        <v>63</v>
      </c>
    </row>
    <row r="82" spans="1:11" x14ac:dyDescent="0.3">
      <c r="A82">
        <f>№1!A82</f>
        <v>168</v>
      </c>
      <c r="K82">
        <f>№1!B82</f>
        <v>63</v>
      </c>
    </row>
    <row r="83" spans="1:11" x14ac:dyDescent="0.3">
      <c r="A83">
        <f>№1!A83</f>
        <v>168</v>
      </c>
      <c r="K83">
        <f>№1!B83</f>
        <v>63</v>
      </c>
    </row>
    <row r="84" spans="1:11" x14ac:dyDescent="0.3">
      <c r="A84">
        <f>№1!A84</f>
        <v>169</v>
      </c>
      <c r="K84">
        <f>№1!B84</f>
        <v>64</v>
      </c>
    </row>
    <row r="85" spans="1:11" x14ac:dyDescent="0.3">
      <c r="A85">
        <f>№1!A85</f>
        <v>169</v>
      </c>
      <c r="K85">
        <f>№1!B85</f>
        <v>64</v>
      </c>
    </row>
    <row r="86" spans="1:11" x14ac:dyDescent="0.3">
      <c r="A86">
        <f>№1!A86</f>
        <v>169</v>
      </c>
      <c r="K86">
        <f>№1!B86</f>
        <v>64</v>
      </c>
    </row>
    <row r="87" spans="1:11" x14ac:dyDescent="0.3">
      <c r="A87">
        <f>№1!A87</f>
        <v>169</v>
      </c>
      <c r="K87">
        <f>№1!B87</f>
        <v>64</v>
      </c>
    </row>
    <row r="88" spans="1:11" x14ac:dyDescent="0.3">
      <c r="A88">
        <f>№1!A88</f>
        <v>169</v>
      </c>
      <c r="K88">
        <f>№1!B88</f>
        <v>64</v>
      </c>
    </row>
    <row r="89" spans="1:11" x14ac:dyDescent="0.3">
      <c r="A89">
        <f>№1!A89</f>
        <v>169</v>
      </c>
      <c r="K89">
        <f>№1!B89</f>
        <v>64</v>
      </c>
    </row>
    <row r="90" spans="1:11" x14ac:dyDescent="0.3">
      <c r="A90">
        <f>№1!A90</f>
        <v>169</v>
      </c>
      <c r="K90">
        <f>№1!B90</f>
        <v>64</v>
      </c>
    </row>
    <row r="91" spans="1:11" x14ac:dyDescent="0.3">
      <c r="A91">
        <f>№1!A91</f>
        <v>169</v>
      </c>
      <c r="K91">
        <f>№1!B91</f>
        <v>64</v>
      </c>
    </row>
    <row r="92" spans="1:11" x14ac:dyDescent="0.3">
      <c r="A92">
        <f>№1!A92</f>
        <v>169</v>
      </c>
      <c r="K92">
        <f>№1!B92</f>
        <v>64</v>
      </c>
    </row>
    <row r="93" spans="1:11" x14ac:dyDescent="0.3">
      <c r="A93">
        <f>№1!A93</f>
        <v>169</v>
      </c>
      <c r="K93">
        <f>№1!B93</f>
        <v>64</v>
      </c>
    </row>
    <row r="94" spans="1:11" x14ac:dyDescent="0.3">
      <c r="A94">
        <f>№1!A94</f>
        <v>169</v>
      </c>
      <c r="K94">
        <f>№1!B94</f>
        <v>64</v>
      </c>
    </row>
    <row r="95" spans="1:11" x14ac:dyDescent="0.3">
      <c r="A95">
        <f>№1!A95</f>
        <v>169</v>
      </c>
      <c r="K95">
        <f>№1!B95</f>
        <v>64</v>
      </c>
    </row>
    <row r="96" spans="1:11" x14ac:dyDescent="0.3">
      <c r="A96">
        <f>№1!A96</f>
        <v>170</v>
      </c>
      <c r="K96">
        <f>№1!B96</f>
        <v>64</v>
      </c>
    </row>
    <row r="97" spans="1:11" x14ac:dyDescent="0.3">
      <c r="A97">
        <f>№1!A97</f>
        <v>170</v>
      </c>
      <c r="K97">
        <f>№1!B97</f>
        <v>65</v>
      </c>
    </row>
    <row r="98" spans="1:11" x14ac:dyDescent="0.3">
      <c r="A98">
        <f>№1!A98</f>
        <v>170</v>
      </c>
      <c r="K98">
        <f>№1!B98</f>
        <v>65</v>
      </c>
    </row>
    <row r="99" spans="1:11" x14ac:dyDescent="0.3">
      <c r="A99">
        <f>№1!A99</f>
        <v>170</v>
      </c>
      <c r="K99">
        <f>№1!B99</f>
        <v>65</v>
      </c>
    </row>
    <row r="100" spans="1:11" x14ac:dyDescent="0.3">
      <c r="A100">
        <f>№1!A100</f>
        <v>170</v>
      </c>
      <c r="K100">
        <f>№1!B100</f>
        <v>65</v>
      </c>
    </row>
    <row r="101" spans="1:11" x14ac:dyDescent="0.3">
      <c r="A101">
        <f>№1!A101</f>
        <v>170</v>
      </c>
      <c r="K101">
        <f>№1!B101</f>
        <v>65</v>
      </c>
    </row>
    <row r="102" spans="1:11" x14ac:dyDescent="0.3">
      <c r="A102">
        <f>№1!A102</f>
        <v>170</v>
      </c>
      <c r="K102">
        <f>№1!B102</f>
        <v>65</v>
      </c>
    </row>
    <row r="103" spans="1:11" x14ac:dyDescent="0.3">
      <c r="A103">
        <f>№1!A103</f>
        <v>170</v>
      </c>
      <c r="K103">
        <f>№1!B103</f>
        <v>65</v>
      </c>
    </row>
    <row r="104" spans="1:11" x14ac:dyDescent="0.3">
      <c r="A104">
        <f>№1!A104</f>
        <v>170</v>
      </c>
      <c r="K104">
        <f>№1!B104</f>
        <v>65</v>
      </c>
    </row>
    <row r="105" spans="1:11" x14ac:dyDescent="0.3">
      <c r="A105">
        <f>№1!A105</f>
        <v>170</v>
      </c>
      <c r="K105">
        <f>№1!B105</f>
        <v>65</v>
      </c>
    </row>
    <row r="106" spans="1:11" x14ac:dyDescent="0.3">
      <c r="A106">
        <f>№1!A106</f>
        <v>170</v>
      </c>
      <c r="K106">
        <f>№1!B106</f>
        <v>65</v>
      </c>
    </row>
    <row r="107" spans="1:11" x14ac:dyDescent="0.3">
      <c r="A107">
        <f>№1!A107</f>
        <v>170</v>
      </c>
      <c r="K107">
        <f>№1!B107</f>
        <v>65</v>
      </c>
    </row>
    <row r="108" spans="1:11" x14ac:dyDescent="0.3">
      <c r="A108">
        <f>№1!A108</f>
        <v>170</v>
      </c>
      <c r="K108">
        <f>№1!B108</f>
        <v>65</v>
      </c>
    </row>
    <row r="109" spans="1:11" x14ac:dyDescent="0.3">
      <c r="A109">
        <f>№1!A109</f>
        <v>170</v>
      </c>
      <c r="K109">
        <f>№1!B109</f>
        <v>66</v>
      </c>
    </row>
    <row r="110" spans="1:11" x14ac:dyDescent="0.3">
      <c r="A110">
        <f>№1!A110</f>
        <v>170</v>
      </c>
      <c r="K110">
        <f>№1!B110</f>
        <v>66</v>
      </c>
    </row>
    <row r="111" spans="1:11" x14ac:dyDescent="0.3">
      <c r="A111">
        <f>№1!A111</f>
        <v>170</v>
      </c>
      <c r="K111">
        <f>№1!B111</f>
        <v>66</v>
      </c>
    </row>
    <row r="112" spans="1:11" x14ac:dyDescent="0.3">
      <c r="A112">
        <f>№1!A112</f>
        <v>170</v>
      </c>
      <c r="K112">
        <f>№1!B112</f>
        <v>66</v>
      </c>
    </row>
    <row r="113" spans="1:11" x14ac:dyDescent="0.3">
      <c r="A113">
        <f>№1!A113</f>
        <v>171</v>
      </c>
      <c r="K113">
        <f>№1!B113</f>
        <v>66</v>
      </c>
    </row>
    <row r="114" spans="1:11" x14ac:dyDescent="0.3">
      <c r="A114">
        <f>№1!A114</f>
        <v>171</v>
      </c>
      <c r="K114">
        <f>№1!B114</f>
        <v>66</v>
      </c>
    </row>
    <row r="115" spans="1:11" x14ac:dyDescent="0.3">
      <c r="A115">
        <f>№1!A115</f>
        <v>171</v>
      </c>
      <c r="K115">
        <f>№1!B115</f>
        <v>66</v>
      </c>
    </row>
    <row r="116" spans="1:11" x14ac:dyDescent="0.3">
      <c r="A116">
        <f>№1!A116</f>
        <v>171</v>
      </c>
      <c r="K116">
        <f>№1!B116</f>
        <v>66</v>
      </c>
    </row>
    <row r="117" spans="1:11" x14ac:dyDescent="0.3">
      <c r="A117">
        <f>№1!A117</f>
        <v>171</v>
      </c>
      <c r="K117">
        <f>№1!B117</f>
        <v>66</v>
      </c>
    </row>
    <row r="118" spans="1:11" x14ac:dyDescent="0.3">
      <c r="A118">
        <f>№1!A118</f>
        <v>171</v>
      </c>
      <c r="K118">
        <f>№1!B118</f>
        <v>66</v>
      </c>
    </row>
    <row r="119" spans="1:11" x14ac:dyDescent="0.3">
      <c r="A119">
        <f>№1!A119</f>
        <v>171</v>
      </c>
      <c r="K119">
        <f>№1!B119</f>
        <v>66</v>
      </c>
    </row>
    <row r="120" spans="1:11" x14ac:dyDescent="0.3">
      <c r="A120">
        <f>№1!A120</f>
        <v>171</v>
      </c>
      <c r="K120">
        <f>№1!B120</f>
        <v>66</v>
      </c>
    </row>
    <row r="121" spans="1:11" x14ac:dyDescent="0.3">
      <c r="A121">
        <f>№1!A121</f>
        <v>171</v>
      </c>
      <c r="K121">
        <f>№1!B121</f>
        <v>66</v>
      </c>
    </row>
    <row r="122" spans="1:11" x14ac:dyDescent="0.3">
      <c r="A122">
        <f>№1!A122</f>
        <v>171</v>
      </c>
      <c r="K122">
        <f>№1!B122</f>
        <v>66</v>
      </c>
    </row>
    <row r="123" spans="1:11" x14ac:dyDescent="0.3">
      <c r="A123">
        <f>№1!A123</f>
        <v>171</v>
      </c>
      <c r="K123">
        <f>№1!B123</f>
        <v>66</v>
      </c>
    </row>
    <row r="124" spans="1:11" x14ac:dyDescent="0.3">
      <c r="A124">
        <f>№1!A124</f>
        <v>171</v>
      </c>
      <c r="K124">
        <f>№1!B124</f>
        <v>66</v>
      </c>
    </row>
    <row r="125" spans="1:11" x14ac:dyDescent="0.3">
      <c r="A125">
        <f>№1!A125</f>
        <v>156</v>
      </c>
      <c r="K125">
        <f>№1!B125</f>
        <v>67</v>
      </c>
    </row>
    <row r="126" spans="1:11" x14ac:dyDescent="0.3">
      <c r="A126">
        <f>№1!A126</f>
        <v>171</v>
      </c>
      <c r="K126">
        <f>№1!B126</f>
        <v>67</v>
      </c>
    </row>
    <row r="127" spans="1:11" x14ac:dyDescent="0.3">
      <c r="A127">
        <f>№1!A127</f>
        <v>171</v>
      </c>
      <c r="K127">
        <f>№1!B127</f>
        <v>67</v>
      </c>
    </row>
    <row r="128" spans="1:11" x14ac:dyDescent="0.3">
      <c r="A128">
        <f>№1!A128</f>
        <v>171</v>
      </c>
      <c r="K128">
        <f>№1!B128</f>
        <v>67</v>
      </c>
    </row>
    <row r="129" spans="1:11" x14ac:dyDescent="0.3">
      <c r="A129">
        <f>№1!A129</f>
        <v>171</v>
      </c>
      <c r="K129">
        <f>№1!B129</f>
        <v>67</v>
      </c>
    </row>
    <row r="130" spans="1:11" x14ac:dyDescent="0.3">
      <c r="A130">
        <f>№1!A130</f>
        <v>171</v>
      </c>
      <c r="K130">
        <f>№1!B130</f>
        <v>67</v>
      </c>
    </row>
    <row r="131" spans="1:11" x14ac:dyDescent="0.3">
      <c r="A131">
        <f>№1!A131</f>
        <v>171</v>
      </c>
      <c r="K131">
        <f>№1!B131</f>
        <v>67</v>
      </c>
    </row>
    <row r="132" spans="1:11" x14ac:dyDescent="0.3">
      <c r="A132">
        <f>№1!A132</f>
        <v>172</v>
      </c>
      <c r="K132">
        <f>№1!B132</f>
        <v>67</v>
      </c>
    </row>
    <row r="133" spans="1:11" x14ac:dyDescent="0.3">
      <c r="A133">
        <f>№1!A133</f>
        <v>172</v>
      </c>
      <c r="K133">
        <f>№1!B133</f>
        <v>67</v>
      </c>
    </row>
    <row r="134" spans="1:11" x14ac:dyDescent="0.3">
      <c r="A134">
        <f>№1!A134</f>
        <v>172</v>
      </c>
      <c r="K134">
        <f>№1!B134</f>
        <v>67</v>
      </c>
    </row>
    <row r="135" spans="1:11" x14ac:dyDescent="0.3">
      <c r="A135">
        <f>№1!A135</f>
        <v>172</v>
      </c>
      <c r="K135">
        <f>№1!B135</f>
        <v>67</v>
      </c>
    </row>
    <row r="136" spans="1:11" x14ac:dyDescent="0.3">
      <c r="A136">
        <f>№1!A136</f>
        <v>172</v>
      </c>
      <c r="K136">
        <f>№1!B136</f>
        <v>67</v>
      </c>
    </row>
    <row r="137" spans="1:11" x14ac:dyDescent="0.3">
      <c r="A137">
        <f>№1!A137</f>
        <v>172</v>
      </c>
      <c r="K137">
        <f>№1!B137</f>
        <v>67</v>
      </c>
    </row>
    <row r="138" spans="1:11" x14ac:dyDescent="0.3">
      <c r="A138">
        <f>№1!A138</f>
        <v>172</v>
      </c>
      <c r="K138">
        <f>№1!B138</f>
        <v>67</v>
      </c>
    </row>
    <row r="139" spans="1:11" x14ac:dyDescent="0.3">
      <c r="A139">
        <f>№1!A139</f>
        <v>173</v>
      </c>
      <c r="K139">
        <f>№1!B139</f>
        <v>67</v>
      </c>
    </row>
    <row r="140" spans="1:11" x14ac:dyDescent="0.3">
      <c r="A140">
        <f>№1!A140</f>
        <v>173</v>
      </c>
      <c r="K140">
        <f>№1!B140</f>
        <v>67</v>
      </c>
    </row>
    <row r="141" spans="1:11" x14ac:dyDescent="0.3">
      <c r="A141">
        <f>№1!A141</f>
        <v>173</v>
      </c>
      <c r="K141">
        <f>№1!B141</f>
        <v>67</v>
      </c>
    </row>
    <row r="142" spans="1:11" x14ac:dyDescent="0.3">
      <c r="A142">
        <f>№1!A142</f>
        <v>173</v>
      </c>
      <c r="K142">
        <f>№1!B142</f>
        <v>67</v>
      </c>
    </row>
    <row r="143" spans="1:11" x14ac:dyDescent="0.3">
      <c r="A143">
        <f>№1!A143</f>
        <v>173</v>
      </c>
      <c r="K143">
        <f>№1!B143</f>
        <v>68</v>
      </c>
    </row>
    <row r="144" spans="1:11" x14ac:dyDescent="0.3">
      <c r="A144">
        <f>№1!A144</f>
        <v>173</v>
      </c>
      <c r="K144">
        <f>№1!B144</f>
        <v>68</v>
      </c>
    </row>
    <row r="145" spans="1:11" x14ac:dyDescent="0.3">
      <c r="A145">
        <f>№1!A145</f>
        <v>173</v>
      </c>
      <c r="K145">
        <f>№1!B145</f>
        <v>68</v>
      </c>
    </row>
    <row r="146" spans="1:11" x14ac:dyDescent="0.3">
      <c r="A146">
        <f>№1!A146</f>
        <v>173</v>
      </c>
      <c r="K146">
        <f>№1!B146</f>
        <v>68</v>
      </c>
    </row>
    <row r="147" spans="1:11" x14ac:dyDescent="0.3">
      <c r="A147">
        <f>№1!A147</f>
        <v>173</v>
      </c>
      <c r="K147">
        <f>№1!B147</f>
        <v>68</v>
      </c>
    </row>
    <row r="148" spans="1:11" x14ac:dyDescent="0.3">
      <c r="A148">
        <f>№1!A148</f>
        <v>173</v>
      </c>
      <c r="K148">
        <f>№1!B148</f>
        <v>69</v>
      </c>
    </row>
    <row r="149" spans="1:11" x14ac:dyDescent="0.3">
      <c r="A149">
        <f>№1!A149</f>
        <v>173</v>
      </c>
      <c r="K149">
        <f>№1!B149</f>
        <v>69</v>
      </c>
    </row>
    <row r="150" spans="1:11" x14ac:dyDescent="0.3">
      <c r="A150">
        <f>№1!A150</f>
        <v>173</v>
      </c>
      <c r="K150">
        <f>№1!B150</f>
        <v>69</v>
      </c>
    </row>
    <row r="151" spans="1:11" x14ac:dyDescent="0.3">
      <c r="A151">
        <f>№1!A151</f>
        <v>173</v>
      </c>
      <c r="K151">
        <f>№1!B151</f>
        <v>69</v>
      </c>
    </row>
    <row r="152" spans="1:11" x14ac:dyDescent="0.3">
      <c r="A152">
        <f>№1!A152</f>
        <v>174</v>
      </c>
      <c r="K152">
        <f>№1!B152</f>
        <v>69</v>
      </c>
    </row>
    <row r="153" spans="1:11" x14ac:dyDescent="0.3">
      <c r="A153">
        <f>№1!A153</f>
        <v>174</v>
      </c>
      <c r="K153">
        <f>№1!B153</f>
        <v>69</v>
      </c>
    </row>
    <row r="154" spans="1:11" x14ac:dyDescent="0.3">
      <c r="A154">
        <f>№1!A154</f>
        <v>174</v>
      </c>
      <c r="K154">
        <f>№1!B154</f>
        <v>69</v>
      </c>
    </row>
    <row r="155" spans="1:11" x14ac:dyDescent="0.3">
      <c r="A155">
        <f>№1!A155</f>
        <v>174</v>
      </c>
      <c r="K155">
        <f>№1!B155</f>
        <v>69</v>
      </c>
    </row>
    <row r="156" spans="1:11" x14ac:dyDescent="0.3">
      <c r="A156">
        <f>№1!A156</f>
        <v>174</v>
      </c>
      <c r="K156">
        <f>№1!B156</f>
        <v>69</v>
      </c>
    </row>
    <row r="157" spans="1:11" x14ac:dyDescent="0.3">
      <c r="A157">
        <f>№1!A157</f>
        <v>174</v>
      </c>
      <c r="K157">
        <f>№1!B157</f>
        <v>69</v>
      </c>
    </row>
    <row r="158" spans="1:11" x14ac:dyDescent="0.3">
      <c r="A158">
        <f>№1!A158</f>
        <v>174</v>
      </c>
      <c r="K158">
        <f>№1!B158</f>
        <v>70</v>
      </c>
    </row>
    <row r="159" spans="1:11" x14ac:dyDescent="0.3">
      <c r="A159">
        <f>№1!A159</f>
        <v>174</v>
      </c>
      <c r="K159">
        <f>№1!B159</f>
        <v>70</v>
      </c>
    </row>
    <row r="160" spans="1:11" x14ac:dyDescent="0.3">
      <c r="A160">
        <f>№1!A160</f>
        <v>175</v>
      </c>
      <c r="K160">
        <f>№1!B160</f>
        <v>70</v>
      </c>
    </row>
    <row r="161" spans="1:11" x14ac:dyDescent="0.3">
      <c r="A161">
        <f>№1!A161</f>
        <v>175</v>
      </c>
      <c r="K161">
        <f>№1!B161</f>
        <v>70</v>
      </c>
    </row>
    <row r="162" spans="1:11" x14ac:dyDescent="0.3">
      <c r="A162">
        <f>№1!A162</f>
        <v>175</v>
      </c>
      <c r="K162">
        <f>№1!B162</f>
        <v>70</v>
      </c>
    </row>
    <row r="163" spans="1:11" x14ac:dyDescent="0.3">
      <c r="A163">
        <f>№1!A163</f>
        <v>175</v>
      </c>
      <c r="K163">
        <f>№1!B163</f>
        <v>70</v>
      </c>
    </row>
    <row r="164" spans="1:11" x14ac:dyDescent="0.3">
      <c r="A164">
        <f>№1!A164</f>
        <v>175</v>
      </c>
      <c r="K164">
        <f>№1!B164</f>
        <v>70</v>
      </c>
    </row>
    <row r="165" spans="1:11" x14ac:dyDescent="0.3">
      <c r="A165">
        <f>№1!A165</f>
        <v>175</v>
      </c>
      <c r="K165">
        <f>№1!B165</f>
        <v>70</v>
      </c>
    </row>
    <row r="166" spans="1:11" x14ac:dyDescent="0.3">
      <c r="A166">
        <f>№1!A166</f>
        <v>175</v>
      </c>
      <c r="K166">
        <f>№1!B166</f>
        <v>71</v>
      </c>
    </row>
    <row r="167" spans="1:11" x14ac:dyDescent="0.3">
      <c r="A167">
        <f>№1!A167</f>
        <v>175</v>
      </c>
      <c r="K167">
        <f>№1!B167</f>
        <v>71</v>
      </c>
    </row>
    <row r="168" spans="1:11" x14ac:dyDescent="0.3">
      <c r="A168">
        <f>№1!A168</f>
        <v>175</v>
      </c>
      <c r="K168">
        <f>№1!B168</f>
        <v>71</v>
      </c>
    </row>
    <row r="169" spans="1:11" x14ac:dyDescent="0.3">
      <c r="A169">
        <f>№1!A169</f>
        <v>176</v>
      </c>
      <c r="K169">
        <f>№1!B169</f>
        <v>71</v>
      </c>
    </row>
    <row r="170" spans="1:11" x14ac:dyDescent="0.3">
      <c r="A170">
        <f>№1!A170</f>
        <v>176</v>
      </c>
      <c r="K170">
        <f>№1!B170</f>
        <v>71</v>
      </c>
    </row>
    <row r="171" spans="1:11" x14ac:dyDescent="0.3">
      <c r="A171">
        <f>№1!A171</f>
        <v>176</v>
      </c>
      <c r="K171">
        <f>№1!B171</f>
        <v>71</v>
      </c>
    </row>
    <row r="172" spans="1:11" x14ac:dyDescent="0.3">
      <c r="A172">
        <f>№1!A172</f>
        <v>176</v>
      </c>
      <c r="K172">
        <f>№1!B172</f>
        <v>72</v>
      </c>
    </row>
    <row r="173" spans="1:11" x14ac:dyDescent="0.3">
      <c r="A173">
        <f>№1!A173</f>
        <v>176</v>
      </c>
      <c r="K173">
        <f>№1!B173</f>
        <v>72</v>
      </c>
    </row>
    <row r="174" spans="1:11" x14ac:dyDescent="0.3">
      <c r="A174">
        <f>№1!A174</f>
        <v>176</v>
      </c>
      <c r="K174">
        <f>№1!B174</f>
        <v>72</v>
      </c>
    </row>
    <row r="175" spans="1:11" x14ac:dyDescent="0.3">
      <c r="A175">
        <f>№1!A175</f>
        <v>176</v>
      </c>
      <c r="K175">
        <f>№1!B175</f>
        <v>73</v>
      </c>
    </row>
    <row r="176" spans="1:11" x14ac:dyDescent="0.3">
      <c r="A176">
        <f>№1!A176</f>
        <v>176</v>
      </c>
      <c r="K176">
        <f>№1!B176</f>
        <v>73</v>
      </c>
    </row>
    <row r="177" spans="1:11" x14ac:dyDescent="0.3">
      <c r="A177">
        <f>№1!A177</f>
        <v>177</v>
      </c>
      <c r="K177">
        <f>№1!B177</f>
        <v>73</v>
      </c>
    </row>
    <row r="178" spans="1:11" x14ac:dyDescent="0.3">
      <c r="A178">
        <f>№1!A178</f>
        <v>177</v>
      </c>
      <c r="K178">
        <f>№1!B178</f>
        <v>73</v>
      </c>
    </row>
    <row r="179" spans="1:11" x14ac:dyDescent="0.3">
      <c r="A179">
        <f>№1!A179</f>
        <v>177</v>
      </c>
      <c r="K179">
        <f>№1!B179</f>
        <v>74</v>
      </c>
    </row>
    <row r="180" spans="1:11" x14ac:dyDescent="0.3">
      <c r="A180">
        <f>№1!A180</f>
        <v>177</v>
      </c>
      <c r="K180">
        <f>№1!B180</f>
        <v>74</v>
      </c>
    </row>
    <row r="181" spans="1:11" x14ac:dyDescent="0.3">
      <c r="A181">
        <f>№1!A181</f>
        <v>177</v>
      </c>
      <c r="K181">
        <f>№1!B181</f>
        <v>74</v>
      </c>
    </row>
    <row r="182" spans="1:11" x14ac:dyDescent="0.3">
      <c r="A182">
        <f>№1!A182</f>
        <v>178</v>
      </c>
      <c r="K182">
        <f>№1!B182</f>
        <v>74</v>
      </c>
    </row>
    <row r="183" spans="1:11" x14ac:dyDescent="0.3">
      <c r="A183">
        <f>№1!A183</f>
        <v>178</v>
      </c>
      <c r="K183">
        <f>№1!B183</f>
        <v>74</v>
      </c>
    </row>
    <row r="184" spans="1:11" x14ac:dyDescent="0.3">
      <c r="A184">
        <f>№1!A184</f>
        <v>178</v>
      </c>
      <c r="K184">
        <f>№1!B184</f>
        <v>74</v>
      </c>
    </row>
    <row r="185" spans="1:11" x14ac:dyDescent="0.3">
      <c r="A185">
        <f>№1!A185</f>
        <v>178</v>
      </c>
      <c r="K185">
        <f>№1!B185</f>
        <v>75</v>
      </c>
    </row>
    <row r="186" spans="1:11" x14ac:dyDescent="0.3">
      <c r="A186">
        <f>№1!A186</f>
        <v>178</v>
      </c>
      <c r="K186">
        <f>№1!B186</f>
        <v>75</v>
      </c>
    </row>
    <row r="187" spans="1:11" x14ac:dyDescent="0.3">
      <c r="A187">
        <f>№1!A187</f>
        <v>178</v>
      </c>
      <c r="K187">
        <f>№1!B187</f>
        <v>75</v>
      </c>
    </row>
    <row r="188" spans="1:11" x14ac:dyDescent="0.3">
      <c r="A188">
        <f>№1!A188</f>
        <v>179</v>
      </c>
      <c r="K188">
        <f>№1!B188</f>
        <v>75</v>
      </c>
    </row>
    <row r="189" spans="1:11" x14ac:dyDescent="0.3">
      <c r="A189">
        <f>№1!A189</f>
        <v>179</v>
      </c>
      <c r="K189">
        <f>№1!B189</f>
        <v>75</v>
      </c>
    </row>
    <row r="190" spans="1:11" x14ac:dyDescent="0.3">
      <c r="A190">
        <f>№1!A190</f>
        <v>179</v>
      </c>
      <c r="K190">
        <f>№1!B190</f>
        <v>75</v>
      </c>
    </row>
    <row r="191" spans="1:11" x14ac:dyDescent="0.3">
      <c r="A191">
        <f>№1!A191</f>
        <v>180</v>
      </c>
      <c r="K191">
        <f>№1!B191</f>
        <v>75</v>
      </c>
    </row>
    <row r="192" spans="1:11" x14ac:dyDescent="0.3">
      <c r="A192">
        <f>№1!A192</f>
        <v>180</v>
      </c>
      <c r="K192">
        <f>№1!B192</f>
        <v>75</v>
      </c>
    </row>
    <row r="193" spans="1:11" x14ac:dyDescent="0.3">
      <c r="A193">
        <f>№1!A193</f>
        <v>181</v>
      </c>
      <c r="K193">
        <f>№1!B193</f>
        <v>75</v>
      </c>
    </row>
    <row r="194" spans="1:11" x14ac:dyDescent="0.3">
      <c r="A194">
        <f>№1!A194</f>
        <v>182</v>
      </c>
      <c r="K194">
        <f>№1!B194</f>
        <v>76</v>
      </c>
    </row>
    <row r="195" spans="1:11" x14ac:dyDescent="0.3">
      <c r="A195">
        <f>№1!A195</f>
        <v>184</v>
      </c>
      <c r="K195">
        <f>№1!B195</f>
        <v>78</v>
      </c>
    </row>
    <row r="196" spans="1:11" x14ac:dyDescent="0.3">
      <c r="A196">
        <f>№1!A196</f>
        <v>184</v>
      </c>
      <c r="K196">
        <f>№1!B196</f>
        <v>78</v>
      </c>
    </row>
    <row r="197" spans="1:11" x14ac:dyDescent="0.3">
      <c r="A197">
        <f>№1!A197</f>
        <v>185</v>
      </c>
      <c r="K197">
        <f>№1!B197</f>
        <v>78</v>
      </c>
    </row>
    <row r="198" spans="1:11" x14ac:dyDescent="0.3">
      <c r="A198">
        <f>№1!A198</f>
        <v>187</v>
      </c>
      <c r="K198">
        <f>№1!B198</f>
        <v>80</v>
      </c>
    </row>
    <row r="199" spans="1:11" x14ac:dyDescent="0.3">
      <c r="A199">
        <f>№1!A199</f>
        <v>188</v>
      </c>
      <c r="K199">
        <f>№1!B199</f>
        <v>80</v>
      </c>
    </row>
    <row r="200" spans="1:11" x14ac:dyDescent="0.3">
      <c r="A200">
        <f>№1!A200</f>
        <v>190</v>
      </c>
      <c r="K200">
        <f>№1!B200</f>
        <v>82</v>
      </c>
    </row>
    <row r="201" spans="1:11" x14ac:dyDescent="0.3">
      <c r="A201">
        <f>№1!A201</f>
        <v>196</v>
      </c>
      <c r="K201">
        <f>№1!B201</f>
        <v>84</v>
      </c>
    </row>
  </sheetData>
  <mergeCells count="5">
    <mergeCell ref="E22:I22"/>
    <mergeCell ref="D6:I6"/>
    <mergeCell ref="N6:S6"/>
    <mergeCell ref="D1:H1"/>
    <mergeCell ref="N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3A66-D3D6-4027-B491-3CBC3E7AD7E2}">
  <dimension ref="A1:D49"/>
  <sheetViews>
    <sheetView zoomScale="70" zoomScaleNormal="70" workbookViewId="0">
      <selection activeCell="D17" sqref="D17"/>
    </sheetView>
  </sheetViews>
  <sheetFormatPr defaultRowHeight="14.4" x14ac:dyDescent="0.3"/>
  <cols>
    <col min="2" max="2" width="8.88671875" customWidth="1"/>
  </cols>
  <sheetData>
    <row r="1" spans="1:4" x14ac:dyDescent="0.3">
      <c r="A1" cm="1">
        <f t="array" ref="A1:C10">№2!E8:G17</f>
        <v>156</v>
      </c>
      <c r="B1">
        <v>160</v>
      </c>
      <c r="C1">
        <v>13</v>
      </c>
      <c r="D1">
        <f>C1/200</f>
        <v>6.5000000000000002E-2</v>
      </c>
    </row>
    <row r="2" spans="1:4" x14ac:dyDescent="0.3">
      <c r="A2">
        <v>160</v>
      </c>
      <c r="B2">
        <v>164</v>
      </c>
      <c r="C2">
        <v>7</v>
      </c>
      <c r="D2">
        <f>D1+C2/200</f>
        <v>0.1</v>
      </c>
    </row>
    <row r="3" spans="1:4" x14ac:dyDescent="0.3">
      <c r="A3">
        <v>164</v>
      </c>
      <c r="B3">
        <v>168</v>
      </c>
      <c r="C3">
        <v>49</v>
      </c>
      <c r="D3">
        <f t="shared" ref="D3:D10" si="0">D2+C3/200</f>
        <v>0.34499999999999997</v>
      </c>
    </row>
    <row r="4" spans="1:4" x14ac:dyDescent="0.3">
      <c r="A4">
        <v>168</v>
      </c>
      <c r="B4">
        <v>172</v>
      </c>
      <c r="C4">
        <v>61</v>
      </c>
      <c r="D4">
        <f t="shared" si="0"/>
        <v>0.64999999999999991</v>
      </c>
    </row>
    <row r="5" spans="1:4" x14ac:dyDescent="0.3">
      <c r="A5">
        <v>172</v>
      </c>
      <c r="B5">
        <v>176</v>
      </c>
      <c r="C5">
        <v>37</v>
      </c>
      <c r="D5">
        <f t="shared" si="0"/>
        <v>0.83499999999999996</v>
      </c>
    </row>
    <row r="6" spans="1:4" x14ac:dyDescent="0.3">
      <c r="A6">
        <v>176</v>
      </c>
      <c r="B6">
        <v>180</v>
      </c>
      <c r="C6">
        <v>22</v>
      </c>
      <c r="D6">
        <f t="shared" si="0"/>
        <v>0.94499999999999995</v>
      </c>
    </row>
    <row r="7" spans="1:4" x14ac:dyDescent="0.3">
      <c r="A7">
        <v>180</v>
      </c>
      <c r="B7">
        <v>184</v>
      </c>
      <c r="C7">
        <v>4</v>
      </c>
      <c r="D7">
        <f t="shared" si="0"/>
        <v>0.96499999999999997</v>
      </c>
    </row>
    <row r="8" spans="1:4" x14ac:dyDescent="0.3">
      <c r="A8">
        <v>184</v>
      </c>
      <c r="B8">
        <v>188</v>
      </c>
      <c r="C8">
        <v>4</v>
      </c>
      <c r="D8">
        <f t="shared" si="0"/>
        <v>0.98499999999999999</v>
      </c>
    </row>
    <row r="9" spans="1:4" x14ac:dyDescent="0.3">
      <c r="A9">
        <v>188</v>
      </c>
      <c r="B9">
        <v>192</v>
      </c>
      <c r="C9">
        <v>2</v>
      </c>
      <c r="D9">
        <f t="shared" si="0"/>
        <v>0.995</v>
      </c>
    </row>
    <row r="10" spans="1:4" x14ac:dyDescent="0.3">
      <c r="A10">
        <v>192</v>
      </c>
      <c r="B10">
        <v>196</v>
      </c>
      <c r="C10">
        <v>1</v>
      </c>
      <c r="D10">
        <f t="shared" si="0"/>
        <v>1</v>
      </c>
    </row>
    <row r="17" spans="1:3" x14ac:dyDescent="0.3">
      <c r="A17" cm="1">
        <f t="array" ref="A17:B49">№2!B2:C34</f>
        <v>156</v>
      </c>
      <c r="B17">
        <v>2</v>
      </c>
      <c r="C17">
        <f>C16+B17/200</f>
        <v>0.01</v>
      </c>
    </row>
    <row r="18" spans="1:3" x14ac:dyDescent="0.3">
      <c r="A18">
        <v>157</v>
      </c>
      <c r="B18">
        <v>3</v>
      </c>
      <c r="C18">
        <f t="shared" ref="C18:C49" si="1">C17+B18/200</f>
        <v>2.5000000000000001E-2</v>
      </c>
    </row>
    <row r="19" spans="1:3" x14ac:dyDescent="0.3">
      <c r="A19">
        <v>158</v>
      </c>
      <c r="B19">
        <v>2</v>
      </c>
      <c r="C19">
        <f t="shared" si="1"/>
        <v>3.5000000000000003E-2</v>
      </c>
    </row>
    <row r="20" spans="1:3" x14ac:dyDescent="0.3">
      <c r="A20">
        <v>159</v>
      </c>
      <c r="B20">
        <v>6</v>
      </c>
      <c r="C20">
        <f t="shared" si="1"/>
        <v>6.5000000000000002E-2</v>
      </c>
    </row>
    <row r="21" spans="1:3" x14ac:dyDescent="0.3">
      <c r="A21">
        <v>160</v>
      </c>
      <c r="B21">
        <v>1</v>
      </c>
      <c r="C21">
        <f t="shared" si="1"/>
        <v>7.0000000000000007E-2</v>
      </c>
    </row>
    <row r="22" spans="1:3" x14ac:dyDescent="0.3">
      <c r="A22">
        <v>161</v>
      </c>
      <c r="B22">
        <v>3</v>
      </c>
      <c r="C22">
        <f t="shared" si="1"/>
        <v>8.5000000000000006E-2</v>
      </c>
    </row>
    <row r="23" spans="1:3" x14ac:dyDescent="0.3">
      <c r="A23">
        <v>162</v>
      </c>
      <c r="B23">
        <v>1</v>
      </c>
      <c r="C23">
        <f t="shared" si="1"/>
        <v>9.0000000000000011E-2</v>
      </c>
    </row>
    <row r="24" spans="1:3" x14ac:dyDescent="0.3">
      <c r="A24">
        <v>163</v>
      </c>
      <c r="B24">
        <v>2</v>
      </c>
      <c r="C24">
        <f t="shared" si="1"/>
        <v>0.1</v>
      </c>
    </row>
    <row r="25" spans="1:3" x14ac:dyDescent="0.3">
      <c r="A25">
        <v>164</v>
      </c>
      <c r="B25">
        <v>11</v>
      </c>
      <c r="C25">
        <f t="shared" si="1"/>
        <v>0.155</v>
      </c>
    </row>
    <row r="26" spans="1:3" x14ac:dyDescent="0.3">
      <c r="A26">
        <v>165</v>
      </c>
      <c r="B26">
        <v>11</v>
      </c>
      <c r="C26">
        <f t="shared" si="1"/>
        <v>0.21</v>
      </c>
    </row>
    <row r="27" spans="1:3" x14ac:dyDescent="0.3">
      <c r="A27">
        <v>166</v>
      </c>
      <c r="B27">
        <v>11</v>
      </c>
      <c r="C27">
        <f t="shared" si="1"/>
        <v>0.26500000000000001</v>
      </c>
    </row>
    <row r="28" spans="1:3" x14ac:dyDescent="0.3">
      <c r="A28">
        <v>167</v>
      </c>
      <c r="B28">
        <v>16</v>
      </c>
      <c r="C28">
        <f t="shared" si="1"/>
        <v>0.34500000000000003</v>
      </c>
    </row>
    <row r="29" spans="1:3" x14ac:dyDescent="0.3">
      <c r="A29">
        <v>168</v>
      </c>
      <c r="B29">
        <v>14</v>
      </c>
      <c r="C29">
        <f t="shared" si="1"/>
        <v>0.41500000000000004</v>
      </c>
    </row>
    <row r="30" spans="1:3" x14ac:dyDescent="0.3">
      <c r="A30">
        <v>169</v>
      </c>
      <c r="B30">
        <v>12</v>
      </c>
      <c r="C30">
        <f t="shared" si="1"/>
        <v>0.47500000000000003</v>
      </c>
    </row>
    <row r="31" spans="1:3" x14ac:dyDescent="0.3">
      <c r="A31">
        <v>170</v>
      </c>
      <c r="B31">
        <v>17</v>
      </c>
      <c r="C31">
        <f t="shared" si="1"/>
        <v>0.56000000000000005</v>
      </c>
    </row>
    <row r="32" spans="1:3" x14ac:dyDescent="0.3">
      <c r="A32">
        <v>171</v>
      </c>
      <c r="B32">
        <v>18</v>
      </c>
      <c r="C32">
        <f t="shared" si="1"/>
        <v>0.65</v>
      </c>
    </row>
    <row r="33" spans="1:3" x14ac:dyDescent="0.3">
      <c r="A33">
        <v>172</v>
      </c>
      <c r="B33">
        <v>7</v>
      </c>
      <c r="C33">
        <f t="shared" si="1"/>
        <v>0.68500000000000005</v>
      </c>
    </row>
    <row r="34" spans="1:3" x14ac:dyDescent="0.3">
      <c r="A34">
        <v>173</v>
      </c>
      <c r="B34">
        <v>13</v>
      </c>
      <c r="C34">
        <f t="shared" si="1"/>
        <v>0.75</v>
      </c>
    </row>
    <row r="35" spans="1:3" x14ac:dyDescent="0.3">
      <c r="A35">
        <v>174</v>
      </c>
      <c r="B35">
        <v>8</v>
      </c>
      <c r="C35">
        <f t="shared" si="1"/>
        <v>0.79</v>
      </c>
    </row>
    <row r="36" spans="1:3" x14ac:dyDescent="0.3">
      <c r="A36">
        <v>175</v>
      </c>
      <c r="B36">
        <v>9</v>
      </c>
      <c r="C36">
        <f t="shared" si="1"/>
        <v>0.83500000000000008</v>
      </c>
    </row>
    <row r="37" spans="1:3" x14ac:dyDescent="0.3">
      <c r="A37">
        <v>176</v>
      </c>
      <c r="B37">
        <v>8</v>
      </c>
      <c r="C37">
        <f t="shared" si="1"/>
        <v>0.87500000000000011</v>
      </c>
    </row>
    <row r="38" spans="1:3" x14ac:dyDescent="0.3">
      <c r="A38">
        <v>177</v>
      </c>
      <c r="B38">
        <v>5</v>
      </c>
      <c r="C38">
        <f t="shared" si="1"/>
        <v>0.90000000000000013</v>
      </c>
    </row>
    <row r="39" spans="1:3" x14ac:dyDescent="0.3">
      <c r="A39">
        <v>178</v>
      </c>
      <c r="B39">
        <v>6</v>
      </c>
      <c r="C39">
        <f t="shared" si="1"/>
        <v>0.93000000000000016</v>
      </c>
    </row>
    <row r="40" spans="1:3" x14ac:dyDescent="0.3">
      <c r="A40">
        <v>179</v>
      </c>
      <c r="B40">
        <v>3</v>
      </c>
      <c r="C40">
        <f t="shared" si="1"/>
        <v>0.94500000000000017</v>
      </c>
    </row>
    <row r="41" spans="1:3" x14ac:dyDescent="0.3">
      <c r="A41">
        <v>180</v>
      </c>
      <c r="B41">
        <v>2</v>
      </c>
      <c r="C41">
        <f t="shared" si="1"/>
        <v>0.95500000000000018</v>
      </c>
    </row>
    <row r="42" spans="1:3" x14ac:dyDescent="0.3">
      <c r="A42">
        <v>181</v>
      </c>
      <c r="B42">
        <v>1</v>
      </c>
      <c r="C42">
        <f t="shared" si="1"/>
        <v>0.96000000000000019</v>
      </c>
    </row>
    <row r="43" spans="1:3" x14ac:dyDescent="0.3">
      <c r="A43">
        <v>182</v>
      </c>
      <c r="B43">
        <v>1</v>
      </c>
      <c r="C43">
        <f t="shared" si="1"/>
        <v>0.96500000000000019</v>
      </c>
    </row>
    <row r="44" spans="1:3" x14ac:dyDescent="0.3">
      <c r="A44">
        <v>184</v>
      </c>
      <c r="B44">
        <v>2</v>
      </c>
      <c r="C44">
        <f t="shared" si="1"/>
        <v>0.9750000000000002</v>
      </c>
    </row>
    <row r="45" spans="1:3" x14ac:dyDescent="0.3">
      <c r="A45">
        <v>185</v>
      </c>
      <c r="B45">
        <v>1</v>
      </c>
      <c r="C45">
        <f t="shared" si="1"/>
        <v>0.9800000000000002</v>
      </c>
    </row>
    <row r="46" spans="1:3" x14ac:dyDescent="0.3">
      <c r="A46">
        <v>187</v>
      </c>
      <c r="B46">
        <v>1</v>
      </c>
      <c r="C46">
        <f t="shared" si="1"/>
        <v>0.98500000000000021</v>
      </c>
    </row>
    <row r="47" spans="1:3" x14ac:dyDescent="0.3">
      <c r="A47">
        <v>188</v>
      </c>
      <c r="B47">
        <v>1</v>
      </c>
      <c r="C47">
        <f t="shared" si="1"/>
        <v>0.99000000000000021</v>
      </c>
    </row>
    <row r="48" spans="1:3" x14ac:dyDescent="0.3">
      <c r="A48">
        <v>190</v>
      </c>
      <c r="B48">
        <v>1</v>
      </c>
      <c r="C48">
        <f t="shared" si="1"/>
        <v>0.99500000000000022</v>
      </c>
    </row>
    <row r="49" spans="1:3" x14ac:dyDescent="0.3">
      <c r="A49">
        <v>196</v>
      </c>
      <c r="B49">
        <v>1</v>
      </c>
      <c r="C49">
        <f t="shared" si="1"/>
        <v>1.0000000000000002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AC3F-9231-4830-B1C6-F048F7D22423}">
  <dimension ref="A1:Q201"/>
  <sheetViews>
    <sheetView topLeftCell="H4" workbookViewId="0">
      <selection activeCell="P22" sqref="P22"/>
    </sheetView>
  </sheetViews>
  <sheetFormatPr defaultRowHeight="14.4" x14ac:dyDescent="0.3"/>
  <cols>
    <col min="2" max="2" width="6" customWidth="1"/>
    <col min="3" max="3" width="7.109375" customWidth="1"/>
    <col min="4" max="4" width="18.21875" customWidth="1"/>
    <col min="5" max="5" width="24.88671875" customWidth="1"/>
    <col min="6" max="6" width="18.88671875" customWidth="1"/>
    <col min="7" max="7" width="21.77734375" customWidth="1"/>
    <col min="8" max="8" width="12.44140625" customWidth="1"/>
    <col min="13" max="13" width="18.33203125" customWidth="1"/>
    <col min="14" max="14" width="24.6640625" customWidth="1"/>
    <col min="15" max="15" width="19.21875" customWidth="1"/>
    <col min="16" max="16" width="21.77734375" customWidth="1"/>
    <col min="17" max="17" width="11.33203125" customWidth="1"/>
  </cols>
  <sheetData>
    <row r="1" spans="1:17" x14ac:dyDescent="0.3">
      <c r="A1" t="s">
        <v>17</v>
      </c>
      <c r="J1" t="s">
        <v>26</v>
      </c>
    </row>
    <row r="2" spans="1:17" x14ac:dyDescent="0.3">
      <c r="A2">
        <f>№2!A2</f>
        <v>156</v>
      </c>
      <c r="B2" s="27" t="s">
        <v>5</v>
      </c>
      <c r="C2" s="27"/>
      <c r="D2" s="27"/>
      <c r="E2" s="27"/>
      <c r="F2" s="27"/>
      <c r="J2">
        <f>№2!K2</f>
        <v>48</v>
      </c>
      <c r="K2" s="27" t="s">
        <v>5</v>
      </c>
      <c r="L2" s="27"/>
      <c r="M2" s="27"/>
      <c r="N2" s="27"/>
      <c r="O2" s="27"/>
    </row>
    <row r="3" spans="1:17" x14ac:dyDescent="0.3">
      <c r="A3">
        <f>№2!A3</f>
        <v>157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J3">
        <f>№2!K3</f>
        <v>48</v>
      </c>
      <c r="K3" t="s">
        <v>6</v>
      </c>
      <c r="L3" t="s">
        <v>7</v>
      </c>
      <c r="M3" t="s">
        <v>8</v>
      </c>
      <c r="N3" t="s">
        <v>9</v>
      </c>
      <c r="O3" t="s">
        <v>10</v>
      </c>
    </row>
    <row r="4" spans="1:17" x14ac:dyDescent="0.3">
      <c r="A4">
        <f>№2!A4</f>
        <v>157</v>
      </c>
      <c r="B4">
        <f>A2</f>
        <v>156</v>
      </c>
      <c r="C4">
        <f>A201</f>
        <v>196</v>
      </c>
      <c r="D4">
        <f>C4-B4</f>
        <v>40</v>
      </c>
      <c r="E4">
        <v>10</v>
      </c>
      <c r="F4">
        <f>D4/E4</f>
        <v>4</v>
      </c>
      <c r="J4">
        <f>№2!K4</f>
        <v>50</v>
      </c>
      <c r="K4">
        <f>J2</f>
        <v>48</v>
      </c>
      <c r="L4">
        <f>J201</f>
        <v>84</v>
      </c>
      <c r="M4">
        <f>L4-K4</f>
        <v>36</v>
      </c>
      <c r="N4">
        <v>10</v>
      </c>
      <c r="O4">
        <f>M4/N4</f>
        <v>3.6</v>
      </c>
    </row>
    <row r="5" spans="1:17" x14ac:dyDescent="0.3">
      <c r="A5">
        <f>№2!A5</f>
        <v>157</v>
      </c>
      <c r="J5">
        <f>№2!K5</f>
        <v>51</v>
      </c>
    </row>
    <row r="6" spans="1:17" x14ac:dyDescent="0.3">
      <c r="A6">
        <f>№2!A6</f>
        <v>158</v>
      </c>
      <c r="B6" s="27" t="s">
        <v>12</v>
      </c>
      <c r="C6" s="27"/>
      <c r="D6" s="27"/>
      <c r="E6" s="27"/>
      <c r="F6" s="27"/>
      <c r="G6" s="27"/>
      <c r="J6">
        <f>№2!K6</f>
        <v>53</v>
      </c>
      <c r="K6" s="27" t="s">
        <v>12</v>
      </c>
      <c r="L6" s="27"/>
      <c r="M6" s="27"/>
      <c r="N6" s="27"/>
      <c r="O6" s="27"/>
      <c r="P6" s="27"/>
    </row>
    <row r="7" spans="1:17" x14ac:dyDescent="0.3">
      <c r="A7">
        <f>№2!A7</f>
        <v>158</v>
      </c>
      <c r="B7" s="6" t="s">
        <v>0</v>
      </c>
      <c r="C7" s="6" t="s">
        <v>13</v>
      </c>
      <c r="D7" s="6" t="s">
        <v>14</v>
      </c>
      <c r="E7" s="4" t="s">
        <v>11</v>
      </c>
      <c r="F7" s="6" t="s">
        <v>18</v>
      </c>
      <c r="G7" s="6" t="s">
        <v>19</v>
      </c>
      <c r="H7" s="6" t="s">
        <v>20</v>
      </c>
      <c r="J7">
        <f>№2!K7</f>
        <v>53</v>
      </c>
      <c r="K7" s="6" t="s">
        <v>0</v>
      </c>
      <c r="L7" s="6" t="s">
        <v>13</v>
      </c>
      <c r="M7" s="6" t="s">
        <v>14</v>
      </c>
      <c r="N7" s="4" t="s">
        <v>11</v>
      </c>
      <c r="O7" s="6" t="s">
        <v>18</v>
      </c>
      <c r="P7" s="6" t="s">
        <v>19</v>
      </c>
      <c r="Q7" s="6" t="s">
        <v>20</v>
      </c>
    </row>
    <row r="8" spans="1:17" x14ac:dyDescent="0.3">
      <c r="A8">
        <f>№2!A8</f>
        <v>159</v>
      </c>
      <c r="B8">
        <v>1</v>
      </c>
      <c r="C8">
        <v>156</v>
      </c>
      <c r="D8">
        <f>C8+$F$4</f>
        <v>160</v>
      </c>
      <c r="E8">
        <f>COUNTIF($A$2:$A$201, "&lt;"&amp;D8) - COUNTIF($A$2:$A$201, "&lt;"&amp;C8)</f>
        <v>13</v>
      </c>
      <c r="F8">
        <f>(C8 + D8)/2</f>
        <v>158</v>
      </c>
      <c r="G8">
        <f>F8*E8</f>
        <v>2054</v>
      </c>
      <c r="H8">
        <f>G8*F8</f>
        <v>324532</v>
      </c>
      <c r="J8">
        <f>№2!K8</f>
        <v>53</v>
      </c>
      <c r="K8">
        <v>1</v>
      </c>
      <c r="L8">
        <f>K4</f>
        <v>48</v>
      </c>
      <c r="M8">
        <f>L8+$O$4</f>
        <v>51.6</v>
      </c>
      <c r="N8">
        <f>COUNTIF(J2:J201, "&lt;"&amp;M8) - COUNTIF(J2:J201, "&lt;"&amp;L8)</f>
        <v>4</v>
      </c>
      <c r="O8">
        <f>(L8 + M8)/2</f>
        <v>49.8</v>
      </c>
      <c r="P8">
        <f>O8*N8</f>
        <v>199.2</v>
      </c>
      <c r="Q8">
        <f>P8*O8</f>
        <v>9920.159999999998</v>
      </c>
    </row>
    <row r="9" spans="1:17" x14ac:dyDescent="0.3">
      <c r="A9">
        <f>№2!A9</f>
        <v>159</v>
      </c>
      <c r="B9">
        <f>B8+1</f>
        <v>2</v>
      </c>
      <c r="C9">
        <f>D8</f>
        <v>160</v>
      </c>
      <c r="D9">
        <f t="shared" ref="D9:D17" si="0">C9+$F$4</f>
        <v>164</v>
      </c>
      <c r="E9">
        <f t="shared" ref="E9:E16" si="1">COUNTIF($A$2:$A$201, "&lt;"&amp;D9) - COUNTIF($A$2:$A$201, "&lt;"&amp;C9)</f>
        <v>7</v>
      </c>
      <c r="F9">
        <f t="shared" ref="F9:F17" si="2">(C9 + D9)/2</f>
        <v>162</v>
      </c>
      <c r="G9">
        <f t="shared" ref="G9:G17" si="3">F9*E9</f>
        <v>1134</v>
      </c>
      <c r="H9">
        <f t="shared" ref="H9:H17" si="4">G9*F9</f>
        <v>183708</v>
      </c>
      <c r="J9">
        <f>№2!K9</f>
        <v>54</v>
      </c>
      <c r="K9">
        <f>K8+1</f>
        <v>2</v>
      </c>
      <c r="L9">
        <f>M8</f>
        <v>51.6</v>
      </c>
      <c r="M9">
        <f t="shared" ref="M9:M17" si="5">L9+$O$4</f>
        <v>55.2</v>
      </c>
      <c r="N9">
        <f t="shared" ref="N9:N16" si="6">COUNTIF(J3:J202, "&lt;"&amp;M9) - COUNTIF(J3:J202, "&lt;"&amp;L9)</f>
        <v>8</v>
      </c>
      <c r="O9">
        <f t="shared" ref="O9:O17" si="7">(L9 + M9)/2</f>
        <v>53.400000000000006</v>
      </c>
      <c r="P9">
        <f t="shared" ref="P9:P17" si="8">O9*N9</f>
        <v>427.20000000000005</v>
      </c>
      <c r="Q9">
        <f t="shared" ref="Q9:Q17" si="9">P9*O9</f>
        <v>22812.480000000003</v>
      </c>
    </row>
    <row r="10" spans="1:17" x14ac:dyDescent="0.3">
      <c r="A10">
        <f>№2!A10</f>
        <v>159</v>
      </c>
      <c r="B10">
        <f t="shared" ref="B10:B16" si="10">B9+1</f>
        <v>3</v>
      </c>
      <c r="C10">
        <f t="shared" ref="C10:C16" si="11">D9</f>
        <v>164</v>
      </c>
      <c r="D10">
        <f t="shared" si="0"/>
        <v>168</v>
      </c>
      <c r="E10">
        <f t="shared" si="1"/>
        <v>49</v>
      </c>
      <c r="F10">
        <f t="shared" si="2"/>
        <v>166</v>
      </c>
      <c r="G10">
        <f t="shared" si="3"/>
        <v>8134</v>
      </c>
      <c r="H10">
        <f t="shared" si="4"/>
        <v>1350244</v>
      </c>
      <c r="J10">
        <f>№2!K10</f>
        <v>55</v>
      </c>
      <c r="K10">
        <f t="shared" ref="K10:K17" si="12">K9+1</f>
        <v>3</v>
      </c>
      <c r="L10">
        <f t="shared" ref="L10:L17" si="13">M9</f>
        <v>55.2</v>
      </c>
      <c r="M10">
        <f t="shared" si="5"/>
        <v>58.800000000000004</v>
      </c>
      <c r="N10">
        <f t="shared" si="6"/>
        <v>9</v>
      </c>
      <c r="O10">
        <f t="shared" si="7"/>
        <v>57</v>
      </c>
      <c r="P10">
        <f t="shared" si="8"/>
        <v>513</v>
      </c>
      <c r="Q10">
        <f t="shared" si="9"/>
        <v>29241</v>
      </c>
    </row>
    <row r="11" spans="1:17" x14ac:dyDescent="0.3">
      <c r="A11">
        <f>№2!A11</f>
        <v>159</v>
      </c>
      <c r="B11">
        <f t="shared" si="10"/>
        <v>4</v>
      </c>
      <c r="C11">
        <f t="shared" si="11"/>
        <v>168</v>
      </c>
      <c r="D11">
        <f t="shared" si="0"/>
        <v>172</v>
      </c>
      <c r="E11">
        <f t="shared" si="1"/>
        <v>61</v>
      </c>
      <c r="F11">
        <f t="shared" si="2"/>
        <v>170</v>
      </c>
      <c r="G11">
        <f t="shared" si="3"/>
        <v>10370</v>
      </c>
      <c r="H11">
        <f t="shared" si="4"/>
        <v>1762900</v>
      </c>
      <c r="J11">
        <f>№2!K11</f>
        <v>55</v>
      </c>
      <c r="K11">
        <f t="shared" si="12"/>
        <v>4</v>
      </c>
      <c r="L11">
        <f t="shared" si="13"/>
        <v>58.800000000000004</v>
      </c>
      <c r="M11">
        <f t="shared" si="5"/>
        <v>62.400000000000006</v>
      </c>
      <c r="N11">
        <f t="shared" si="6"/>
        <v>49</v>
      </c>
      <c r="O11">
        <f t="shared" si="7"/>
        <v>60.600000000000009</v>
      </c>
      <c r="P11">
        <f t="shared" si="8"/>
        <v>2969.4000000000005</v>
      </c>
      <c r="Q11">
        <f t="shared" si="9"/>
        <v>179945.64000000007</v>
      </c>
    </row>
    <row r="12" spans="1:17" x14ac:dyDescent="0.3">
      <c r="A12">
        <f>№2!A12</f>
        <v>159</v>
      </c>
      <c r="B12">
        <f t="shared" si="10"/>
        <v>5</v>
      </c>
      <c r="C12">
        <f t="shared" si="11"/>
        <v>172</v>
      </c>
      <c r="D12">
        <f t="shared" si="0"/>
        <v>176</v>
      </c>
      <c r="E12">
        <f t="shared" si="1"/>
        <v>37</v>
      </c>
      <c r="F12">
        <f t="shared" si="2"/>
        <v>174</v>
      </c>
      <c r="G12">
        <f t="shared" si="3"/>
        <v>6438</v>
      </c>
      <c r="H12">
        <f t="shared" si="4"/>
        <v>1120212</v>
      </c>
      <c r="J12">
        <f>№2!K12</f>
        <v>55</v>
      </c>
      <c r="K12">
        <f t="shared" si="12"/>
        <v>5</v>
      </c>
      <c r="L12">
        <f t="shared" si="13"/>
        <v>62.400000000000006</v>
      </c>
      <c r="M12">
        <f t="shared" si="5"/>
        <v>66</v>
      </c>
      <c r="N12">
        <f t="shared" si="6"/>
        <v>37</v>
      </c>
      <c r="O12">
        <f t="shared" si="7"/>
        <v>64.2</v>
      </c>
      <c r="P12">
        <f t="shared" si="8"/>
        <v>2375.4</v>
      </c>
      <c r="Q12">
        <f t="shared" si="9"/>
        <v>152500.68000000002</v>
      </c>
    </row>
    <row r="13" spans="1:17" x14ac:dyDescent="0.3">
      <c r="A13">
        <f>№2!A13</f>
        <v>159</v>
      </c>
      <c r="B13">
        <f t="shared" si="10"/>
        <v>6</v>
      </c>
      <c r="C13">
        <f t="shared" si="11"/>
        <v>176</v>
      </c>
      <c r="D13">
        <f t="shared" si="0"/>
        <v>180</v>
      </c>
      <c r="E13">
        <f t="shared" si="1"/>
        <v>22</v>
      </c>
      <c r="F13">
        <f t="shared" si="2"/>
        <v>178</v>
      </c>
      <c r="G13">
        <f t="shared" si="3"/>
        <v>3916</v>
      </c>
      <c r="H13">
        <f t="shared" si="4"/>
        <v>697048</v>
      </c>
      <c r="J13">
        <f>№2!K13</f>
        <v>55</v>
      </c>
      <c r="K13">
        <f t="shared" si="12"/>
        <v>6</v>
      </c>
      <c r="L13">
        <f t="shared" si="13"/>
        <v>66</v>
      </c>
      <c r="M13">
        <f t="shared" si="5"/>
        <v>69.599999999999994</v>
      </c>
      <c r="N13">
        <f t="shared" si="6"/>
        <v>49</v>
      </c>
      <c r="O13">
        <f t="shared" si="7"/>
        <v>67.8</v>
      </c>
      <c r="P13">
        <f t="shared" si="8"/>
        <v>3322.2</v>
      </c>
      <c r="Q13">
        <f t="shared" si="9"/>
        <v>225245.15999999997</v>
      </c>
    </row>
    <row r="14" spans="1:17" x14ac:dyDescent="0.3">
      <c r="A14">
        <f>№2!A14</f>
        <v>160</v>
      </c>
      <c r="B14">
        <f t="shared" si="10"/>
        <v>7</v>
      </c>
      <c r="C14">
        <f t="shared" si="11"/>
        <v>180</v>
      </c>
      <c r="D14">
        <f t="shared" si="0"/>
        <v>184</v>
      </c>
      <c r="E14">
        <f t="shared" si="1"/>
        <v>4</v>
      </c>
      <c r="F14">
        <f t="shared" si="2"/>
        <v>182</v>
      </c>
      <c r="G14">
        <f t="shared" si="3"/>
        <v>728</v>
      </c>
      <c r="H14">
        <f t="shared" si="4"/>
        <v>132496</v>
      </c>
      <c r="J14">
        <f>№2!K14</f>
        <v>56</v>
      </c>
      <c r="K14">
        <f t="shared" si="12"/>
        <v>7</v>
      </c>
      <c r="L14">
        <f t="shared" si="13"/>
        <v>69.599999999999994</v>
      </c>
      <c r="M14">
        <f t="shared" si="5"/>
        <v>73.199999999999989</v>
      </c>
      <c r="N14">
        <f t="shared" si="6"/>
        <v>21</v>
      </c>
      <c r="O14">
        <f t="shared" si="7"/>
        <v>71.399999999999991</v>
      </c>
      <c r="P14">
        <f t="shared" si="8"/>
        <v>1499.3999999999999</v>
      </c>
      <c r="Q14">
        <f t="shared" si="9"/>
        <v>107057.15999999997</v>
      </c>
    </row>
    <row r="15" spans="1:17" x14ac:dyDescent="0.3">
      <c r="A15">
        <f>№2!A15</f>
        <v>161</v>
      </c>
      <c r="B15">
        <f t="shared" si="10"/>
        <v>8</v>
      </c>
      <c r="C15">
        <f t="shared" si="11"/>
        <v>184</v>
      </c>
      <c r="D15">
        <f t="shared" si="0"/>
        <v>188</v>
      </c>
      <c r="E15">
        <f t="shared" si="1"/>
        <v>4</v>
      </c>
      <c r="F15">
        <f t="shared" si="2"/>
        <v>186</v>
      </c>
      <c r="G15">
        <f t="shared" si="3"/>
        <v>744</v>
      </c>
      <c r="H15">
        <f t="shared" si="4"/>
        <v>138384</v>
      </c>
      <c r="J15">
        <f>№2!K15</f>
        <v>56</v>
      </c>
      <c r="K15">
        <f t="shared" si="12"/>
        <v>8</v>
      </c>
      <c r="L15">
        <f t="shared" si="13"/>
        <v>73.199999999999989</v>
      </c>
      <c r="M15">
        <f t="shared" si="5"/>
        <v>76.799999999999983</v>
      </c>
      <c r="N15">
        <f t="shared" si="6"/>
        <v>16</v>
      </c>
      <c r="O15">
        <f t="shared" si="7"/>
        <v>74.999999999999986</v>
      </c>
      <c r="P15">
        <f t="shared" si="8"/>
        <v>1199.9999999999998</v>
      </c>
      <c r="Q15">
        <f t="shared" si="9"/>
        <v>89999.999999999971</v>
      </c>
    </row>
    <row r="16" spans="1:17" x14ac:dyDescent="0.3">
      <c r="A16">
        <f>№2!A16</f>
        <v>161</v>
      </c>
      <c r="B16">
        <f t="shared" si="10"/>
        <v>9</v>
      </c>
      <c r="C16">
        <f t="shared" si="11"/>
        <v>188</v>
      </c>
      <c r="D16">
        <f t="shared" si="0"/>
        <v>192</v>
      </c>
      <c r="E16">
        <f t="shared" si="1"/>
        <v>2</v>
      </c>
      <c r="F16">
        <f t="shared" si="2"/>
        <v>190</v>
      </c>
      <c r="G16">
        <f t="shared" si="3"/>
        <v>380</v>
      </c>
      <c r="H16">
        <f t="shared" si="4"/>
        <v>72200</v>
      </c>
      <c r="J16">
        <f>№2!K16</f>
        <v>57</v>
      </c>
      <c r="K16">
        <f t="shared" si="12"/>
        <v>9</v>
      </c>
      <c r="L16">
        <f t="shared" si="13"/>
        <v>76.799999999999983</v>
      </c>
      <c r="M16">
        <f t="shared" si="5"/>
        <v>80.399999999999977</v>
      </c>
      <c r="N16">
        <f t="shared" si="6"/>
        <v>5</v>
      </c>
      <c r="O16">
        <f t="shared" si="7"/>
        <v>78.59999999999998</v>
      </c>
      <c r="P16">
        <f t="shared" si="8"/>
        <v>392.99999999999989</v>
      </c>
      <c r="Q16">
        <f t="shared" si="9"/>
        <v>30889.799999999985</v>
      </c>
    </row>
    <row r="17" spans="1:17" x14ac:dyDescent="0.3">
      <c r="A17">
        <f>№2!A17</f>
        <v>161</v>
      </c>
      <c r="B17">
        <f>B16+1</f>
        <v>10</v>
      </c>
      <c r="C17">
        <f>D16</f>
        <v>192</v>
      </c>
      <c r="D17">
        <f t="shared" si="0"/>
        <v>196</v>
      </c>
      <c r="E17">
        <f>COUNTIF($A$2:$A$201, "&lt;="&amp;D17) - COUNTIF($A$2:$A$201, "&lt;"&amp;C17)</f>
        <v>1</v>
      </c>
      <c r="F17">
        <f t="shared" si="2"/>
        <v>194</v>
      </c>
      <c r="G17">
        <f t="shared" si="3"/>
        <v>194</v>
      </c>
      <c r="H17">
        <f t="shared" si="4"/>
        <v>37636</v>
      </c>
      <c r="J17">
        <f>№2!K17</f>
        <v>57</v>
      </c>
      <c r="K17">
        <f t="shared" si="12"/>
        <v>10</v>
      </c>
      <c r="L17">
        <f t="shared" si="13"/>
        <v>80.399999999999977</v>
      </c>
      <c r="M17">
        <f t="shared" si="5"/>
        <v>83.999999999999972</v>
      </c>
      <c r="N17">
        <f>COUNTIF(J11:J210, "&lt;="&amp;M17) - COUNTIF(J11:J210, "&lt;"&amp;L17)</f>
        <v>2</v>
      </c>
      <c r="O17">
        <f t="shared" si="7"/>
        <v>82.199999999999974</v>
      </c>
      <c r="P17">
        <f t="shared" si="8"/>
        <v>164.39999999999995</v>
      </c>
      <c r="Q17">
        <f t="shared" si="9"/>
        <v>13513.679999999991</v>
      </c>
    </row>
    <row r="18" spans="1:17" x14ac:dyDescent="0.3">
      <c r="A18">
        <f>№2!A18</f>
        <v>162</v>
      </c>
      <c r="E18">
        <f>SUM(E8:E17)</f>
        <v>200</v>
      </c>
      <c r="G18">
        <f>SUM(G8:G17)</f>
        <v>34092</v>
      </c>
      <c r="H18">
        <f>SUM(H8:H17)</f>
        <v>5819360</v>
      </c>
      <c r="J18">
        <f>№2!K18</f>
        <v>57</v>
      </c>
      <c r="N18">
        <f>SUM(N8:N17)</f>
        <v>200</v>
      </c>
      <c r="P18">
        <f t="shared" ref="P18:Q18" si="14">SUM(P8:P17)</f>
        <v>13063.2</v>
      </c>
      <c r="Q18">
        <f t="shared" si="14"/>
        <v>861125.75999999989</v>
      </c>
    </row>
    <row r="19" spans="1:17" x14ac:dyDescent="0.3">
      <c r="A19">
        <f>№2!A19</f>
        <v>163</v>
      </c>
      <c r="E19">
        <f>MAX(E8:E17)</f>
        <v>61</v>
      </c>
      <c r="J19">
        <f>№2!K19</f>
        <v>57</v>
      </c>
      <c r="N19">
        <f>MAX(N8:N17)</f>
        <v>49</v>
      </c>
    </row>
    <row r="20" spans="1:17" x14ac:dyDescent="0.3">
      <c r="A20">
        <f>№2!A20</f>
        <v>163</v>
      </c>
      <c r="J20">
        <f>№2!K20</f>
        <v>57</v>
      </c>
    </row>
    <row r="21" spans="1:17" x14ac:dyDescent="0.3">
      <c r="A21">
        <f>№2!A21</f>
        <v>164</v>
      </c>
      <c r="J21">
        <f>№2!K21</f>
        <v>58</v>
      </c>
    </row>
    <row r="22" spans="1:17" x14ac:dyDescent="0.3">
      <c r="A22">
        <f>№2!A22</f>
        <v>164</v>
      </c>
      <c r="C22" s="27" t="s">
        <v>19</v>
      </c>
      <c r="D22" s="27"/>
      <c r="E22" s="27"/>
      <c r="F22" s="27"/>
      <c r="G22">
        <f>G18/E18</f>
        <v>170.46</v>
      </c>
      <c r="J22">
        <f>№2!K22</f>
        <v>58</v>
      </c>
      <c r="L22" s="27" t="s">
        <v>19</v>
      </c>
      <c r="M22" s="27"/>
      <c r="N22" s="27"/>
      <c r="O22" s="27"/>
      <c r="P22">
        <f>P18/N18</f>
        <v>65.316000000000003</v>
      </c>
    </row>
    <row r="23" spans="1:17" x14ac:dyDescent="0.3">
      <c r="A23">
        <f>№2!A23</f>
        <v>164</v>
      </c>
      <c r="C23" s="28" t="s">
        <v>21</v>
      </c>
      <c r="D23" s="28"/>
      <c r="E23" s="28"/>
      <c r="F23" s="28"/>
      <c r="G23">
        <f>H18/E18-G22*G22</f>
        <v>40.188399999995454</v>
      </c>
      <c r="J23">
        <f>№2!K23</f>
        <v>59</v>
      </c>
      <c r="L23" s="28" t="s">
        <v>21</v>
      </c>
      <c r="M23" s="28"/>
      <c r="N23" s="28"/>
      <c r="O23" s="28"/>
      <c r="P23">
        <f>Q18/N18-P22*P22</f>
        <v>39.448943999998846</v>
      </c>
    </row>
    <row r="24" spans="1:17" x14ac:dyDescent="0.3">
      <c r="A24">
        <f>№2!A24</f>
        <v>164</v>
      </c>
      <c r="C24" s="28" t="s">
        <v>22</v>
      </c>
      <c r="D24" s="28"/>
      <c r="E24" s="28"/>
      <c r="F24" s="28"/>
      <c r="G24" s="21">
        <f>G23*200/199</f>
        <v>40.3903517587894</v>
      </c>
      <c r="J24">
        <f>№2!K24</f>
        <v>59</v>
      </c>
      <c r="L24" s="28" t="s">
        <v>22</v>
      </c>
      <c r="M24" s="28"/>
      <c r="N24" s="28"/>
      <c r="O24" s="28"/>
      <c r="P24" s="21">
        <f>P23*200/199</f>
        <v>39.647179899496329</v>
      </c>
    </row>
    <row r="25" spans="1:17" x14ac:dyDescent="0.3">
      <c r="A25">
        <f>№2!A25</f>
        <v>164</v>
      </c>
      <c r="C25" s="28" t="s">
        <v>25</v>
      </c>
      <c r="D25" s="28"/>
      <c r="E25" s="28"/>
      <c r="F25" s="28"/>
      <c r="G25">
        <f>SQRT(G24)</f>
        <v>6.3553404125026534</v>
      </c>
      <c r="J25">
        <f>№2!K25</f>
        <v>59</v>
      </c>
      <c r="L25" s="28" t="s">
        <v>25</v>
      </c>
      <c r="M25" s="28"/>
      <c r="N25" s="28"/>
      <c r="O25" s="28"/>
      <c r="P25">
        <f>SQRT(P24)</f>
        <v>6.2966006622221427</v>
      </c>
    </row>
    <row r="26" spans="1:17" x14ac:dyDescent="0.3">
      <c r="A26">
        <f>№2!A26</f>
        <v>164</v>
      </c>
      <c r="C26" s="28" t="s">
        <v>23</v>
      </c>
      <c r="D26" s="28"/>
      <c r="E26" s="28"/>
      <c r="F26" s="28"/>
      <c r="G26">
        <f>_xlfn.MAXIFS(F8:F17, E8:E17, E19)</f>
        <v>170</v>
      </c>
      <c r="J26">
        <f>№2!K26</f>
        <v>59</v>
      </c>
      <c r="L26" s="28" t="s">
        <v>23</v>
      </c>
      <c r="M26" s="28"/>
      <c r="N26" s="28"/>
      <c r="O26" s="28"/>
      <c r="P26">
        <f>_xlfn.MAXIFS(O8:O17, N8:N17, N19)</f>
        <v>67.8</v>
      </c>
    </row>
    <row r="27" spans="1:17" x14ac:dyDescent="0.3">
      <c r="A27">
        <f>№2!A27</f>
        <v>164</v>
      </c>
      <c r="C27" s="28" t="s">
        <v>24</v>
      </c>
      <c r="D27" s="28"/>
      <c r="E27" s="28"/>
      <c r="F27" s="28"/>
      <c r="G27">
        <f>(F12+F13)/2</f>
        <v>176</v>
      </c>
      <c r="J27">
        <f>№2!K27</f>
        <v>59</v>
      </c>
      <c r="L27" s="28" t="s">
        <v>24</v>
      </c>
      <c r="M27" s="28"/>
      <c r="N27" s="28"/>
      <c r="O27" s="28"/>
      <c r="P27">
        <f>(O12+O13)/2</f>
        <v>66</v>
      </c>
    </row>
    <row r="28" spans="1:17" x14ac:dyDescent="0.3">
      <c r="A28">
        <f>№2!A28</f>
        <v>164</v>
      </c>
      <c r="J28">
        <f>№2!K28</f>
        <v>59</v>
      </c>
    </row>
    <row r="29" spans="1:17" x14ac:dyDescent="0.3">
      <c r="A29">
        <f>№2!A29</f>
        <v>164</v>
      </c>
      <c r="J29">
        <f>№2!K29</f>
        <v>59</v>
      </c>
    </row>
    <row r="30" spans="1:17" x14ac:dyDescent="0.3">
      <c r="A30">
        <f>№2!A30</f>
        <v>164</v>
      </c>
      <c r="J30">
        <f>№2!K30</f>
        <v>59</v>
      </c>
    </row>
    <row r="31" spans="1:17" x14ac:dyDescent="0.3">
      <c r="A31">
        <f>№2!A31</f>
        <v>164</v>
      </c>
      <c r="J31">
        <f>№2!K31</f>
        <v>60</v>
      </c>
    </row>
    <row r="32" spans="1:17" x14ac:dyDescent="0.3">
      <c r="A32">
        <f>№2!A32</f>
        <v>165</v>
      </c>
      <c r="J32">
        <f>№2!K32</f>
        <v>60</v>
      </c>
    </row>
    <row r="33" spans="1:10" x14ac:dyDescent="0.3">
      <c r="A33">
        <f>№2!A33</f>
        <v>165</v>
      </c>
      <c r="J33">
        <f>№2!K33</f>
        <v>60</v>
      </c>
    </row>
    <row r="34" spans="1:10" x14ac:dyDescent="0.3">
      <c r="A34">
        <f>№2!A34</f>
        <v>165</v>
      </c>
      <c r="J34">
        <f>№2!K34</f>
        <v>60</v>
      </c>
    </row>
    <row r="35" spans="1:10" x14ac:dyDescent="0.3">
      <c r="A35">
        <f>№2!A35</f>
        <v>165</v>
      </c>
      <c r="J35">
        <f>№2!K35</f>
        <v>60</v>
      </c>
    </row>
    <row r="36" spans="1:10" x14ac:dyDescent="0.3">
      <c r="A36">
        <f>№2!A36</f>
        <v>165</v>
      </c>
      <c r="J36">
        <f>№2!K36</f>
        <v>60</v>
      </c>
    </row>
    <row r="37" spans="1:10" x14ac:dyDescent="0.3">
      <c r="A37">
        <f>№2!A37</f>
        <v>165</v>
      </c>
      <c r="J37">
        <f>№2!K37</f>
        <v>60</v>
      </c>
    </row>
    <row r="38" spans="1:10" x14ac:dyDescent="0.3">
      <c r="A38">
        <f>№2!A38</f>
        <v>165</v>
      </c>
      <c r="J38">
        <f>№2!K38</f>
        <v>60</v>
      </c>
    </row>
    <row r="39" spans="1:10" x14ac:dyDescent="0.3">
      <c r="A39">
        <f>№2!A39</f>
        <v>165</v>
      </c>
      <c r="J39">
        <f>№2!K39</f>
        <v>60</v>
      </c>
    </row>
    <row r="40" spans="1:10" x14ac:dyDescent="0.3">
      <c r="A40">
        <f>№2!A40</f>
        <v>165</v>
      </c>
      <c r="J40">
        <f>№2!K40</f>
        <v>60</v>
      </c>
    </row>
    <row r="41" spans="1:10" x14ac:dyDescent="0.3">
      <c r="A41">
        <f>№2!A41</f>
        <v>165</v>
      </c>
      <c r="J41">
        <f>№2!K41</f>
        <v>60</v>
      </c>
    </row>
    <row r="42" spans="1:10" x14ac:dyDescent="0.3">
      <c r="A42">
        <f>№2!A42</f>
        <v>165</v>
      </c>
      <c r="J42">
        <f>№2!K42</f>
        <v>60</v>
      </c>
    </row>
    <row r="43" spans="1:10" x14ac:dyDescent="0.3">
      <c r="A43">
        <f>№2!A43</f>
        <v>166</v>
      </c>
      <c r="J43">
        <f>№2!K43</f>
        <v>60</v>
      </c>
    </row>
    <row r="44" spans="1:10" x14ac:dyDescent="0.3">
      <c r="A44">
        <f>№2!A44</f>
        <v>166</v>
      </c>
      <c r="J44">
        <f>№2!K44</f>
        <v>60</v>
      </c>
    </row>
    <row r="45" spans="1:10" x14ac:dyDescent="0.3">
      <c r="A45">
        <f>№2!A45</f>
        <v>166</v>
      </c>
      <c r="J45">
        <f>№2!K45</f>
        <v>61</v>
      </c>
    </row>
    <row r="46" spans="1:10" x14ac:dyDescent="0.3">
      <c r="A46">
        <f>№2!A46</f>
        <v>166</v>
      </c>
      <c r="J46">
        <f>№2!K46</f>
        <v>61</v>
      </c>
    </row>
    <row r="47" spans="1:10" x14ac:dyDescent="0.3">
      <c r="A47">
        <f>№2!A47</f>
        <v>166</v>
      </c>
      <c r="J47">
        <f>№2!K47</f>
        <v>61</v>
      </c>
    </row>
    <row r="48" spans="1:10" x14ac:dyDescent="0.3">
      <c r="A48">
        <f>№2!A48</f>
        <v>166</v>
      </c>
      <c r="J48">
        <f>№2!K48</f>
        <v>61</v>
      </c>
    </row>
    <row r="49" spans="1:10" x14ac:dyDescent="0.3">
      <c r="A49">
        <f>№2!A49</f>
        <v>166</v>
      </c>
      <c r="J49">
        <f>№2!K49</f>
        <v>61</v>
      </c>
    </row>
    <row r="50" spans="1:10" x14ac:dyDescent="0.3">
      <c r="A50">
        <f>№2!A50</f>
        <v>166</v>
      </c>
      <c r="J50">
        <f>№2!K50</f>
        <v>61</v>
      </c>
    </row>
    <row r="51" spans="1:10" x14ac:dyDescent="0.3">
      <c r="A51">
        <f>№2!A51</f>
        <v>166</v>
      </c>
      <c r="J51">
        <f>№2!K51</f>
        <v>61</v>
      </c>
    </row>
    <row r="52" spans="1:10" x14ac:dyDescent="0.3">
      <c r="A52">
        <f>№2!A52</f>
        <v>166</v>
      </c>
      <c r="J52">
        <f>№2!K52</f>
        <v>61</v>
      </c>
    </row>
    <row r="53" spans="1:10" x14ac:dyDescent="0.3">
      <c r="A53">
        <f>№2!A53</f>
        <v>166</v>
      </c>
      <c r="J53">
        <f>№2!K53</f>
        <v>61</v>
      </c>
    </row>
    <row r="54" spans="1:10" x14ac:dyDescent="0.3">
      <c r="A54">
        <f>№2!A54</f>
        <v>167</v>
      </c>
      <c r="J54">
        <f>№2!K54</f>
        <v>61</v>
      </c>
    </row>
    <row r="55" spans="1:10" x14ac:dyDescent="0.3">
      <c r="A55">
        <f>№2!A55</f>
        <v>167</v>
      </c>
      <c r="J55">
        <f>№2!K55</f>
        <v>61</v>
      </c>
    </row>
    <row r="56" spans="1:10" x14ac:dyDescent="0.3">
      <c r="A56">
        <f>№2!A56</f>
        <v>167</v>
      </c>
      <c r="J56">
        <f>№2!K56</f>
        <v>61</v>
      </c>
    </row>
    <row r="57" spans="1:10" x14ac:dyDescent="0.3">
      <c r="A57">
        <f>№2!A57</f>
        <v>167</v>
      </c>
      <c r="J57">
        <f>№2!K57</f>
        <v>62</v>
      </c>
    </row>
    <row r="58" spans="1:10" x14ac:dyDescent="0.3">
      <c r="A58">
        <f>№2!A58</f>
        <v>167</v>
      </c>
      <c r="J58">
        <f>№2!K58</f>
        <v>62</v>
      </c>
    </row>
    <row r="59" spans="1:10" x14ac:dyDescent="0.3">
      <c r="A59">
        <f>№2!A59</f>
        <v>167</v>
      </c>
      <c r="J59">
        <f>№2!K59</f>
        <v>62</v>
      </c>
    </row>
    <row r="60" spans="1:10" x14ac:dyDescent="0.3">
      <c r="A60">
        <f>№2!A60</f>
        <v>167</v>
      </c>
      <c r="J60">
        <f>№2!K60</f>
        <v>62</v>
      </c>
    </row>
    <row r="61" spans="1:10" x14ac:dyDescent="0.3">
      <c r="A61">
        <f>№2!A61</f>
        <v>167</v>
      </c>
      <c r="J61">
        <f>№2!K61</f>
        <v>62</v>
      </c>
    </row>
    <row r="62" spans="1:10" x14ac:dyDescent="0.3">
      <c r="A62">
        <f>№2!A62</f>
        <v>167</v>
      </c>
      <c r="J62">
        <f>№2!K62</f>
        <v>62</v>
      </c>
    </row>
    <row r="63" spans="1:10" x14ac:dyDescent="0.3">
      <c r="A63">
        <f>№2!A63</f>
        <v>167</v>
      </c>
      <c r="J63">
        <f>№2!K63</f>
        <v>62</v>
      </c>
    </row>
    <row r="64" spans="1:10" x14ac:dyDescent="0.3">
      <c r="A64">
        <f>№2!A64</f>
        <v>167</v>
      </c>
      <c r="J64">
        <f>№2!K64</f>
        <v>62</v>
      </c>
    </row>
    <row r="65" spans="1:10" x14ac:dyDescent="0.3">
      <c r="A65">
        <f>№2!A65</f>
        <v>167</v>
      </c>
      <c r="J65">
        <f>№2!K65</f>
        <v>62</v>
      </c>
    </row>
    <row r="66" spans="1:10" x14ac:dyDescent="0.3">
      <c r="A66">
        <f>№2!A66</f>
        <v>167</v>
      </c>
      <c r="J66">
        <f>№2!K66</f>
        <v>62</v>
      </c>
    </row>
    <row r="67" spans="1:10" x14ac:dyDescent="0.3">
      <c r="A67">
        <f>№2!A67</f>
        <v>167</v>
      </c>
      <c r="J67">
        <f>№2!K67</f>
        <v>62</v>
      </c>
    </row>
    <row r="68" spans="1:10" x14ac:dyDescent="0.3">
      <c r="A68">
        <f>№2!A68</f>
        <v>167</v>
      </c>
      <c r="J68">
        <f>№2!K68</f>
        <v>62</v>
      </c>
    </row>
    <row r="69" spans="1:10" x14ac:dyDescent="0.3">
      <c r="A69">
        <f>№2!A69</f>
        <v>167</v>
      </c>
      <c r="J69">
        <f>№2!K69</f>
        <v>62</v>
      </c>
    </row>
    <row r="70" spans="1:10" x14ac:dyDescent="0.3">
      <c r="A70">
        <f>№2!A70</f>
        <v>168</v>
      </c>
      <c r="J70">
        <f>№2!K70</f>
        <v>62</v>
      </c>
    </row>
    <row r="71" spans="1:10" x14ac:dyDescent="0.3">
      <c r="A71">
        <f>№2!A71</f>
        <v>168</v>
      </c>
      <c r="J71">
        <f>№2!K71</f>
        <v>62</v>
      </c>
    </row>
    <row r="72" spans="1:10" x14ac:dyDescent="0.3">
      <c r="A72">
        <f>№2!A72</f>
        <v>168</v>
      </c>
      <c r="J72">
        <f>№2!K72</f>
        <v>63</v>
      </c>
    </row>
    <row r="73" spans="1:10" x14ac:dyDescent="0.3">
      <c r="A73">
        <f>№2!A73</f>
        <v>168</v>
      </c>
      <c r="J73">
        <f>№2!K73</f>
        <v>63</v>
      </c>
    </row>
    <row r="74" spans="1:10" x14ac:dyDescent="0.3">
      <c r="A74">
        <f>№2!A74</f>
        <v>168</v>
      </c>
      <c r="J74">
        <f>№2!K74</f>
        <v>63</v>
      </c>
    </row>
    <row r="75" spans="1:10" x14ac:dyDescent="0.3">
      <c r="A75">
        <f>№2!A75</f>
        <v>168</v>
      </c>
      <c r="J75">
        <f>№2!K75</f>
        <v>63</v>
      </c>
    </row>
    <row r="76" spans="1:10" x14ac:dyDescent="0.3">
      <c r="A76">
        <f>№2!A76</f>
        <v>168</v>
      </c>
      <c r="J76">
        <f>№2!K76</f>
        <v>63</v>
      </c>
    </row>
    <row r="77" spans="1:10" x14ac:dyDescent="0.3">
      <c r="A77">
        <f>№2!A77</f>
        <v>168</v>
      </c>
      <c r="J77">
        <f>№2!K77</f>
        <v>63</v>
      </c>
    </row>
    <row r="78" spans="1:10" x14ac:dyDescent="0.3">
      <c r="A78">
        <f>№2!A78</f>
        <v>168</v>
      </c>
      <c r="J78">
        <f>№2!K78</f>
        <v>63</v>
      </c>
    </row>
    <row r="79" spans="1:10" x14ac:dyDescent="0.3">
      <c r="A79">
        <f>№2!A79</f>
        <v>168</v>
      </c>
      <c r="J79">
        <f>№2!K79</f>
        <v>63</v>
      </c>
    </row>
    <row r="80" spans="1:10" x14ac:dyDescent="0.3">
      <c r="A80">
        <f>№2!A80</f>
        <v>168</v>
      </c>
      <c r="J80">
        <f>№2!K80</f>
        <v>63</v>
      </c>
    </row>
    <row r="81" spans="1:10" x14ac:dyDescent="0.3">
      <c r="A81">
        <f>№2!A81</f>
        <v>168</v>
      </c>
      <c r="J81">
        <f>№2!K81</f>
        <v>63</v>
      </c>
    </row>
    <row r="82" spans="1:10" x14ac:dyDescent="0.3">
      <c r="A82">
        <f>№2!A82</f>
        <v>168</v>
      </c>
      <c r="J82">
        <f>№2!K82</f>
        <v>63</v>
      </c>
    </row>
    <row r="83" spans="1:10" x14ac:dyDescent="0.3">
      <c r="A83">
        <f>№2!A83</f>
        <v>168</v>
      </c>
      <c r="J83">
        <f>№2!K83</f>
        <v>63</v>
      </c>
    </row>
    <row r="84" spans="1:10" x14ac:dyDescent="0.3">
      <c r="A84">
        <f>№2!A84</f>
        <v>169</v>
      </c>
      <c r="J84">
        <f>№2!K84</f>
        <v>64</v>
      </c>
    </row>
    <row r="85" spans="1:10" x14ac:dyDescent="0.3">
      <c r="A85">
        <f>№2!A85</f>
        <v>169</v>
      </c>
      <c r="J85">
        <f>№2!K85</f>
        <v>64</v>
      </c>
    </row>
    <row r="86" spans="1:10" x14ac:dyDescent="0.3">
      <c r="A86">
        <f>№2!A86</f>
        <v>169</v>
      </c>
      <c r="J86">
        <f>№2!K86</f>
        <v>64</v>
      </c>
    </row>
    <row r="87" spans="1:10" x14ac:dyDescent="0.3">
      <c r="A87">
        <f>№2!A87</f>
        <v>169</v>
      </c>
      <c r="J87">
        <f>№2!K87</f>
        <v>64</v>
      </c>
    </row>
    <row r="88" spans="1:10" x14ac:dyDescent="0.3">
      <c r="A88">
        <f>№2!A88</f>
        <v>169</v>
      </c>
      <c r="J88">
        <f>№2!K88</f>
        <v>64</v>
      </c>
    </row>
    <row r="89" spans="1:10" x14ac:dyDescent="0.3">
      <c r="A89">
        <f>№2!A89</f>
        <v>169</v>
      </c>
      <c r="J89">
        <f>№2!K89</f>
        <v>64</v>
      </c>
    </row>
    <row r="90" spans="1:10" x14ac:dyDescent="0.3">
      <c r="A90">
        <f>№2!A90</f>
        <v>169</v>
      </c>
      <c r="J90">
        <f>№2!K90</f>
        <v>64</v>
      </c>
    </row>
    <row r="91" spans="1:10" x14ac:dyDescent="0.3">
      <c r="A91">
        <f>№2!A91</f>
        <v>169</v>
      </c>
      <c r="J91">
        <f>№2!K91</f>
        <v>64</v>
      </c>
    </row>
    <row r="92" spans="1:10" x14ac:dyDescent="0.3">
      <c r="A92">
        <f>№2!A92</f>
        <v>169</v>
      </c>
      <c r="J92">
        <f>№2!K92</f>
        <v>64</v>
      </c>
    </row>
    <row r="93" spans="1:10" x14ac:dyDescent="0.3">
      <c r="A93">
        <f>№2!A93</f>
        <v>169</v>
      </c>
      <c r="J93">
        <f>№2!K93</f>
        <v>64</v>
      </c>
    </row>
    <row r="94" spans="1:10" x14ac:dyDescent="0.3">
      <c r="A94">
        <f>№2!A94</f>
        <v>169</v>
      </c>
      <c r="J94">
        <f>№2!K94</f>
        <v>64</v>
      </c>
    </row>
    <row r="95" spans="1:10" x14ac:dyDescent="0.3">
      <c r="A95">
        <f>№2!A95</f>
        <v>169</v>
      </c>
      <c r="J95">
        <f>№2!K95</f>
        <v>64</v>
      </c>
    </row>
    <row r="96" spans="1:10" x14ac:dyDescent="0.3">
      <c r="A96">
        <f>№2!A96</f>
        <v>170</v>
      </c>
      <c r="J96">
        <f>№2!K96</f>
        <v>64</v>
      </c>
    </row>
    <row r="97" spans="1:10" x14ac:dyDescent="0.3">
      <c r="A97">
        <f>№2!A97</f>
        <v>170</v>
      </c>
      <c r="J97">
        <f>№2!K97</f>
        <v>65</v>
      </c>
    </row>
    <row r="98" spans="1:10" x14ac:dyDescent="0.3">
      <c r="A98">
        <f>№2!A98</f>
        <v>170</v>
      </c>
      <c r="J98">
        <f>№2!K98</f>
        <v>65</v>
      </c>
    </row>
    <row r="99" spans="1:10" x14ac:dyDescent="0.3">
      <c r="A99">
        <f>№2!A99</f>
        <v>170</v>
      </c>
      <c r="J99">
        <f>№2!K99</f>
        <v>65</v>
      </c>
    </row>
    <row r="100" spans="1:10" x14ac:dyDescent="0.3">
      <c r="A100">
        <f>№2!A100</f>
        <v>170</v>
      </c>
      <c r="J100">
        <f>№2!K100</f>
        <v>65</v>
      </c>
    </row>
    <row r="101" spans="1:10" x14ac:dyDescent="0.3">
      <c r="A101">
        <f>№2!A101</f>
        <v>170</v>
      </c>
      <c r="J101">
        <f>№2!K101</f>
        <v>65</v>
      </c>
    </row>
    <row r="102" spans="1:10" x14ac:dyDescent="0.3">
      <c r="A102">
        <f>№2!A102</f>
        <v>170</v>
      </c>
      <c r="J102">
        <f>№2!K102</f>
        <v>65</v>
      </c>
    </row>
    <row r="103" spans="1:10" x14ac:dyDescent="0.3">
      <c r="A103">
        <f>№2!A103</f>
        <v>170</v>
      </c>
      <c r="J103">
        <f>№2!K103</f>
        <v>65</v>
      </c>
    </row>
    <row r="104" spans="1:10" x14ac:dyDescent="0.3">
      <c r="A104">
        <f>№2!A104</f>
        <v>170</v>
      </c>
      <c r="J104">
        <f>№2!K104</f>
        <v>65</v>
      </c>
    </row>
    <row r="105" spans="1:10" x14ac:dyDescent="0.3">
      <c r="A105">
        <f>№2!A105</f>
        <v>170</v>
      </c>
      <c r="J105">
        <f>№2!K105</f>
        <v>65</v>
      </c>
    </row>
    <row r="106" spans="1:10" x14ac:dyDescent="0.3">
      <c r="A106">
        <f>№2!A106</f>
        <v>170</v>
      </c>
      <c r="J106">
        <f>№2!K106</f>
        <v>65</v>
      </c>
    </row>
    <row r="107" spans="1:10" x14ac:dyDescent="0.3">
      <c r="A107">
        <f>№2!A107</f>
        <v>170</v>
      </c>
      <c r="J107">
        <f>№2!K107</f>
        <v>65</v>
      </c>
    </row>
    <row r="108" spans="1:10" x14ac:dyDescent="0.3">
      <c r="A108">
        <f>№2!A108</f>
        <v>170</v>
      </c>
      <c r="J108">
        <f>№2!K108</f>
        <v>65</v>
      </c>
    </row>
    <row r="109" spans="1:10" x14ac:dyDescent="0.3">
      <c r="A109">
        <f>№2!A109</f>
        <v>170</v>
      </c>
      <c r="J109">
        <f>№2!K109</f>
        <v>66</v>
      </c>
    </row>
    <row r="110" spans="1:10" x14ac:dyDescent="0.3">
      <c r="A110">
        <f>№2!A110</f>
        <v>170</v>
      </c>
      <c r="J110">
        <f>№2!K110</f>
        <v>66</v>
      </c>
    </row>
    <row r="111" spans="1:10" x14ac:dyDescent="0.3">
      <c r="A111">
        <f>№2!A111</f>
        <v>170</v>
      </c>
      <c r="J111">
        <f>№2!K111</f>
        <v>66</v>
      </c>
    </row>
    <row r="112" spans="1:10" x14ac:dyDescent="0.3">
      <c r="A112">
        <f>№2!A112</f>
        <v>170</v>
      </c>
      <c r="J112">
        <f>№2!K112</f>
        <v>66</v>
      </c>
    </row>
    <row r="113" spans="1:10" x14ac:dyDescent="0.3">
      <c r="A113">
        <f>№2!A113</f>
        <v>171</v>
      </c>
      <c r="J113">
        <f>№2!K113</f>
        <v>66</v>
      </c>
    </row>
    <row r="114" spans="1:10" x14ac:dyDescent="0.3">
      <c r="A114">
        <f>№2!A114</f>
        <v>171</v>
      </c>
      <c r="J114">
        <f>№2!K114</f>
        <v>66</v>
      </c>
    </row>
    <row r="115" spans="1:10" x14ac:dyDescent="0.3">
      <c r="A115">
        <f>№2!A115</f>
        <v>171</v>
      </c>
      <c r="J115">
        <f>№2!K115</f>
        <v>66</v>
      </c>
    </row>
    <row r="116" spans="1:10" x14ac:dyDescent="0.3">
      <c r="A116">
        <f>№2!A116</f>
        <v>171</v>
      </c>
      <c r="J116">
        <f>№2!K116</f>
        <v>66</v>
      </c>
    </row>
    <row r="117" spans="1:10" x14ac:dyDescent="0.3">
      <c r="A117">
        <f>№2!A117</f>
        <v>171</v>
      </c>
      <c r="J117">
        <f>№2!K117</f>
        <v>66</v>
      </c>
    </row>
    <row r="118" spans="1:10" x14ac:dyDescent="0.3">
      <c r="A118">
        <f>№2!A118</f>
        <v>171</v>
      </c>
      <c r="J118">
        <f>№2!K118</f>
        <v>66</v>
      </c>
    </row>
    <row r="119" spans="1:10" x14ac:dyDescent="0.3">
      <c r="A119">
        <f>№2!A119</f>
        <v>171</v>
      </c>
      <c r="J119">
        <f>№2!K119</f>
        <v>66</v>
      </c>
    </row>
    <row r="120" spans="1:10" x14ac:dyDescent="0.3">
      <c r="A120">
        <f>№2!A120</f>
        <v>171</v>
      </c>
      <c r="J120">
        <f>№2!K120</f>
        <v>66</v>
      </c>
    </row>
    <row r="121" spans="1:10" x14ac:dyDescent="0.3">
      <c r="A121">
        <f>№2!A121</f>
        <v>171</v>
      </c>
      <c r="J121">
        <f>№2!K121</f>
        <v>66</v>
      </c>
    </row>
    <row r="122" spans="1:10" x14ac:dyDescent="0.3">
      <c r="A122">
        <f>№2!A122</f>
        <v>171</v>
      </c>
      <c r="J122">
        <f>№2!K122</f>
        <v>66</v>
      </c>
    </row>
    <row r="123" spans="1:10" x14ac:dyDescent="0.3">
      <c r="A123">
        <f>№2!A123</f>
        <v>171</v>
      </c>
      <c r="J123">
        <f>№2!K123</f>
        <v>66</v>
      </c>
    </row>
    <row r="124" spans="1:10" x14ac:dyDescent="0.3">
      <c r="A124">
        <f>№2!A124</f>
        <v>171</v>
      </c>
      <c r="J124">
        <f>№2!K124</f>
        <v>66</v>
      </c>
    </row>
    <row r="125" spans="1:10" x14ac:dyDescent="0.3">
      <c r="A125">
        <f>№2!A125</f>
        <v>156</v>
      </c>
      <c r="J125">
        <f>№2!K125</f>
        <v>67</v>
      </c>
    </row>
    <row r="126" spans="1:10" x14ac:dyDescent="0.3">
      <c r="A126">
        <f>№2!A126</f>
        <v>171</v>
      </c>
      <c r="J126">
        <f>№2!K126</f>
        <v>67</v>
      </c>
    </row>
    <row r="127" spans="1:10" x14ac:dyDescent="0.3">
      <c r="A127">
        <f>№2!A127</f>
        <v>171</v>
      </c>
      <c r="J127">
        <f>№2!K127</f>
        <v>67</v>
      </c>
    </row>
    <row r="128" spans="1:10" x14ac:dyDescent="0.3">
      <c r="A128">
        <f>№2!A128</f>
        <v>171</v>
      </c>
      <c r="J128">
        <f>№2!K128</f>
        <v>67</v>
      </c>
    </row>
    <row r="129" spans="1:10" x14ac:dyDescent="0.3">
      <c r="A129">
        <f>№2!A129</f>
        <v>171</v>
      </c>
      <c r="J129">
        <f>№2!K129</f>
        <v>67</v>
      </c>
    </row>
    <row r="130" spans="1:10" x14ac:dyDescent="0.3">
      <c r="A130">
        <f>№2!A130</f>
        <v>171</v>
      </c>
      <c r="J130">
        <f>№2!K130</f>
        <v>67</v>
      </c>
    </row>
    <row r="131" spans="1:10" x14ac:dyDescent="0.3">
      <c r="A131">
        <f>№2!A131</f>
        <v>171</v>
      </c>
      <c r="J131">
        <f>№2!K131</f>
        <v>67</v>
      </c>
    </row>
    <row r="132" spans="1:10" x14ac:dyDescent="0.3">
      <c r="A132">
        <f>№2!A132</f>
        <v>172</v>
      </c>
      <c r="J132">
        <f>№2!K132</f>
        <v>67</v>
      </c>
    </row>
    <row r="133" spans="1:10" x14ac:dyDescent="0.3">
      <c r="A133">
        <f>№2!A133</f>
        <v>172</v>
      </c>
      <c r="J133">
        <f>№2!K133</f>
        <v>67</v>
      </c>
    </row>
    <row r="134" spans="1:10" x14ac:dyDescent="0.3">
      <c r="A134">
        <f>№2!A134</f>
        <v>172</v>
      </c>
      <c r="J134">
        <f>№2!K134</f>
        <v>67</v>
      </c>
    </row>
    <row r="135" spans="1:10" x14ac:dyDescent="0.3">
      <c r="A135">
        <f>№2!A135</f>
        <v>172</v>
      </c>
      <c r="J135">
        <f>№2!K135</f>
        <v>67</v>
      </c>
    </row>
    <row r="136" spans="1:10" x14ac:dyDescent="0.3">
      <c r="A136">
        <f>№2!A136</f>
        <v>172</v>
      </c>
      <c r="J136">
        <f>№2!K136</f>
        <v>67</v>
      </c>
    </row>
    <row r="137" spans="1:10" x14ac:dyDescent="0.3">
      <c r="A137">
        <f>№2!A137</f>
        <v>172</v>
      </c>
      <c r="J137">
        <f>№2!K137</f>
        <v>67</v>
      </c>
    </row>
    <row r="138" spans="1:10" x14ac:dyDescent="0.3">
      <c r="A138">
        <f>№2!A138</f>
        <v>172</v>
      </c>
      <c r="J138">
        <f>№2!K138</f>
        <v>67</v>
      </c>
    </row>
    <row r="139" spans="1:10" x14ac:dyDescent="0.3">
      <c r="A139">
        <f>№2!A139</f>
        <v>173</v>
      </c>
      <c r="J139">
        <f>№2!K139</f>
        <v>67</v>
      </c>
    </row>
    <row r="140" spans="1:10" x14ac:dyDescent="0.3">
      <c r="A140">
        <f>№2!A140</f>
        <v>173</v>
      </c>
      <c r="J140">
        <f>№2!K140</f>
        <v>67</v>
      </c>
    </row>
    <row r="141" spans="1:10" x14ac:dyDescent="0.3">
      <c r="A141">
        <f>№2!A141</f>
        <v>173</v>
      </c>
      <c r="J141">
        <f>№2!K141</f>
        <v>67</v>
      </c>
    </row>
    <row r="142" spans="1:10" x14ac:dyDescent="0.3">
      <c r="A142">
        <f>№2!A142</f>
        <v>173</v>
      </c>
      <c r="J142">
        <f>№2!K142</f>
        <v>67</v>
      </c>
    </row>
    <row r="143" spans="1:10" x14ac:dyDescent="0.3">
      <c r="A143">
        <f>№2!A143</f>
        <v>173</v>
      </c>
      <c r="J143">
        <f>№2!K143</f>
        <v>68</v>
      </c>
    </row>
    <row r="144" spans="1:10" x14ac:dyDescent="0.3">
      <c r="A144">
        <f>№2!A144</f>
        <v>173</v>
      </c>
      <c r="J144">
        <f>№2!K144</f>
        <v>68</v>
      </c>
    </row>
    <row r="145" spans="1:10" x14ac:dyDescent="0.3">
      <c r="A145">
        <f>№2!A145</f>
        <v>173</v>
      </c>
      <c r="J145">
        <f>№2!K145</f>
        <v>68</v>
      </c>
    </row>
    <row r="146" spans="1:10" x14ac:dyDescent="0.3">
      <c r="A146">
        <f>№2!A146</f>
        <v>173</v>
      </c>
      <c r="J146">
        <f>№2!K146</f>
        <v>68</v>
      </c>
    </row>
    <row r="147" spans="1:10" x14ac:dyDescent="0.3">
      <c r="A147">
        <f>№2!A147</f>
        <v>173</v>
      </c>
      <c r="J147">
        <f>№2!K147</f>
        <v>68</v>
      </c>
    </row>
    <row r="148" spans="1:10" x14ac:dyDescent="0.3">
      <c r="A148">
        <f>№2!A148</f>
        <v>173</v>
      </c>
      <c r="J148">
        <f>№2!K148</f>
        <v>69</v>
      </c>
    </row>
    <row r="149" spans="1:10" x14ac:dyDescent="0.3">
      <c r="A149">
        <f>№2!A149</f>
        <v>173</v>
      </c>
      <c r="J149">
        <f>№2!K149</f>
        <v>69</v>
      </c>
    </row>
    <row r="150" spans="1:10" x14ac:dyDescent="0.3">
      <c r="A150">
        <f>№2!A150</f>
        <v>173</v>
      </c>
      <c r="J150">
        <f>№2!K150</f>
        <v>69</v>
      </c>
    </row>
    <row r="151" spans="1:10" x14ac:dyDescent="0.3">
      <c r="A151">
        <f>№2!A151</f>
        <v>173</v>
      </c>
      <c r="J151">
        <f>№2!K151</f>
        <v>69</v>
      </c>
    </row>
    <row r="152" spans="1:10" x14ac:dyDescent="0.3">
      <c r="A152">
        <f>№2!A152</f>
        <v>174</v>
      </c>
      <c r="J152">
        <f>№2!K152</f>
        <v>69</v>
      </c>
    </row>
    <row r="153" spans="1:10" x14ac:dyDescent="0.3">
      <c r="A153">
        <f>№2!A153</f>
        <v>174</v>
      </c>
      <c r="J153">
        <f>№2!K153</f>
        <v>69</v>
      </c>
    </row>
    <row r="154" spans="1:10" x14ac:dyDescent="0.3">
      <c r="A154">
        <f>№2!A154</f>
        <v>174</v>
      </c>
      <c r="J154">
        <f>№2!K154</f>
        <v>69</v>
      </c>
    </row>
    <row r="155" spans="1:10" x14ac:dyDescent="0.3">
      <c r="A155">
        <f>№2!A155</f>
        <v>174</v>
      </c>
      <c r="J155">
        <f>№2!K155</f>
        <v>69</v>
      </c>
    </row>
    <row r="156" spans="1:10" x14ac:dyDescent="0.3">
      <c r="A156">
        <f>№2!A156</f>
        <v>174</v>
      </c>
      <c r="J156">
        <f>№2!K156</f>
        <v>69</v>
      </c>
    </row>
    <row r="157" spans="1:10" x14ac:dyDescent="0.3">
      <c r="A157">
        <f>№2!A157</f>
        <v>174</v>
      </c>
      <c r="J157">
        <f>№2!K157</f>
        <v>69</v>
      </c>
    </row>
    <row r="158" spans="1:10" x14ac:dyDescent="0.3">
      <c r="A158">
        <f>№2!A158</f>
        <v>174</v>
      </c>
      <c r="J158">
        <f>№2!K158</f>
        <v>70</v>
      </c>
    </row>
    <row r="159" spans="1:10" x14ac:dyDescent="0.3">
      <c r="A159">
        <f>№2!A159</f>
        <v>174</v>
      </c>
      <c r="J159">
        <f>№2!K159</f>
        <v>70</v>
      </c>
    </row>
    <row r="160" spans="1:10" x14ac:dyDescent="0.3">
      <c r="A160">
        <f>№2!A160</f>
        <v>175</v>
      </c>
      <c r="J160">
        <f>№2!K160</f>
        <v>70</v>
      </c>
    </row>
    <row r="161" spans="1:10" x14ac:dyDescent="0.3">
      <c r="A161">
        <f>№2!A161</f>
        <v>175</v>
      </c>
      <c r="J161">
        <f>№2!K161</f>
        <v>70</v>
      </c>
    </row>
    <row r="162" spans="1:10" x14ac:dyDescent="0.3">
      <c r="A162">
        <f>№2!A162</f>
        <v>175</v>
      </c>
      <c r="J162">
        <f>№2!K162</f>
        <v>70</v>
      </c>
    </row>
    <row r="163" spans="1:10" x14ac:dyDescent="0.3">
      <c r="A163">
        <f>№2!A163</f>
        <v>175</v>
      </c>
      <c r="J163">
        <f>№2!K163</f>
        <v>70</v>
      </c>
    </row>
    <row r="164" spans="1:10" x14ac:dyDescent="0.3">
      <c r="A164">
        <f>№2!A164</f>
        <v>175</v>
      </c>
      <c r="J164">
        <f>№2!K164</f>
        <v>70</v>
      </c>
    </row>
    <row r="165" spans="1:10" x14ac:dyDescent="0.3">
      <c r="A165">
        <f>№2!A165</f>
        <v>175</v>
      </c>
      <c r="J165">
        <f>№2!K165</f>
        <v>70</v>
      </c>
    </row>
    <row r="166" spans="1:10" x14ac:dyDescent="0.3">
      <c r="A166">
        <f>№2!A166</f>
        <v>175</v>
      </c>
      <c r="J166">
        <f>№2!K166</f>
        <v>71</v>
      </c>
    </row>
    <row r="167" spans="1:10" x14ac:dyDescent="0.3">
      <c r="A167">
        <f>№2!A167</f>
        <v>175</v>
      </c>
      <c r="J167">
        <f>№2!K167</f>
        <v>71</v>
      </c>
    </row>
    <row r="168" spans="1:10" x14ac:dyDescent="0.3">
      <c r="A168">
        <f>№2!A168</f>
        <v>175</v>
      </c>
      <c r="J168">
        <f>№2!K168</f>
        <v>71</v>
      </c>
    </row>
    <row r="169" spans="1:10" x14ac:dyDescent="0.3">
      <c r="A169">
        <f>№2!A169</f>
        <v>176</v>
      </c>
      <c r="J169">
        <f>№2!K169</f>
        <v>71</v>
      </c>
    </row>
    <row r="170" spans="1:10" x14ac:dyDescent="0.3">
      <c r="A170">
        <f>№2!A170</f>
        <v>176</v>
      </c>
      <c r="J170">
        <f>№2!K170</f>
        <v>71</v>
      </c>
    </row>
    <row r="171" spans="1:10" x14ac:dyDescent="0.3">
      <c r="A171">
        <f>№2!A171</f>
        <v>176</v>
      </c>
      <c r="J171">
        <f>№2!K171</f>
        <v>71</v>
      </c>
    </row>
    <row r="172" spans="1:10" x14ac:dyDescent="0.3">
      <c r="A172">
        <f>№2!A172</f>
        <v>176</v>
      </c>
      <c r="J172">
        <f>№2!K172</f>
        <v>72</v>
      </c>
    </row>
    <row r="173" spans="1:10" x14ac:dyDescent="0.3">
      <c r="A173">
        <f>№2!A173</f>
        <v>176</v>
      </c>
      <c r="J173">
        <f>№2!K173</f>
        <v>72</v>
      </c>
    </row>
    <row r="174" spans="1:10" x14ac:dyDescent="0.3">
      <c r="A174">
        <f>№2!A174</f>
        <v>176</v>
      </c>
      <c r="J174">
        <f>№2!K174</f>
        <v>72</v>
      </c>
    </row>
    <row r="175" spans="1:10" x14ac:dyDescent="0.3">
      <c r="A175">
        <f>№2!A175</f>
        <v>176</v>
      </c>
      <c r="J175">
        <f>№2!K175</f>
        <v>73</v>
      </c>
    </row>
    <row r="176" spans="1:10" x14ac:dyDescent="0.3">
      <c r="A176">
        <f>№2!A176</f>
        <v>176</v>
      </c>
      <c r="J176">
        <f>№2!K176</f>
        <v>73</v>
      </c>
    </row>
    <row r="177" spans="1:10" x14ac:dyDescent="0.3">
      <c r="A177">
        <f>№2!A177</f>
        <v>177</v>
      </c>
      <c r="J177">
        <f>№2!K177</f>
        <v>73</v>
      </c>
    </row>
    <row r="178" spans="1:10" x14ac:dyDescent="0.3">
      <c r="A178">
        <f>№2!A178</f>
        <v>177</v>
      </c>
      <c r="J178">
        <f>№2!K178</f>
        <v>73</v>
      </c>
    </row>
    <row r="179" spans="1:10" x14ac:dyDescent="0.3">
      <c r="A179">
        <f>№2!A179</f>
        <v>177</v>
      </c>
      <c r="J179">
        <f>№2!K179</f>
        <v>74</v>
      </c>
    </row>
    <row r="180" spans="1:10" x14ac:dyDescent="0.3">
      <c r="A180">
        <f>№2!A180</f>
        <v>177</v>
      </c>
      <c r="J180">
        <f>№2!K180</f>
        <v>74</v>
      </c>
    </row>
    <row r="181" spans="1:10" x14ac:dyDescent="0.3">
      <c r="A181">
        <f>№2!A181</f>
        <v>177</v>
      </c>
      <c r="J181">
        <f>№2!K181</f>
        <v>74</v>
      </c>
    </row>
    <row r="182" spans="1:10" x14ac:dyDescent="0.3">
      <c r="A182">
        <f>№2!A182</f>
        <v>178</v>
      </c>
      <c r="J182">
        <f>№2!K182</f>
        <v>74</v>
      </c>
    </row>
    <row r="183" spans="1:10" x14ac:dyDescent="0.3">
      <c r="A183">
        <f>№2!A183</f>
        <v>178</v>
      </c>
      <c r="J183">
        <f>№2!K183</f>
        <v>74</v>
      </c>
    </row>
    <row r="184" spans="1:10" x14ac:dyDescent="0.3">
      <c r="A184">
        <f>№2!A184</f>
        <v>178</v>
      </c>
      <c r="J184">
        <f>№2!K184</f>
        <v>74</v>
      </c>
    </row>
    <row r="185" spans="1:10" x14ac:dyDescent="0.3">
      <c r="A185">
        <f>№2!A185</f>
        <v>178</v>
      </c>
      <c r="J185">
        <f>№2!K185</f>
        <v>75</v>
      </c>
    </row>
    <row r="186" spans="1:10" x14ac:dyDescent="0.3">
      <c r="A186">
        <f>№2!A186</f>
        <v>178</v>
      </c>
      <c r="J186">
        <f>№2!K186</f>
        <v>75</v>
      </c>
    </row>
    <row r="187" spans="1:10" x14ac:dyDescent="0.3">
      <c r="A187">
        <f>№2!A187</f>
        <v>178</v>
      </c>
      <c r="J187">
        <f>№2!K187</f>
        <v>75</v>
      </c>
    </row>
    <row r="188" spans="1:10" x14ac:dyDescent="0.3">
      <c r="A188">
        <f>№2!A188</f>
        <v>179</v>
      </c>
      <c r="J188">
        <f>№2!K188</f>
        <v>75</v>
      </c>
    </row>
    <row r="189" spans="1:10" x14ac:dyDescent="0.3">
      <c r="A189">
        <f>№2!A189</f>
        <v>179</v>
      </c>
      <c r="J189">
        <f>№2!K189</f>
        <v>75</v>
      </c>
    </row>
    <row r="190" spans="1:10" x14ac:dyDescent="0.3">
      <c r="A190">
        <f>№2!A190</f>
        <v>179</v>
      </c>
      <c r="J190">
        <f>№2!K190</f>
        <v>75</v>
      </c>
    </row>
    <row r="191" spans="1:10" x14ac:dyDescent="0.3">
      <c r="A191">
        <f>№2!A191</f>
        <v>180</v>
      </c>
      <c r="J191">
        <f>№2!K191</f>
        <v>75</v>
      </c>
    </row>
    <row r="192" spans="1:10" x14ac:dyDescent="0.3">
      <c r="A192">
        <f>№2!A192</f>
        <v>180</v>
      </c>
      <c r="J192">
        <f>№2!K192</f>
        <v>75</v>
      </c>
    </row>
    <row r="193" spans="1:10" x14ac:dyDescent="0.3">
      <c r="A193">
        <f>№2!A193</f>
        <v>181</v>
      </c>
      <c r="J193">
        <f>№2!K193</f>
        <v>75</v>
      </c>
    </row>
    <row r="194" spans="1:10" x14ac:dyDescent="0.3">
      <c r="A194">
        <f>№2!A194</f>
        <v>182</v>
      </c>
      <c r="J194">
        <f>№2!K194</f>
        <v>76</v>
      </c>
    </row>
    <row r="195" spans="1:10" x14ac:dyDescent="0.3">
      <c r="A195">
        <f>№2!A195</f>
        <v>184</v>
      </c>
      <c r="J195">
        <f>№2!K195</f>
        <v>78</v>
      </c>
    </row>
    <row r="196" spans="1:10" x14ac:dyDescent="0.3">
      <c r="A196">
        <f>№2!A196</f>
        <v>184</v>
      </c>
      <c r="J196">
        <f>№2!K196</f>
        <v>78</v>
      </c>
    </row>
    <row r="197" spans="1:10" x14ac:dyDescent="0.3">
      <c r="A197">
        <f>№2!A197</f>
        <v>185</v>
      </c>
      <c r="J197">
        <f>№2!K197</f>
        <v>78</v>
      </c>
    </row>
    <row r="198" spans="1:10" x14ac:dyDescent="0.3">
      <c r="A198">
        <f>№2!A198</f>
        <v>187</v>
      </c>
      <c r="J198">
        <f>№2!K198</f>
        <v>80</v>
      </c>
    </row>
    <row r="199" spans="1:10" x14ac:dyDescent="0.3">
      <c r="A199">
        <f>№2!A199</f>
        <v>188</v>
      </c>
      <c r="J199">
        <f>№2!K199</f>
        <v>80</v>
      </c>
    </row>
    <row r="200" spans="1:10" x14ac:dyDescent="0.3">
      <c r="A200">
        <f>№2!A200</f>
        <v>190</v>
      </c>
      <c r="J200">
        <f>№2!K200</f>
        <v>82</v>
      </c>
    </row>
    <row r="201" spans="1:10" x14ac:dyDescent="0.3">
      <c r="A201">
        <f>№2!A201</f>
        <v>196</v>
      </c>
      <c r="J201">
        <f>№2!K201</f>
        <v>84</v>
      </c>
    </row>
  </sheetData>
  <mergeCells count="16">
    <mergeCell ref="K2:O2"/>
    <mergeCell ref="K6:P6"/>
    <mergeCell ref="L22:O22"/>
    <mergeCell ref="L23:O23"/>
    <mergeCell ref="L24:O24"/>
    <mergeCell ref="C27:F27"/>
    <mergeCell ref="C24:F24"/>
    <mergeCell ref="C23:F23"/>
    <mergeCell ref="L26:O26"/>
    <mergeCell ref="L27:O27"/>
    <mergeCell ref="L25:O25"/>
    <mergeCell ref="B2:F2"/>
    <mergeCell ref="B6:G6"/>
    <mergeCell ref="C22:F22"/>
    <mergeCell ref="C25:F25"/>
    <mergeCell ref="C26:F26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D767-7B5F-454D-AF07-C4DDA2D232FA}">
  <dimension ref="A1:U201"/>
  <sheetViews>
    <sheetView workbookViewId="0">
      <selection activeCell="T15" sqref="T15:T16"/>
    </sheetView>
  </sheetViews>
  <sheetFormatPr defaultRowHeight="14.4" x14ac:dyDescent="0.3"/>
  <sheetData>
    <row r="1" spans="1:21" x14ac:dyDescent="0.3">
      <c r="A1" t="str">
        <f>№4!A1</f>
        <v>РОСТ</v>
      </c>
      <c r="L1" t="str">
        <f>№4!J1</f>
        <v>ВЕС</v>
      </c>
    </row>
    <row r="2" spans="1:21" x14ac:dyDescent="0.3">
      <c r="A2">
        <f>№4!A2</f>
        <v>156</v>
      </c>
      <c r="C2" s="27" t="s">
        <v>19</v>
      </c>
      <c r="D2" s="27"/>
      <c r="E2" s="27"/>
      <c r="F2" s="27"/>
      <c r="G2" s="27"/>
      <c r="H2" s="27"/>
      <c r="I2" s="27"/>
      <c r="J2">
        <f>AVERAGE(A2:A201)</f>
        <v>170.02</v>
      </c>
      <c r="L2">
        <f>№4!J2</f>
        <v>48</v>
      </c>
      <c r="N2" s="27" t="s">
        <v>19</v>
      </c>
      <c r="O2" s="27"/>
      <c r="P2" s="27"/>
      <c r="Q2" s="27"/>
      <c r="R2" s="27"/>
      <c r="S2" s="27"/>
      <c r="T2" s="27"/>
      <c r="U2">
        <f>AVERAGE(L2:L201)</f>
        <v>65.13</v>
      </c>
    </row>
    <row r="3" spans="1:21" x14ac:dyDescent="0.3">
      <c r="A3">
        <f>№4!A3</f>
        <v>157</v>
      </c>
      <c r="C3" s="28" t="s">
        <v>21</v>
      </c>
      <c r="D3" s="28"/>
      <c r="E3" s="28"/>
      <c r="F3" s="28"/>
      <c r="G3" s="28"/>
      <c r="H3" s="28"/>
      <c r="I3" s="28"/>
      <c r="J3">
        <f>VARP(A2:A201)</f>
        <v>39.619600000000027</v>
      </c>
      <c r="L3">
        <f>№4!J3</f>
        <v>48</v>
      </c>
      <c r="N3" s="28" t="s">
        <v>21</v>
      </c>
      <c r="O3" s="28"/>
      <c r="P3" s="28"/>
      <c r="Q3" s="28"/>
      <c r="R3" s="28"/>
      <c r="S3" s="28"/>
      <c r="T3" s="28"/>
      <c r="U3">
        <f>VARP(L2:L201)</f>
        <v>38.903099999999988</v>
      </c>
    </row>
    <row r="4" spans="1:21" x14ac:dyDescent="0.3">
      <c r="A4">
        <f>№4!A4</f>
        <v>157</v>
      </c>
      <c r="C4" s="28" t="s">
        <v>22</v>
      </c>
      <c r="D4" s="28"/>
      <c r="E4" s="28"/>
      <c r="F4" s="28"/>
      <c r="G4" s="28"/>
      <c r="H4" s="28"/>
      <c r="I4" s="28"/>
      <c r="J4">
        <f>VAR(A2:A201)</f>
        <v>39.818693467336708</v>
      </c>
      <c r="L4">
        <f>№4!J4</f>
        <v>50</v>
      </c>
      <c r="N4" s="28" t="s">
        <v>22</v>
      </c>
      <c r="O4" s="28"/>
      <c r="P4" s="28"/>
      <c r="Q4" s="28"/>
      <c r="R4" s="28"/>
      <c r="S4" s="28"/>
      <c r="T4" s="28"/>
      <c r="U4">
        <f>VAR(L2:L201)</f>
        <v>39.098592964824114</v>
      </c>
    </row>
    <row r="5" spans="1:21" x14ac:dyDescent="0.3">
      <c r="A5">
        <f>№4!A5</f>
        <v>157</v>
      </c>
      <c r="C5" s="28" t="s">
        <v>25</v>
      </c>
      <c r="D5" s="28"/>
      <c r="E5" s="28"/>
      <c r="F5" s="28"/>
      <c r="G5" s="28"/>
      <c r="H5" s="28"/>
      <c r="I5" s="28"/>
      <c r="J5">
        <f>STDEV(A2:A201)</f>
        <v>6.310205501196986</v>
      </c>
      <c r="L5">
        <f>№4!J5</f>
        <v>51</v>
      </c>
      <c r="N5" s="28" t="s">
        <v>25</v>
      </c>
      <c r="O5" s="28"/>
      <c r="P5" s="28"/>
      <c r="Q5" s="28"/>
      <c r="R5" s="28"/>
      <c r="S5" s="28"/>
      <c r="T5" s="28"/>
      <c r="U5">
        <f>STDEV(L2:L201)</f>
        <v>6.2528867705104103</v>
      </c>
    </row>
    <row r="6" spans="1:21" x14ac:dyDescent="0.3">
      <c r="A6">
        <f>№4!A6</f>
        <v>158</v>
      </c>
      <c r="C6" s="28" t="s">
        <v>23</v>
      </c>
      <c r="D6" s="28"/>
      <c r="E6" s="28"/>
      <c r="F6" s="28"/>
      <c r="G6" s="28"/>
      <c r="H6" s="28"/>
      <c r="I6" s="28"/>
      <c r="J6">
        <f>MODE(A2:A201)</f>
        <v>171</v>
      </c>
      <c r="L6">
        <f>№4!J6</f>
        <v>53</v>
      </c>
      <c r="N6" s="28" t="s">
        <v>23</v>
      </c>
      <c r="O6" s="28"/>
      <c r="P6" s="28"/>
      <c r="Q6" s="28"/>
      <c r="R6" s="28"/>
      <c r="S6" s="28"/>
      <c r="T6" s="28"/>
      <c r="U6">
        <f>MODE(L2:L201)</f>
        <v>67</v>
      </c>
    </row>
    <row r="7" spans="1:21" x14ac:dyDescent="0.3">
      <c r="A7">
        <f>№4!A7</f>
        <v>158</v>
      </c>
      <c r="C7" s="28" t="s">
        <v>24</v>
      </c>
      <c r="D7" s="28"/>
      <c r="E7" s="28"/>
      <c r="F7" s="28"/>
      <c r="G7" s="28"/>
      <c r="H7" s="28"/>
      <c r="I7" s="28"/>
      <c r="J7">
        <f>MEDIAN(A2:A201)</f>
        <v>170</v>
      </c>
      <c r="L7">
        <f>№4!J7</f>
        <v>53</v>
      </c>
      <c r="N7" s="28" t="s">
        <v>24</v>
      </c>
      <c r="O7" s="28"/>
      <c r="P7" s="28"/>
      <c r="Q7" s="28"/>
      <c r="R7" s="28"/>
      <c r="S7" s="28"/>
      <c r="T7" s="28"/>
      <c r="U7">
        <f>MEDIAN(L2:L201)</f>
        <v>65</v>
      </c>
    </row>
    <row r="8" spans="1:21" x14ac:dyDescent="0.3">
      <c r="A8">
        <f>№4!A8</f>
        <v>159</v>
      </c>
      <c r="L8">
        <f>№4!J8</f>
        <v>53</v>
      </c>
    </row>
    <row r="9" spans="1:21" x14ac:dyDescent="0.3">
      <c r="A9">
        <f>№4!A9</f>
        <v>159</v>
      </c>
      <c r="L9">
        <f>№4!J9</f>
        <v>54</v>
      </c>
    </row>
    <row r="10" spans="1:21" x14ac:dyDescent="0.3">
      <c r="A10">
        <f>№4!A10</f>
        <v>159</v>
      </c>
      <c r="L10">
        <f>№4!J10</f>
        <v>55</v>
      </c>
    </row>
    <row r="11" spans="1:21" x14ac:dyDescent="0.3">
      <c r="A11">
        <f>№4!A11</f>
        <v>159</v>
      </c>
      <c r="L11">
        <f>№4!J11</f>
        <v>55</v>
      </c>
    </row>
    <row r="12" spans="1:21" x14ac:dyDescent="0.3">
      <c r="A12">
        <f>№4!A12</f>
        <v>159</v>
      </c>
      <c r="L12">
        <f>№4!J12</f>
        <v>55</v>
      </c>
    </row>
    <row r="13" spans="1:21" x14ac:dyDescent="0.3">
      <c r="A13">
        <f>№4!A13</f>
        <v>159</v>
      </c>
      <c r="L13">
        <f>№4!J13</f>
        <v>55</v>
      </c>
    </row>
    <row r="14" spans="1:21" x14ac:dyDescent="0.3">
      <c r="A14">
        <f>№4!A14</f>
        <v>160</v>
      </c>
      <c r="L14">
        <f>№4!J14</f>
        <v>56</v>
      </c>
    </row>
    <row r="15" spans="1:21" x14ac:dyDescent="0.3">
      <c r="A15">
        <f>№4!A15</f>
        <v>161</v>
      </c>
      <c r="L15">
        <f>№4!J15</f>
        <v>56</v>
      </c>
    </row>
    <row r="16" spans="1:21" x14ac:dyDescent="0.3">
      <c r="A16">
        <f>№4!A16</f>
        <v>161</v>
      </c>
      <c r="L16">
        <f>№4!J16</f>
        <v>57</v>
      </c>
    </row>
    <row r="17" spans="1:12" x14ac:dyDescent="0.3">
      <c r="A17">
        <f>№4!A17</f>
        <v>161</v>
      </c>
      <c r="L17">
        <f>№4!J17</f>
        <v>57</v>
      </c>
    </row>
    <row r="18" spans="1:12" x14ac:dyDescent="0.3">
      <c r="A18">
        <f>№4!A18</f>
        <v>162</v>
      </c>
      <c r="L18">
        <f>№4!J18</f>
        <v>57</v>
      </c>
    </row>
    <row r="19" spans="1:12" x14ac:dyDescent="0.3">
      <c r="A19">
        <f>№4!A19</f>
        <v>163</v>
      </c>
      <c r="L19">
        <f>№4!J19</f>
        <v>57</v>
      </c>
    </row>
    <row r="20" spans="1:12" x14ac:dyDescent="0.3">
      <c r="A20">
        <f>№4!A20</f>
        <v>163</v>
      </c>
      <c r="L20">
        <f>№4!J20</f>
        <v>57</v>
      </c>
    </row>
    <row r="21" spans="1:12" x14ac:dyDescent="0.3">
      <c r="A21">
        <f>№4!A21</f>
        <v>164</v>
      </c>
      <c r="L21">
        <f>№4!J21</f>
        <v>58</v>
      </c>
    </row>
    <row r="22" spans="1:12" x14ac:dyDescent="0.3">
      <c r="A22">
        <f>№4!A22</f>
        <v>164</v>
      </c>
      <c r="L22">
        <f>№4!J22</f>
        <v>58</v>
      </c>
    </row>
    <row r="23" spans="1:12" x14ac:dyDescent="0.3">
      <c r="A23">
        <f>№4!A23</f>
        <v>164</v>
      </c>
      <c r="L23">
        <f>№4!J23</f>
        <v>59</v>
      </c>
    </row>
    <row r="24" spans="1:12" x14ac:dyDescent="0.3">
      <c r="A24">
        <f>№4!A24</f>
        <v>164</v>
      </c>
      <c r="L24">
        <f>№4!J24</f>
        <v>59</v>
      </c>
    </row>
    <row r="25" spans="1:12" x14ac:dyDescent="0.3">
      <c r="A25">
        <f>№4!A25</f>
        <v>164</v>
      </c>
      <c r="L25">
        <f>№4!J25</f>
        <v>59</v>
      </c>
    </row>
    <row r="26" spans="1:12" x14ac:dyDescent="0.3">
      <c r="A26">
        <f>№4!A26</f>
        <v>164</v>
      </c>
      <c r="L26">
        <f>№4!J26</f>
        <v>59</v>
      </c>
    </row>
    <row r="27" spans="1:12" x14ac:dyDescent="0.3">
      <c r="A27">
        <f>№4!A27</f>
        <v>164</v>
      </c>
      <c r="L27">
        <f>№4!J27</f>
        <v>59</v>
      </c>
    </row>
    <row r="28" spans="1:12" x14ac:dyDescent="0.3">
      <c r="A28">
        <f>№4!A28</f>
        <v>164</v>
      </c>
      <c r="L28">
        <f>№4!J28</f>
        <v>59</v>
      </c>
    </row>
    <row r="29" spans="1:12" x14ac:dyDescent="0.3">
      <c r="A29">
        <f>№4!A29</f>
        <v>164</v>
      </c>
      <c r="L29">
        <f>№4!J29</f>
        <v>59</v>
      </c>
    </row>
    <row r="30" spans="1:12" x14ac:dyDescent="0.3">
      <c r="A30">
        <f>№4!A30</f>
        <v>164</v>
      </c>
      <c r="L30">
        <f>№4!J30</f>
        <v>59</v>
      </c>
    </row>
    <row r="31" spans="1:12" x14ac:dyDescent="0.3">
      <c r="A31">
        <f>№4!A31</f>
        <v>164</v>
      </c>
      <c r="L31">
        <f>№4!J31</f>
        <v>60</v>
      </c>
    </row>
    <row r="32" spans="1:12" x14ac:dyDescent="0.3">
      <c r="A32">
        <f>№4!A32</f>
        <v>165</v>
      </c>
      <c r="L32">
        <f>№4!J32</f>
        <v>60</v>
      </c>
    </row>
    <row r="33" spans="1:12" x14ac:dyDescent="0.3">
      <c r="A33">
        <f>№4!A33</f>
        <v>165</v>
      </c>
      <c r="L33">
        <f>№4!J33</f>
        <v>60</v>
      </c>
    </row>
    <row r="34" spans="1:12" x14ac:dyDescent="0.3">
      <c r="A34">
        <f>№4!A34</f>
        <v>165</v>
      </c>
      <c r="L34">
        <f>№4!J34</f>
        <v>60</v>
      </c>
    </row>
    <row r="35" spans="1:12" x14ac:dyDescent="0.3">
      <c r="A35">
        <f>№4!A35</f>
        <v>165</v>
      </c>
      <c r="L35">
        <f>№4!J35</f>
        <v>60</v>
      </c>
    </row>
    <row r="36" spans="1:12" x14ac:dyDescent="0.3">
      <c r="A36">
        <f>№4!A36</f>
        <v>165</v>
      </c>
      <c r="L36">
        <f>№4!J36</f>
        <v>60</v>
      </c>
    </row>
    <row r="37" spans="1:12" x14ac:dyDescent="0.3">
      <c r="A37">
        <f>№4!A37</f>
        <v>165</v>
      </c>
      <c r="L37">
        <f>№4!J37</f>
        <v>60</v>
      </c>
    </row>
    <row r="38" spans="1:12" x14ac:dyDescent="0.3">
      <c r="A38">
        <f>№4!A38</f>
        <v>165</v>
      </c>
      <c r="L38">
        <f>№4!J38</f>
        <v>60</v>
      </c>
    </row>
    <row r="39" spans="1:12" x14ac:dyDescent="0.3">
      <c r="A39">
        <f>№4!A39</f>
        <v>165</v>
      </c>
      <c r="L39">
        <f>№4!J39</f>
        <v>60</v>
      </c>
    </row>
    <row r="40" spans="1:12" x14ac:dyDescent="0.3">
      <c r="A40">
        <f>№4!A40</f>
        <v>165</v>
      </c>
      <c r="L40">
        <f>№4!J40</f>
        <v>60</v>
      </c>
    </row>
    <row r="41" spans="1:12" x14ac:dyDescent="0.3">
      <c r="A41">
        <f>№4!A41</f>
        <v>165</v>
      </c>
      <c r="L41">
        <f>№4!J41</f>
        <v>60</v>
      </c>
    </row>
    <row r="42" spans="1:12" x14ac:dyDescent="0.3">
      <c r="A42">
        <f>№4!A42</f>
        <v>165</v>
      </c>
      <c r="L42">
        <f>№4!J42</f>
        <v>60</v>
      </c>
    </row>
    <row r="43" spans="1:12" x14ac:dyDescent="0.3">
      <c r="A43">
        <f>№4!A43</f>
        <v>166</v>
      </c>
      <c r="L43">
        <f>№4!J43</f>
        <v>60</v>
      </c>
    </row>
    <row r="44" spans="1:12" x14ac:dyDescent="0.3">
      <c r="A44">
        <f>№4!A44</f>
        <v>166</v>
      </c>
      <c r="L44">
        <f>№4!J44</f>
        <v>60</v>
      </c>
    </row>
    <row r="45" spans="1:12" x14ac:dyDescent="0.3">
      <c r="A45">
        <f>№4!A45</f>
        <v>166</v>
      </c>
      <c r="L45">
        <f>№4!J45</f>
        <v>61</v>
      </c>
    </row>
    <row r="46" spans="1:12" x14ac:dyDescent="0.3">
      <c r="A46">
        <f>№4!A46</f>
        <v>166</v>
      </c>
      <c r="L46">
        <f>№4!J46</f>
        <v>61</v>
      </c>
    </row>
    <row r="47" spans="1:12" x14ac:dyDescent="0.3">
      <c r="A47">
        <f>№4!A47</f>
        <v>166</v>
      </c>
      <c r="L47">
        <f>№4!J47</f>
        <v>61</v>
      </c>
    </row>
    <row r="48" spans="1:12" x14ac:dyDescent="0.3">
      <c r="A48">
        <f>№4!A48</f>
        <v>166</v>
      </c>
      <c r="L48">
        <f>№4!J48</f>
        <v>61</v>
      </c>
    </row>
    <row r="49" spans="1:12" x14ac:dyDescent="0.3">
      <c r="A49">
        <f>№4!A49</f>
        <v>166</v>
      </c>
      <c r="L49">
        <f>№4!J49</f>
        <v>61</v>
      </c>
    </row>
    <row r="50" spans="1:12" x14ac:dyDescent="0.3">
      <c r="A50">
        <f>№4!A50</f>
        <v>166</v>
      </c>
      <c r="L50">
        <f>№4!J50</f>
        <v>61</v>
      </c>
    </row>
    <row r="51" spans="1:12" x14ac:dyDescent="0.3">
      <c r="A51">
        <f>№4!A51</f>
        <v>166</v>
      </c>
      <c r="L51">
        <f>№4!J51</f>
        <v>61</v>
      </c>
    </row>
    <row r="52" spans="1:12" x14ac:dyDescent="0.3">
      <c r="A52">
        <f>№4!A52</f>
        <v>166</v>
      </c>
      <c r="L52">
        <f>№4!J52</f>
        <v>61</v>
      </c>
    </row>
    <row r="53" spans="1:12" x14ac:dyDescent="0.3">
      <c r="A53">
        <f>№4!A53</f>
        <v>166</v>
      </c>
      <c r="L53">
        <f>№4!J53</f>
        <v>61</v>
      </c>
    </row>
    <row r="54" spans="1:12" x14ac:dyDescent="0.3">
      <c r="A54">
        <f>№4!A54</f>
        <v>167</v>
      </c>
      <c r="L54">
        <f>№4!J54</f>
        <v>61</v>
      </c>
    </row>
    <row r="55" spans="1:12" x14ac:dyDescent="0.3">
      <c r="A55">
        <f>№4!A55</f>
        <v>167</v>
      </c>
      <c r="L55">
        <f>№4!J55</f>
        <v>61</v>
      </c>
    </row>
    <row r="56" spans="1:12" x14ac:dyDescent="0.3">
      <c r="A56">
        <f>№4!A56</f>
        <v>167</v>
      </c>
      <c r="L56">
        <f>№4!J56</f>
        <v>61</v>
      </c>
    </row>
    <row r="57" spans="1:12" x14ac:dyDescent="0.3">
      <c r="A57">
        <f>№4!A57</f>
        <v>167</v>
      </c>
      <c r="L57">
        <f>№4!J57</f>
        <v>62</v>
      </c>
    </row>
    <row r="58" spans="1:12" x14ac:dyDescent="0.3">
      <c r="A58">
        <f>№4!A58</f>
        <v>167</v>
      </c>
      <c r="L58">
        <f>№4!J58</f>
        <v>62</v>
      </c>
    </row>
    <row r="59" spans="1:12" x14ac:dyDescent="0.3">
      <c r="A59">
        <f>№4!A59</f>
        <v>167</v>
      </c>
      <c r="L59">
        <f>№4!J59</f>
        <v>62</v>
      </c>
    </row>
    <row r="60" spans="1:12" x14ac:dyDescent="0.3">
      <c r="A60">
        <f>№4!A60</f>
        <v>167</v>
      </c>
      <c r="L60">
        <f>№4!J60</f>
        <v>62</v>
      </c>
    </row>
    <row r="61" spans="1:12" x14ac:dyDescent="0.3">
      <c r="A61">
        <f>№4!A61</f>
        <v>167</v>
      </c>
      <c r="L61">
        <f>№4!J61</f>
        <v>62</v>
      </c>
    </row>
    <row r="62" spans="1:12" x14ac:dyDescent="0.3">
      <c r="A62">
        <f>№4!A62</f>
        <v>167</v>
      </c>
      <c r="L62">
        <f>№4!J62</f>
        <v>62</v>
      </c>
    </row>
    <row r="63" spans="1:12" x14ac:dyDescent="0.3">
      <c r="A63">
        <f>№4!A63</f>
        <v>167</v>
      </c>
      <c r="L63">
        <f>№4!J63</f>
        <v>62</v>
      </c>
    </row>
    <row r="64" spans="1:12" x14ac:dyDescent="0.3">
      <c r="A64">
        <f>№4!A64</f>
        <v>167</v>
      </c>
      <c r="L64">
        <f>№4!J64</f>
        <v>62</v>
      </c>
    </row>
    <row r="65" spans="1:12" x14ac:dyDescent="0.3">
      <c r="A65">
        <f>№4!A65</f>
        <v>167</v>
      </c>
      <c r="L65">
        <f>№4!J65</f>
        <v>62</v>
      </c>
    </row>
    <row r="66" spans="1:12" x14ac:dyDescent="0.3">
      <c r="A66">
        <f>№4!A66</f>
        <v>167</v>
      </c>
      <c r="L66">
        <f>№4!J66</f>
        <v>62</v>
      </c>
    </row>
    <row r="67" spans="1:12" x14ac:dyDescent="0.3">
      <c r="A67">
        <f>№4!A67</f>
        <v>167</v>
      </c>
      <c r="L67">
        <f>№4!J67</f>
        <v>62</v>
      </c>
    </row>
    <row r="68" spans="1:12" x14ac:dyDescent="0.3">
      <c r="A68">
        <f>№4!A68</f>
        <v>167</v>
      </c>
      <c r="L68">
        <f>№4!J68</f>
        <v>62</v>
      </c>
    </row>
    <row r="69" spans="1:12" x14ac:dyDescent="0.3">
      <c r="A69">
        <f>№4!A69</f>
        <v>167</v>
      </c>
      <c r="L69">
        <f>№4!J69</f>
        <v>62</v>
      </c>
    </row>
    <row r="70" spans="1:12" x14ac:dyDescent="0.3">
      <c r="A70">
        <f>№4!A70</f>
        <v>168</v>
      </c>
      <c r="L70">
        <f>№4!J70</f>
        <v>62</v>
      </c>
    </row>
    <row r="71" spans="1:12" x14ac:dyDescent="0.3">
      <c r="A71">
        <f>№4!A71</f>
        <v>168</v>
      </c>
      <c r="L71">
        <f>№4!J71</f>
        <v>62</v>
      </c>
    </row>
    <row r="72" spans="1:12" x14ac:dyDescent="0.3">
      <c r="A72">
        <f>№4!A72</f>
        <v>168</v>
      </c>
      <c r="L72">
        <f>№4!J72</f>
        <v>63</v>
      </c>
    </row>
    <row r="73" spans="1:12" x14ac:dyDescent="0.3">
      <c r="A73">
        <f>№4!A73</f>
        <v>168</v>
      </c>
      <c r="L73">
        <f>№4!J73</f>
        <v>63</v>
      </c>
    </row>
    <row r="74" spans="1:12" x14ac:dyDescent="0.3">
      <c r="A74">
        <f>№4!A74</f>
        <v>168</v>
      </c>
      <c r="L74">
        <f>№4!J74</f>
        <v>63</v>
      </c>
    </row>
    <row r="75" spans="1:12" x14ac:dyDescent="0.3">
      <c r="A75">
        <f>№4!A75</f>
        <v>168</v>
      </c>
      <c r="L75">
        <f>№4!J75</f>
        <v>63</v>
      </c>
    </row>
    <row r="76" spans="1:12" x14ac:dyDescent="0.3">
      <c r="A76">
        <f>№4!A76</f>
        <v>168</v>
      </c>
      <c r="L76">
        <f>№4!J76</f>
        <v>63</v>
      </c>
    </row>
    <row r="77" spans="1:12" x14ac:dyDescent="0.3">
      <c r="A77">
        <f>№4!A77</f>
        <v>168</v>
      </c>
      <c r="L77">
        <f>№4!J77</f>
        <v>63</v>
      </c>
    </row>
    <row r="78" spans="1:12" x14ac:dyDescent="0.3">
      <c r="A78">
        <f>№4!A78</f>
        <v>168</v>
      </c>
      <c r="L78">
        <f>№4!J78</f>
        <v>63</v>
      </c>
    </row>
    <row r="79" spans="1:12" x14ac:dyDescent="0.3">
      <c r="A79">
        <f>№4!A79</f>
        <v>168</v>
      </c>
      <c r="L79">
        <f>№4!J79</f>
        <v>63</v>
      </c>
    </row>
    <row r="80" spans="1:12" x14ac:dyDescent="0.3">
      <c r="A80">
        <f>№4!A80</f>
        <v>168</v>
      </c>
      <c r="L80">
        <f>№4!J80</f>
        <v>63</v>
      </c>
    </row>
    <row r="81" spans="1:12" x14ac:dyDescent="0.3">
      <c r="A81">
        <f>№4!A81</f>
        <v>168</v>
      </c>
      <c r="L81">
        <f>№4!J81</f>
        <v>63</v>
      </c>
    </row>
    <row r="82" spans="1:12" x14ac:dyDescent="0.3">
      <c r="A82">
        <f>№4!A82</f>
        <v>168</v>
      </c>
      <c r="L82">
        <f>№4!J82</f>
        <v>63</v>
      </c>
    </row>
    <row r="83" spans="1:12" x14ac:dyDescent="0.3">
      <c r="A83">
        <f>№4!A83</f>
        <v>168</v>
      </c>
      <c r="L83">
        <f>№4!J83</f>
        <v>63</v>
      </c>
    </row>
    <row r="84" spans="1:12" x14ac:dyDescent="0.3">
      <c r="A84">
        <f>№4!A84</f>
        <v>169</v>
      </c>
      <c r="L84">
        <f>№4!J84</f>
        <v>64</v>
      </c>
    </row>
    <row r="85" spans="1:12" x14ac:dyDescent="0.3">
      <c r="A85">
        <f>№4!A85</f>
        <v>169</v>
      </c>
      <c r="L85">
        <f>№4!J85</f>
        <v>64</v>
      </c>
    </row>
    <row r="86" spans="1:12" x14ac:dyDescent="0.3">
      <c r="A86">
        <f>№4!A86</f>
        <v>169</v>
      </c>
      <c r="L86">
        <f>№4!J86</f>
        <v>64</v>
      </c>
    </row>
    <row r="87" spans="1:12" x14ac:dyDescent="0.3">
      <c r="A87">
        <f>№4!A87</f>
        <v>169</v>
      </c>
      <c r="L87">
        <f>№4!J87</f>
        <v>64</v>
      </c>
    </row>
    <row r="88" spans="1:12" x14ac:dyDescent="0.3">
      <c r="A88">
        <f>№4!A88</f>
        <v>169</v>
      </c>
      <c r="L88">
        <f>№4!J88</f>
        <v>64</v>
      </c>
    </row>
    <row r="89" spans="1:12" x14ac:dyDescent="0.3">
      <c r="A89">
        <f>№4!A89</f>
        <v>169</v>
      </c>
      <c r="L89">
        <f>№4!J89</f>
        <v>64</v>
      </c>
    </row>
    <row r="90" spans="1:12" x14ac:dyDescent="0.3">
      <c r="A90">
        <f>№4!A90</f>
        <v>169</v>
      </c>
      <c r="L90">
        <f>№4!J90</f>
        <v>64</v>
      </c>
    </row>
    <row r="91" spans="1:12" x14ac:dyDescent="0.3">
      <c r="A91">
        <f>№4!A91</f>
        <v>169</v>
      </c>
      <c r="L91">
        <f>№4!J91</f>
        <v>64</v>
      </c>
    </row>
    <row r="92" spans="1:12" x14ac:dyDescent="0.3">
      <c r="A92">
        <f>№4!A92</f>
        <v>169</v>
      </c>
      <c r="L92">
        <f>№4!J92</f>
        <v>64</v>
      </c>
    </row>
    <row r="93" spans="1:12" x14ac:dyDescent="0.3">
      <c r="A93">
        <f>№4!A93</f>
        <v>169</v>
      </c>
      <c r="L93">
        <f>№4!J93</f>
        <v>64</v>
      </c>
    </row>
    <row r="94" spans="1:12" x14ac:dyDescent="0.3">
      <c r="A94">
        <f>№4!A94</f>
        <v>169</v>
      </c>
      <c r="L94">
        <f>№4!J94</f>
        <v>64</v>
      </c>
    </row>
    <row r="95" spans="1:12" x14ac:dyDescent="0.3">
      <c r="A95">
        <f>№4!A95</f>
        <v>169</v>
      </c>
      <c r="L95">
        <f>№4!J95</f>
        <v>64</v>
      </c>
    </row>
    <row r="96" spans="1:12" x14ac:dyDescent="0.3">
      <c r="A96">
        <f>№4!A96</f>
        <v>170</v>
      </c>
      <c r="L96">
        <f>№4!J96</f>
        <v>64</v>
      </c>
    </row>
    <row r="97" spans="1:12" x14ac:dyDescent="0.3">
      <c r="A97">
        <f>№4!A97</f>
        <v>170</v>
      </c>
      <c r="L97">
        <f>№4!J97</f>
        <v>65</v>
      </c>
    </row>
    <row r="98" spans="1:12" x14ac:dyDescent="0.3">
      <c r="A98">
        <f>№4!A98</f>
        <v>170</v>
      </c>
      <c r="L98">
        <f>№4!J98</f>
        <v>65</v>
      </c>
    </row>
    <row r="99" spans="1:12" x14ac:dyDescent="0.3">
      <c r="A99">
        <f>№4!A99</f>
        <v>170</v>
      </c>
      <c r="L99">
        <f>№4!J99</f>
        <v>65</v>
      </c>
    </row>
    <row r="100" spans="1:12" x14ac:dyDescent="0.3">
      <c r="A100">
        <f>№4!A100</f>
        <v>170</v>
      </c>
      <c r="L100">
        <f>№4!J100</f>
        <v>65</v>
      </c>
    </row>
    <row r="101" spans="1:12" x14ac:dyDescent="0.3">
      <c r="A101">
        <f>№4!A101</f>
        <v>170</v>
      </c>
      <c r="L101">
        <f>№4!J101</f>
        <v>65</v>
      </c>
    </row>
    <row r="102" spans="1:12" x14ac:dyDescent="0.3">
      <c r="A102">
        <f>№4!A102</f>
        <v>170</v>
      </c>
      <c r="L102">
        <f>№4!J102</f>
        <v>65</v>
      </c>
    </row>
    <row r="103" spans="1:12" x14ac:dyDescent="0.3">
      <c r="A103">
        <f>№4!A103</f>
        <v>170</v>
      </c>
      <c r="L103">
        <f>№4!J103</f>
        <v>65</v>
      </c>
    </row>
    <row r="104" spans="1:12" x14ac:dyDescent="0.3">
      <c r="A104">
        <f>№4!A104</f>
        <v>170</v>
      </c>
      <c r="L104">
        <f>№4!J104</f>
        <v>65</v>
      </c>
    </row>
    <row r="105" spans="1:12" x14ac:dyDescent="0.3">
      <c r="A105">
        <f>№4!A105</f>
        <v>170</v>
      </c>
      <c r="L105">
        <f>№4!J105</f>
        <v>65</v>
      </c>
    </row>
    <row r="106" spans="1:12" x14ac:dyDescent="0.3">
      <c r="A106">
        <f>№4!A106</f>
        <v>170</v>
      </c>
      <c r="L106">
        <f>№4!J106</f>
        <v>65</v>
      </c>
    </row>
    <row r="107" spans="1:12" x14ac:dyDescent="0.3">
      <c r="A107">
        <f>№4!A107</f>
        <v>170</v>
      </c>
      <c r="L107">
        <f>№4!J107</f>
        <v>65</v>
      </c>
    </row>
    <row r="108" spans="1:12" x14ac:dyDescent="0.3">
      <c r="A108">
        <f>№4!A108</f>
        <v>170</v>
      </c>
      <c r="L108">
        <f>№4!J108</f>
        <v>65</v>
      </c>
    </row>
    <row r="109" spans="1:12" x14ac:dyDescent="0.3">
      <c r="A109">
        <f>№4!A109</f>
        <v>170</v>
      </c>
      <c r="L109">
        <f>№4!J109</f>
        <v>66</v>
      </c>
    </row>
    <row r="110" spans="1:12" x14ac:dyDescent="0.3">
      <c r="A110">
        <f>№4!A110</f>
        <v>170</v>
      </c>
      <c r="L110">
        <f>№4!J110</f>
        <v>66</v>
      </c>
    </row>
    <row r="111" spans="1:12" x14ac:dyDescent="0.3">
      <c r="A111">
        <f>№4!A111</f>
        <v>170</v>
      </c>
      <c r="L111">
        <f>№4!J111</f>
        <v>66</v>
      </c>
    </row>
    <row r="112" spans="1:12" x14ac:dyDescent="0.3">
      <c r="A112">
        <f>№4!A112</f>
        <v>170</v>
      </c>
      <c r="L112">
        <f>№4!J112</f>
        <v>66</v>
      </c>
    </row>
    <row r="113" spans="1:12" x14ac:dyDescent="0.3">
      <c r="A113">
        <f>№4!A113</f>
        <v>171</v>
      </c>
      <c r="L113">
        <f>№4!J113</f>
        <v>66</v>
      </c>
    </row>
    <row r="114" spans="1:12" x14ac:dyDescent="0.3">
      <c r="A114">
        <f>№4!A114</f>
        <v>171</v>
      </c>
      <c r="L114">
        <f>№4!J114</f>
        <v>66</v>
      </c>
    </row>
    <row r="115" spans="1:12" x14ac:dyDescent="0.3">
      <c r="A115">
        <f>№4!A115</f>
        <v>171</v>
      </c>
      <c r="L115">
        <f>№4!J115</f>
        <v>66</v>
      </c>
    </row>
    <row r="116" spans="1:12" x14ac:dyDescent="0.3">
      <c r="A116">
        <f>№4!A116</f>
        <v>171</v>
      </c>
      <c r="L116">
        <f>№4!J116</f>
        <v>66</v>
      </c>
    </row>
    <row r="117" spans="1:12" x14ac:dyDescent="0.3">
      <c r="A117">
        <f>№4!A117</f>
        <v>171</v>
      </c>
      <c r="L117">
        <f>№4!J117</f>
        <v>66</v>
      </c>
    </row>
    <row r="118" spans="1:12" x14ac:dyDescent="0.3">
      <c r="A118">
        <f>№4!A118</f>
        <v>171</v>
      </c>
      <c r="L118">
        <f>№4!J118</f>
        <v>66</v>
      </c>
    </row>
    <row r="119" spans="1:12" x14ac:dyDescent="0.3">
      <c r="A119">
        <f>№4!A119</f>
        <v>171</v>
      </c>
      <c r="L119">
        <f>№4!J119</f>
        <v>66</v>
      </c>
    </row>
    <row r="120" spans="1:12" x14ac:dyDescent="0.3">
      <c r="A120">
        <f>№4!A120</f>
        <v>171</v>
      </c>
      <c r="L120">
        <f>№4!J120</f>
        <v>66</v>
      </c>
    </row>
    <row r="121" spans="1:12" x14ac:dyDescent="0.3">
      <c r="A121">
        <f>№4!A121</f>
        <v>171</v>
      </c>
      <c r="L121">
        <f>№4!J121</f>
        <v>66</v>
      </c>
    </row>
    <row r="122" spans="1:12" x14ac:dyDescent="0.3">
      <c r="A122">
        <f>№4!A122</f>
        <v>171</v>
      </c>
      <c r="L122">
        <f>№4!J122</f>
        <v>66</v>
      </c>
    </row>
    <row r="123" spans="1:12" x14ac:dyDescent="0.3">
      <c r="A123">
        <f>№4!A123</f>
        <v>171</v>
      </c>
      <c r="L123">
        <f>№4!J123</f>
        <v>66</v>
      </c>
    </row>
    <row r="124" spans="1:12" x14ac:dyDescent="0.3">
      <c r="A124">
        <f>№4!A124</f>
        <v>171</v>
      </c>
      <c r="L124">
        <f>№4!J124</f>
        <v>66</v>
      </c>
    </row>
    <row r="125" spans="1:12" x14ac:dyDescent="0.3">
      <c r="A125">
        <f>№4!A125</f>
        <v>156</v>
      </c>
      <c r="L125">
        <f>№4!J125</f>
        <v>67</v>
      </c>
    </row>
    <row r="126" spans="1:12" x14ac:dyDescent="0.3">
      <c r="A126">
        <f>№4!A126</f>
        <v>171</v>
      </c>
      <c r="L126">
        <f>№4!J126</f>
        <v>67</v>
      </c>
    </row>
    <row r="127" spans="1:12" x14ac:dyDescent="0.3">
      <c r="A127">
        <f>№4!A127</f>
        <v>171</v>
      </c>
      <c r="L127">
        <f>№4!J127</f>
        <v>67</v>
      </c>
    </row>
    <row r="128" spans="1:12" x14ac:dyDescent="0.3">
      <c r="A128">
        <f>№4!A128</f>
        <v>171</v>
      </c>
      <c r="L128">
        <f>№4!J128</f>
        <v>67</v>
      </c>
    </row>
    <row r="129" spans="1:12" x14ac:dyDescent="0.3">
      <c r="A129">
        <f>№4!A129</f>
        <v>171</v>
      </c>
      <c r="L129">
        <f>№4!J129</f>
        <v>67</v>
      </c>
    </row>
    <row r="130" spans="1:12" x14ac:dyDescent="0.3">
      <c r="A130">
        <f>№4!A130</f>
        <v>171</v>
      </c>
      <c r="L130">
        <f>№4!J130</f>
        <v>67</v>
      </c>
    </row>
    <row r="131" spans="1:12" x14ac:dyDescent="0.3">
      <c r="A131">
        <f>№4!A131</f>
        <v>171</v>
      </c>
      <c r="L131">
        <f>№4!J131</f>
        <v>67</v>
      </c>
    </row>
    <row r="132" spans="1:12" x14ac:dyDescent="0.3">
      <c r="A132">
        <f>№4!A132</f>
        <v>172</v>
      </c>
      <c r="L132">
        <f>№4!J132</f>
        <v>67</v>
      </c>
    </row>
    <row r="133" spans="1:12" x14ac:dyDescent="0.3">
      <c r="A133">
        <f>№4!A133</f>
        <v>172</v>
      </c>
      <c r="L133">
        <f>№4!J133</f>
        <v>67</v>
      </c>
    </row>
    <row r="134" spans="1:12" x14ac:dyDescent="0.3">
      <c r="A134">
        <f>№4!A134</f>
        <v>172</v>
      </c>
      <c r="L134">
        <f>№4!J134</f>
        <v>67</v>
      </c>
    </row>
    <row r="135" spans="1:12" x14ac:dyDescent="0.3">
      <c r="A135">
        <f>№4!A135</f>
        <v>172</v>
      </c>
      <c r="L135">
        <f>№4!J135</f>
        <v>67</v>
      </c>
    </row>
    <row r="136" spans="1:12" x14ac:dyDescent="0.3">
      <c r="A136">
        <f>№4!A136</f>
        <v>172</v>
      </c>
      <c r="L136">
        <f>№4!J136</f>
        <v>67</v>
      </c>
    </row>
    <row r="137" spans="1:12" x14ac:dyDescent="0.3">
      <c r="A137">
        <f>№4!A137</f>
        <v>172</v>
      </c>
      <c r="L137">
        <f>№4!J137</f>
        <v>67</v>
      </c>
    </row>
    <row r="138" spans="1:12" x14ac:dyDescent="0.3">
      <c r="A138">
        <f>№4!A138</f>
        <v>172</v>
      </c>
      <c r="L138">
        <f>№4!J138</f>
        <v>67</v>
      </c>
    </row>
    <row r="139" spans="1:12" x14ac:dyDescent="0.3">
      <c r="A139">
        <f>№4!A139</f>
        <v>173</v>
      </c>
      <c r="L139">
        <f>№4!J139</f>
        <v>67</v>
      </c>
    </row>
    <row r="140" spans="1:12" x14ac:dyDescent="0.3">
      <c r="A140">
        <f>№4!A140</f>
        <v>173</v>
      </c>
      <c r="L140">
        <f>№4!J140</f>
        <v>67</v>
      </c>
    </row>
    <row r="141" spans="1:12" x14ac:dyDescent="0.3">
      <c r="A141">
        <f>№4!A141</f>
        <v>173</v>
      </c>
      <c r="L141">
        <f>№4!J141</f>
        <v>67</v>
      </c>
    </row>
    <row r="142" spans="1:12" x14ac:dyDescent="0.3">
      <c r="A142">
        <f>№4!A142</f>
        <v>173</v>
      </c>
      <c r="L142">
        <f>№4!J142</f>
        <v>67</v>
      </c>
    </row>
    <row r="143" spans="1:12" x14ac:dyDescent="0.3">
      <c r="A143">
        <f>№4!A143</f>
        <v>173</v>
      </c>
      <c r="L143">
        <f>№4!J143</f>
        <v>68</v>
      </c>
    </row>
    <row r="144" spans="1:12" x14ac:dyDescent="0.3">
      <c r="A144">
        <f>№4!A144</f>
        <v>173</v>
      </c>
      <c r="L144">
        <f>№4!J144</f>
        <v>68</v>
      </c>
    </row>
    <row r="145" spans="1:12" x14ac:dyDescent="0.3">
      <c r="A145">
        <f>№4!A145</f>
        <v>173</v>
      </c>
      <c r="L145">
        <f>№4!J145</f>
        <v>68</v>
      </c>
    </row>
    <row r="146" spans="1:12" x14ac:dyDescent="0.3">
      <c r="A146">
        <f>№4!A146</f>
        <v>173</v>
      </c>
      <c r="L146">
        <f>№4!J146</f>
        <v>68</v>
      </c>
    </row>
    <row r="147" spans="1:12" x14ac:dyDescent="0.3">
      <c r="A147">
        <f>№4!A147</f>
        <v>173</v>
      </c>
      <c r="L147">
        <f>№4!J147</f>
        <v>68</v>
      </c>
    </row>
    <row r="148" spans="1:12" x14ac:dyDescent="0.3">
      <c r="A148">
        <f>№4!A148</f>
        <v>173</v>
      </c>
      <c r="L148">
        <f>№4!J148</f>
        <v>69</v>
      </c>
    </row>
    <row r="149" spans="1:12" x14ac:dyDescent="0.3">
      <c r="A149">
        <f>№4!A149</f>
        <v>173</v>
      </c>
      <c r="L149">
        <f>№4!J149</f>
        <v>69</v>
      </c>
    </row>
    <row r="150" spans="1:12" x14ac:dyDescent="0.3">
      <c r="A150">
        <f>№4!A150</f>
        <v>173</v>
      </c>
      <c r="L150">
        <f>№4!J150</f>
        <v>69</v>
      </c>
    </row>
    <row r="151" spans="1:12" x14ac:dyDescent="0.3">
      <c r="A151">
        <f>№4!A151</f>
        <v>173</v>
      </c>
      <c r="L151">
        <f>№4!J151</f>
        <v>69</v>
      </c>
    </row>
    <row r="152" spans="1:12" x14ac:dyDescent="0.3">
      <c r="A152">
        <f>№4!A152</f>
        <v>174</v>
      </c>
      <c r="L152">
        <f>№4!J152</f>
        <v>69</v>
      </c>
    </row>
    <row r="153" spans="1:12" x14ac:dyDescent="0.3">
      <c r="A153">
        <f>№4!A153</f>
        <v>174</v>
      </c>
      <c r="L153">
        <f>№4!J153</f>
        <v>69</v>
      </c>
    </row>
    <row r="154" spans="1:12" x14ac:dyDescent="0.3">
      <c r="A154">
        <f>№4!A154</f>
        <v>174</v>
      </c>
      <c r="L154">
        <f>№4!J154</f>
        <v>69</v>
      </c>
    </row>
    <row r="155" spans="1:12" x14ac:dyDescent="0.3">
      <c r="A155">
        <f>№4!A155</f>
        <v>174</v>
      </c>
      <c r="L155">
        <f>№4!J155</f>
        <v>69</v>
      </c>
    </row>
    <row r="156" spans="1:12" x14ac:dyDescent="0.3">
      <c r="A156">
        <f>№4!A156</f>
        <v>174</v>
      </c>
      <c r="L156">
        <f>№4!J156</f>
        <v>69</v>
      </c>
    </row>
    <row r="157" spans="1:12" x14ac:dyDescent="0.3">
      <c r="A157">
        <f>№4!A157</f>
        <v>174</v>
      </c>
      <c r="L157">
        <f>№4!J157</f>
        <v>69</v>
      </c>
    </row>
    <row r="158" spans="1:12" x14ac:dyDescent="0.3">
      <c r="A158">
        <f>№4!A158</f>
        <v>174</v>
      </c>
      <c r="L158">
        <f>№4!J158</f>
        <v>70</v>
      </c>
    </row>
    <row r="159" spans="1:12" x14ac:dyDescent="0.3">
      <c r="A159">
        <f>№4!A159</f>
        <v>174</v>
      </c>
      <c r="L159">
        <f>№4!J159</f>
        <v>70</v>
      </c>
    </row>
    <row r="160" spans="1:12" x14ac:dyDescent="0.3">
      <c r="A160">
        <f>№4!A160</f>
        <v>175</v>
      </c>
      <c r="L160">
        <f>№4!J160</f>
        <v>70</v>
      </c>
    </row>
    <row r="161" spans="1:12" x14ac:dyDescent="0.3">
      <c r="A161">
        <f>№4!A161</f>
        <v>175</v>
      </c>
      <c r="L161">
        <f>№4!J161</f>
        <v>70</v>
      </c>
    </row>
    <row r="162" spans="1:12" x14ac:dyDescent="0.3">
      <c r="A162">
        <f>№4!A162</f>
        <v>175</v>
      </c>
      <c r="L162">
        <f>№4!J162</f>
        <v>70</v>
      </c>
    </row>
    <row r="163" spans="1:12" x14ac:dyDescent="0.3">
      <c r="A163">
        <f>№4!A163</f>
        <v>175</v>
      </c>
      <c r="L163">
        <f>№4!J163</f>
        <v>70</v>
      </c>
    </row>
    <row r="164" spans="1:12" x14ac:dyDescent="0.3">
      <c r="A164">
        <f>№4!A164</f>
        <v>175</v>
      </c>
      <c r="L164">
        <f>№4!J164</f>
        <v>70</v>
      </c>
    </row>
    <row r="165" spans="1:12" x14ac:dyDescent="0.3">
      <c r="A165">
        <f>№4!A165</f>
        <v>175</v>
      </c>
      <c r="L165">
        <f>№4!J165</f>
        <v>70</v>
      </c>
    </row>
    <row r="166" spans="1:12" x14ac:dyDescent="0.3">
      <c r="A166">
        <f>№4!A166</f>
        <v>175</v>
      </c>
      <c r="L166">
        <f>№4!J166</f>
        <v>71</v>
      </c>
    </row>
    <row r="167" spans="1:12" x14ac:dyDescent="0.3">
      <c r="A167">
        <f>№4!A167</f>
        <v>175</v>
      </c>
      <c r="L167">
        <f>№4!J167</f>
        <v>71</v>
      </c>
    </row>
    <row r="168" spans="1:12" x14ac:dyDescent="0.3">
      <c r="A168">
        <f>№4!A168</f>
        <v>175</v>
      </c>
      <c r="L168">
        <f>№4!J168</f>
        <v>71</v>
      </c>
    </row>
    <row r="169" spans="1:12" x14ac:dyDescent="0.3">
      <c r="A169">
        <f>№4!A169</f>
        <v>176</v>
      </c>
      <c r="L169">
        <f>№4!J169</f>
        <v>71</v>
      </c>
    </row>
    <row r="170" spans="1:12" x14ac:dyDescent="0.3">
      <c r="A170">
        <f>№4!A170</f>
        <v>176</v>
      </c>
      <c r="L170">
        <f>№4!J170</f>
        <v>71</v>
      </c>
    </row>
    <row r="171" spans="1:12" x14ac:dyDescent="0.3">
      <c r="A171">
        <f>№4!A171</f>
        <v>176</v>
      </c>
      <c r="L171">
        <f>№4!J171</f>
        <v>71</v>
      </c>
    </row>
    <row r="172" spans="1:12" x14ac:dyDescent="0.3">
      <c r="A172">
        <f>№4!A172</f>
        <v>176</v>
      </c>
      <c r="L172">
        <f>№4!J172</f>
        <v>72</v>
      </c>
    </row>
    <row r="173" spans="1:12" x14ac:dyDescent="0.3">
      <c r="A173">
        <f>№4!A173</f>
        <v>176</v>
      </c>
      <c r="L173">
        <f>№4!J173</f>
        <v>72</v>
      </c>
    </row>
    <row r="174" spans="1:12" x14ac:dyDescent="0.3">
      <c r="A174">
        <f>№4!A174</f>
        <v>176</v>
      </c>
      <c r="L174">
        <f>№4!J174</f>
        <v>72</v>
      </c>
    </row>
    <row r="175" spans="1:12" x14ac:dyDescent="0.3">
      <c r="A175">
        <f>№4!A175</f>
        <v>176</v>
      </c>
      <c r="L175">
        <f>№4!J175</f>
        <v>73</v>
      </c>
    </row>
    <row r="176" spans="1:12" x14ac:dyDescent="0.3">
      <c r="A176">
        <f>№4!A176</f>
        <v>176</v>
      </c>
      <c r="L176">
        <f>№4!J176</f>
        <v>73</v>
      </c>
    </row>
    <row r="177" spans="1:12" x14ac:dyDescent="0.3">
      <c r="A177">
        <f>№4!A177</f>
        <v>177</v>
      </c>
      <c r="L177">
        <f>№4!J177</f>
        <v>73</v>
      </c>
    </row>
    <row r="178" spans="1:12" x14ac:dyDescent="0.3">
      <c r="A178">
        <f>№4!A178</f>
        <v>177</v>
      </c>
      <c r="L178">
        <f>№4!J178</f>
        <v>73</v>
      </c>
    </row>
    <row r="179" spans="1:12" x14ac:dyDescent="0.3">
      <c r="A179">
        <f>№4!A179</f>
        <v>177</v>
      </c>
      <c r="L179">
        <f>№4!J179</f>
        <v>74</v>
      </c>
    </row>
    <row r="180" spans="1:12" x14ac:dyDescent="0.3">
      <c r="A180">
        <f>№4!A180</f>
        <v>177</v>
      </c>
      <c r="L180">
        <f>№4!J180</f>
        <v>74</v>
      </c>
    </row>
    <row r="181" spans="1:12" x14ac:dyDescent="0.3">
      <c r="A181">
        <f>№4!A181</f>
        <v>177</v>
      </c>
      <c r="L181">
        <f>№4!J181</f>
        <v>74</v>
      </c>
    </row>
    <row r="182" spans="1:12" x14ac:dyDescent="0.3">
      <c r="A182">
        <f>№4!A182</f>
        <v>178</v>
      </c>
      <c r="L182">
        <f>№4!J182</f>
        <v>74</v>
      </c>
    </row>
    <row r="183" spans="1:12" x14ac:dyDescent="0.3">
      <c r="A183">
        <f>№4!A183</f>
        <v>178</v>
      </c>
      <c r="L183">
        <f>№4!J183</f>
        <v>74</v>
      </c>
    </row>
    <row r="184" spans="1:12" x14ac:dyDescent="0.3">
      <c r="A184">
        <f>№4!A184</f>
        <v>178</v>
      </c>
      <c r="L184">
        <f>№4!J184</f>
        <v>74</v>
      </c>
    </row>
    <row r="185" spans="1:12" x14ac:dyDescent="0.3">
      <c r="A185">
        <f>№4!A185</f>
        <v>178</v>
      </c>
      <c r="L185">
        <f>№4!J185</f>
        <v>75</v>
      </c>
    </row>
    <row r="186" spans="1:12" x14ac:dyDescent="0.3">
      <c r="A186">
        <f>№4!A186</f>
        <v>178</v>
      </c>
      <c r="L186">
        <f>№4!J186</f>
        <v>75</v>
      </c>
    </row>
    <row r="187" spans="1:12" x14ac:dyDescent="0.3">
      <c r="A187">
        <f>№4!A187</f>
        <v>178</v>
      </c>
      <c r="L187">
        <f>№4!J187</f>
        <v>75</v>
      </c>
    </row>
    <row r="188" spans="1:12" x14ac:dyDescent="0.3">
      <c r="A188">
        <f>№4!A188</f>
        <v>179</v>
      </c>
      <c r="L188">
        <f>№4!J188</f>
        <v>75</v>
      </c>
    </row>
    <row r="189" spans="1:12" x14ac:dyDescent="0.3">
      <c r="A189">
        <f>№4!A189</f>
        <v>179</v>
      </c>
      <c r="L189">
        <f>№4!J189</f>
        <v>75</v>
      </c>
    </row>
    <row r="190" spans="1:12" x14ac:dyDescent="0.3">
      <c r="A190">
        <f>№4!A190</f>
        <v>179</v>
      </c>
      <c r="L190">
        <f>№4!J190</f>
        <v>75</v>
      </c>
    </row>
    <row r="191" spans="1:12" x14ac:dyDescent="0.3">
      <c r="A191">
        <f>№4!A191</f>
        <v>180</v>
      </c>
      <c r="L191">
        <f>№4!J191</f>
        <v>75</v>
      </c>
    </row>
    <row r="192" spans="1:12" x14ac:dyDescent="0.3">
      <c r="A192">
        <f>№4!A192</f>
        <v>180</v>
      </c>
      <c r="L192">
        <f>№4!J192</f>
        <v>75</v>
      </c>
    </row>
    <row r="193" spans="1:12" x14ac:dyDescent="0.3">
      <c r="A193">
        <f>№4!A193</f>
        <v>181</v>
      </c>
      <c r="L193">
        <f>№4!J193</f>
        <v>75</v>
      </c>
    </row>
    <row r="194" spans="1:12" x14ac:dyDescent="0.3">
      <c r="A194">
        <f>№4!A194</f>
        <v>182</v>
      </c>
      <c r="L194">
        <f>№4!J194</f>
        <v>76</v>
      </c>
    </row>
    <row r="195" spans="1:12" x14ac:dyDescent="0.3">
      <c r="A195">
        <f>№4!A195</f>
        <v>184</v>
      </c>
      <c r="L195">
        <f>№4!J195</f>
        <v>78</v>
      </c>
    </row>
    <row r="196" spans="1:12" x14ac:dyDescent="0.3">
      <c r="A196">
        <f>№4!A196</f>
        <v>184</v>
      </c>
      <c r="L196">
        <f>№4!J196</f>
        <v>78</v>
      </c>
    </row>
    <row r="197" spans="1:12" x14ac:dyDescent="0.3">
      <c r="A197">
        <f>№4!A197</f>
        <v>185</v>
      </c>
      <c r="L197">
        <f>№4!J197</f>
        <v>78</v>
      </c>
    </row>
    <row r="198" spans="1:12" x14ac:dyDescent="0.3">
      <c r="A198">
        <f>№4!A198</f>
        <v>187</v>
      </c>
      <c r="L198">
        <f>№4!J198</f>
        <v>80</v>
      </c>
    </row>
    <row r="199" spans="1:12" x14ac:dyDescent="0.3">
      <c r="A199">
        <f>№4!A199</f>
        <v>188</v>
      </c>
      <c r="L199">
        <f>№4!J199</f>
        <v>80</v>
      </c>
    </row>
    <row r="200" spans="1:12" x14ac:dyDescent="0.3">
      <c r="A200">
        <f>№4!A200</f>
        <v>190</v>
      </c>
      <c r="L200">
        <f>№4!J200</f>
        <v>82</v>
      </c>
    </row>
    <row r="201" spans="1:12" x14ac:dyDescent="0.3">
      <c r="A201">
        <f>№4!A201</f>
        <v>196</v>
      </c>
      <c r="L201">
        <f>№4!J201</f>
        <v>84</v>
      </c>
    </row>
  </sheetData>
  <mergeCells count="12">
    <mergeCell ref="C3:I3"/>
    <mergeCell ref="C2:I2"/>
    <mergeCell ref="C6:I6"/>
    <mergeCell ref="C7:I7"/>
    <mergeCell ref="N2:T2"/>
    <mergeCell ref="N3:T3"/>
    <mergeCell ref="N4:T4"/>
    <mergeCell ref="N5:T5"/>
    <mergeCell ref="N6:T6"/>
    <mergeCell ref="N7:T7"/>
    <mergeCell ref="C5:I5"/>
    <mergeCell ref="C4:I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F05AD-7397-4F35-8174-7900D55A6C32}">
  <dimension ref="A1:M43"/>
  <sheetViews>
    <sheetView workbookViewId="0">
      <selection activeCell="I2" sqref="I2:M2"/>
    </sheetView>
  </sheetViews>
  <sheetFormatPr defaultRowHeight="14.4" x14ac:dyDescent="0.3"/>
  <cols>
    <col min="1" max="1" width="44.88671875" customWidth="1"/>
  </cols>
  <sheetData>
    <row r="1" spans="1:13" x14ac:dyDescent="0.3">
      <c r="A1" t="s">
        <v>32</v>
      </c>
      <c r="B1" s="5">
        <v>0.95</v>
      </c>
      <c r="C1" s="30" t="s">
        <v>17</v>
      </c>
      <c r="D1" s="30"/>
      <c r="E1" s="30"/>
      <c r="F1" s="30"/>
      <c r="G1" s="30"/>
    </row>
    <row r="2" spans="1:13" x14ac:dyDescent="0.3">
      <c r="A2" t="s">
        <v>33</v>
      </c>
      <c r="B2" t="s">
        <v>34</v>
      </c>
      <c r="C2" t="s">
        <v>35</v>
      </c>
      <c r="D2" t="s">
        <v>36</v>
      </c>
      <c r="E2" t="s">
        <v>38</v>
      </c>
      <c r="F2" t="s">
        <v>39</v>
      </c>
      <c r="I2" s="26" t="s">
        <v>37</v>
      </c>
      <c r="J2" s="26"/>
      <c r="K2" s="26"/>
      <c r="L2" s="26"/>
      <c r="M2" s="26"/>
    </row>
    <row r="3" spans="1:13" x14ac:dyDescent="0.3">
      <c r="A3" t="s">
        <v>40</v>
      </c>
      <c r="B3" s="5">
        <v>36</v>
      </c>
      <c r="C3" s="17">
        <v>6</v>
      </c>
      <c r="D3" s="18">
        <f>NORMSINV($B$1/2+0.5)</f>
        <v>1.9599639845400536</v>
      </c>
      <c r="E3">
        <f>№4!$G$22-$D$3*$C$3/SQRT(200)</f>
        <v>169.62845770539019</v>
      </c>
      <c r="F3">
        <f>№4!$G$22+$D$3*$C$3/SQRT(200)</f>
        <v>171.29154229460983</v>
      </c>
    </row>
    <row r="5" spans="1:13" x14ac:dyDescent="0.3">
      <c r="A5" t="s">
        <v>33</v>
      </c>
      <c r="B5" t="s">
        <v>36</v>
      </c>
      <c r="C5" t="s">
        <v>38</v>
      </c>
      <c r="D5" t="s">
        <v>39</v>
      </c>
    </row>
    <row r="6" spans="1:13" x14ac:dyDescent="0.3">
      <c r="A6" t="s">
        <v>41</v>
      </c>
      <c r="B6" s="18">
        <f>_xlfn.T.INV.2T(1-$B$1, 200 - 1)</f>
        <v>1.9719565442517553</v>
      </c>
      <c r="C6" s="18">
        <f>№4!$G$22-$B$6*№4!$G$25/SQRT(200)</f>
        <v>169.57382160015831</v>
      </c>
      <c r="D6" s="18">
        <f>№4!$G$22+$B$6*№4!$G$25/SQRT(200)</f>
        <v>171.3461783998417</v>
      </c>
    </row>
    <row r="8" spans="1:13" x14ac:dyDescent="0.3">
      <c r="A8" t="s">
        <v>42</v>
      </c>
      <c r="B8" t="s">
        <v>43</v>
      </c>
      <c r="C8" t="s">
        <v>44</v>
      </c>
      <c r="D8" t="s">
        <v>38</v>
      </c>
      <c r="E8" t="s">
        <v>39</v>
      </c>
    </row>
    <row r="9" spans="1:13" x14ac:dyDescent="0.3">
      <c r="A9" t="s">
        <v>45</v>
      </c>
      <c r="B9" s="18">
        <f>_xlfn.CHISQ.INV((1+$B$1)/2,200 - 1)</f>
        <v>239.9596818276442</v>
      </c>
      <c r="C9" s="18">
        <f>_xlfn.CHISQ.INV((1-$B$1)/2,200 - 1)</f>
        <v>161.82618239364686</v>
      </c>
      <c r="D9">
        <f>(200-1)*№4!$G$24/B$9</f>
        <v>33.495960399598772</v>
      </c>
      <c r="E9">
        <f>(200-1)*№4!$G$24/C$9</f>
        <v>49.668600476820259</v>
      </c>
    </row>
    <row r="11" spans="1:13" x14ac:dyDescent="0.3">
      <c r="A11" t="s">
        <v>42</v>
      </c>
      <c r="B11" t="s">
        <v>46</v>
      </c>
      <c r="C11" s="27" t="s">
        <v>47</v>
      </c>
      <c r="D11" s="27"/>
      <c r="E11" s="27"/>
      <c r="F11" t="s">
        <v>34</v>
      </c>
      <c r="G11" t="s">
        <v>38</v>
      </c>
      <c r="H11" t="s">
        <v>39</v>
      </c>
    </row>
    <row r="12" spans="1:13" x14ac:dyDescent="0.3">
      <c r="A12" t="s">
        <v>48</v>
      </c>
      <c r="B12" s="5">
        <v>170</v>
      </c>
      <c r="C12" s="29">
        <f>POWER(№4!F8-$B$12,2)*№4!E8</f>
        <v>1872</v>
      </c>
      <c r="D12" s="29"/>
      <c r="E12" s="29"/>
      <c r="F12">
        <f>SUM(C12:E21)/200</f>
        <v>40.4</v>
      </c>
      <c r="G12" s="18">
        <f>200*$F$12/B9</f>
        <v>33.672323360570296</v>
      </c>
      <c r="H12" s="18">
        <f>200*$F$12/C9</f>
        <v>49.93011563694413</v>
      </c>
    </row>
    <row r="13" spans="1:13" x14ac:dyDescent="0.3">
      <c r="C13" s="29">
        <f>POWER(№4!F9-$B$12,2)*№4!E9</f>
        <v>448</v>
      </c>
      <c r="D13" s="29"/>
      <c r="E13" s="29"/>
    </row>
    <row r="14" spans="1:13" x14ac:dyDescent="0.3">
      <c r="C14" s="29">
        <f>POWER(№4!F10-$B$12,2)*№4!E10</f>
        <v>784</v>
      </c>
      <c r="D14" s="29"/>
      <c r="E14" s="29"/>
    </row>
    <row r="15" spans="1:13" x14ac:dyDescent="0.3">
      <c r="C15" s="29">
        <f>POWER(№4!F11-$B$12,2)*№4!E11</f>
        <v>0</v>
      </c>
      <c r="D15" s="29"/>
      <c r="E15" s="29"/>
    </row>
    <row r="16" spans="1:13" x14ac:dyDescent="0.3">
      <c r="C16" s="29">
        <f>POWER(№4!F12-$B$12,2)*№4!E12</f>
        <v>592</v>
      </c>
      <c r="D16" s="29"/>
      <c r="E16" s="29"/>
    </row>
    <row r="17" spans="1:7" x14ac:dyDescent="0.3">
      <c r="C17" s="29">
        <f>POWER(№4!F13-$B$12,2)*№4!E13</f>
        <v>1408</v>
      </c>
      <c r="D17" s="29"/>
      <c r="E17" s="29"/>
    </row>
    <row r="18" spans="1:7" x14ac:dyDescent="0.3">
      <c r="C18" s="29">
        <f>POWER(№4!F14-$B$12,2)*№4!E14</f>
        <v>576</v>
      </c>
      <c r="D18" s="29"/>
      <c r="E18" s="29"/>
    </row>
    <row r="19" spans="1:7" x14ac:dyDescent="0.3">
      <c r="C19" s="29">
        <f>POWER(№4!F15-$B$12,2)*№4!E15</f>
        <v>1024</v>
      </c>
      <c r="D19" s="29"/>
      <c r="E19" s="29"/>
    </row>
    <row r="20" spans="1:7" x14ac:dyDescent="0.3">
      <c r="C20" s="29">
        <f>POWER(№4!F16-$B$12,2)*№4!E16</f>
        <v>800</v>
      </c>
      <c r="D20" s="29"/>
      <c r="E20" s="29"/>
    </row>
    <row r="21" spans="1:7" x14ac:dyDescent="0.3">
      <c r="C21" s="29">
        <f>POWER(№4!F17-$B$12,2)*№4!E17</f>
        <v>576</v>
      </c>
      <c r="D21" s="29"/>
      <c r="E21" s="29"/>
    </row>
    <row r="22" spans="1:7" x14ac:dyDescent="0.3">
      <c r="C22" s="16"/>
    </row>
    <row r="23" spans="1:7" x14ac:dyDescent="0.3">
      <c r="C23" s="30" t="s">
        <v>26</v>
      </c>
      <c r="D23" s="30"/>
      <c r="E23" s="30"/>
      <c r="F23" s="30"/>
      <c r="G23" s="30"/>
    </row>
    <row r="24" spans="1:7" x14ac:dyDescent="0.3">
      <c r="A24" t="s">
        <v>33</v>
      </c>
      <c r="B24" t="s">
        <v>34</v>
      </c>
      <c r="C24" t="s">
        <v>35</v>
      </c>
      <c r="D24" t="s">
        <v>36</v>
      </c>
      <c r="E24" t="s">
        <v>38</v>
      </c>
      <c r="F24" t="s">
        <v>39</v>
      </c>
    </row>
    <row r="25" spans="1:7" x14ac:dyDescent="0.3">
      <c r="A25" t="s">
        <v>49</v>
      </c>
      <c r="B25" s="5">
        <v>36</v>
      </c>
      <c r="C25" s="17">
        <v>6</v>
      </c>
      <c r="D25" s="18">
        <f>NORMSINV($B$1/2+0.5)</f>
        <v>1.9599639845400536</v>
      </c>
      <c r="E25">
        <f>№4!$P$22-$D$25*$C$25/SQRT(200)</f>
        <v>64.484457705390199</v>
      </c>
      <c r="F25">
        <f>№4!$P$22+$D$25*$C$25/SQRT(200)</f>
        <v>66.147542294609806</v>
      </c>
    </row>
    <row r="27" spans="1:7" x14ac:dyDescent="0.3">
      <c r="A27" t="s">
        <v>33</v>
      </c>
      <c r="B27" t="s">
        <v>36</v>
      </c>
      <c r="C27" t="s">
        <v>38</v>
      </c>
      <c r="D27" t="s">
        <v>39</v>
      </c>
    </row>
    <row r="28" spans="1:7" x14ac:dyDescent="0.3">
      <c r="A28" t="s">
        <v>50</v>
      </c>
      <c r="B28" s="18">
        <f>_xlfn.T.INV.2T(1-$B$1, 200 - 1)</f>
        <v>1.9719565442517553</v>
      </c>
      <c r="C28" s="18">
        <f>№4!$P$22-$B$28*№4!$P$25/SQRT(200)</f>
        <v>64.438012176041269</v>
      </c>
      <c r="D28" s="18">
        <f>№4!$P$22+$B$28*№4!$P$25/SQRT(200)</f>
        <v>66.193987823958736</v>
      </c>
    </row>
    <row r="30" spans="1:7" x14ac:dyDescent="0.3">
      <c r="A30" t="s">
        <v>42</v>
      </c>
      <c r="B30" t="s">
        <v>43</v>
      </c>
      <c r="C30" t="s">
        <v>44</v>
      </c>
      <c r="D30" t="s">
        <v>38</v>
      </c>
      <c r="E30" t="s">
        <v>39</v>
      </c>
    </row>
    <row r="31" spans="1:7" x14ac:dyDescent="0.3">
      <c r="A31" t="s">
        <v>51</v>
      </c>
      <c r="B31" s="18">
        <f>_xlfn.CHISQ.INV((1+$B$1)/2,200 - 1)</f>
        <v>239.9596818276442</v>
      </c>
      <c r="C31" s="18">
        <f>_xlfn.CHISQ.INV((1-$B$1)/2,200 - 1)</f>
        <v>161.82618239364686</v>
      </c>
      <c r="D31">
        <f>(200-1)*№4!$P$24/B$31</f>
        <v>32.879643529727488</v>
      </c>
      <c r="E31">
        <f>(200-1)*№4!$P$24/C$31</f>
        <v>48.754711279090984</v>
      </c>
    </row>
    <row r="33" spans="1:8" x14ac:dyDescent="0.3">
      <c r="A33" t="s">
        <v>42</v>
      </c>
      <c r="B33" t="s">
        <v>46</v>
      </c>
      <c r="C33" s="27" t="s">
        <v>47</v>
      </c>
      <c r="D33" s="27"/>
      <c r="E33" s="27"/>
      <c r="F33" t="s">
        <v>34</v>
      </c>
      <c r="G33" t="s">
        <v>38</v>
      </c>
      <c r="H33" t="s">
        <v>39</v>
      </c>
    </row>
    <row r="34" spans="1:8" x14ac:dyDescent="0.3">
      <c r="A34" t="s">
        <v>52</v>
      </c>
      <c r="B34" s="5">
        <v>170</v>
      </c>
      <c r="C34" s="29">
        <f>POWER(№4!O8-$B$34,2)*№4!N8</f>
        <v>57792.160000000003</v>
      </c>
      <c r="D34" s="29"/>
      <c r="E34" s="29"/>
      <c r="F34">
        <f>SUM(C34:E43)/200</f>
        <v>10998.188800000002</v>
      </c>
      <c r="G34" s="18">
        <f>200*$F$34/B31</f>
        <v>9166.6972686683821</v>
      </c>
      <c r="H34" s="18">
        <f>200*$F$34/C31</f>
        <v>13592.595014379798</v>
      </c>
    </row>
    <row r="35" spans="1:8" x14ac:dyDescent="0.3">
      <c r="C35" s="29">
        <f>POWER(№4!O9-$B$34,2)*№4!N9</f>
        <v>108764.48</v>
      </c>
      <c r="D35" s="29"/>
      <c r="E35" s="29"/>
    </row>
    <row r="36" spans="1:8" x14ac:dyDescent="0.3">
      <c r="C36" s="29">
        <f>POWER(№4!O10-$B$34,2)*№4!N10</f>
        <v>114921</v>
      </c>
      <c r="D36" s="29"/>
      <c r="E36" s="29"/>
    </row>
    <row r="37" spans="1:8" x14ac:dyDescent="0.3">
      <c r="C37" s="29">
        <f>POWER(№4!O11-$B$34,2)*№4!N11</f>
        <v>586449.6399999999</v>
      </c>
      <c r="D37" s="29"/>
      <c r="E37" s="29"/>
    </row>
    <row r="38" spans="1:8" x14ac:dyDescent="0.3">
      <c r="C38" s="29">
        <f>POWER(№4!O12-$B$34,2)*№4!N12</f>
        <v>414164.68</v>
      </c>
      <c r="D38" s="29"/>
      <c r="E38" s="29"/>
    </row>
    <row r="39" spans="1:8" x14ac:dyDescent="0.3">
      <c r="C39" s="29">
        <f>POWER(№4!O13-$B$34,2)*№4!N13</f>
        <v>511797.16000000003</v>
      </c>
      <c r="D39" s="29"/>
      <c r="E39" s="29"/>
    </row>
    <row r="40" spans="1:8" x14ac:dyDescent="0.3">
      <c r="C40" s="29">
        <f>POWER(№4!O14-$B$34,2)*№4!N14</f>
        <v>204161.16000000003</v>
      </c>
      <c r="D40" s="29"/>
      <c r="E40" s="29"/>
    </row>
    <row r="41" spans="1:8" x14ac:dyDescent="0.3">
      <c r="C41" s="29">
        <f>POWER(№4!O15-$B$34,2)*№4!N15</f>
        <v>144400.00000000003</v>
      </c>
      <c r="D41" s="29"/>
      <c r="E41" s="29"/>
    </row>
    <row r="42" spans="1:8" x14ac:dyDescent="0.3">
      <c r="C42" s="29">
        <f>POWER(№4!O16-$B$34,2)*№4!N16</f>
        <v>41769.800000000017</v>
      </c>
      <c r="D42" s="29"/>
      <c r="E42" s="29"/>
    </row>
    <row r="43" spans="1:8" x14ac:dyDescent="0.3">
      <c r="C43" s="29">
        <f>POWER(№4!O17-$B$34,2)*№4!N17</f>
        <v>15417.680000000009</v>
      </c>
      <c r="D43" s="29"/>
      <c r="E43" s="29"/>
    </row>
  </sheetData>
  <mergeCells count="25">
    <mergeCell ref="I2:M2"/>
    <mergeCell ref="C11:E11"/>
    <mergeCell ref="C12:E12"/>
    <mergeCell ref="C13:E13"/>
    <mergeCell ref="C14:E14"/>
    <mergeCell ref="C36:E36"/>
    <mergeCell ref="C16:E16"/>
    <mergeCell ref="C17:E17"/>
    <mergeCell ref="C18:E18"/>
    <mergeCell ref="C19:E19"/>
    <mergeCell ref="C20:E20"/>
    <mergeCell ref="C21:E21"/>
    <mergeCell ref="C1:G1"/>
    <mergeCell ref="C23:G23"/>
    <mergeCell ref="C33:E33"/>
    <mergeCell ref="C34:E34"/>
    <mergeCell ref="C35:E35"/>
    <mergeCell ref="C15:E15"/>
    <mergeCell ref="C43:E43"/>
    <mergeCell ref="C37:E37"/>
    <mergeCell ref="C38:E38"/>
    <mergeCell ref="C39:E39"/>
    <mergeCell ref="C40:E40"/>
    <mergeCell ref="C41:E41"/>
    <mergeCell ref="C42:E42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1EF3C-F369-4760-A7CA-17152839E93A}">
  <dimension ref="A1:V17"/>
  <sheetViews>
    <sheetView workbookViewId="0">
      <selection activeCell="J18" sqref="J18"/>
    </sheetView>
  </sheetViews>
  <sheetFormatPr defaultRowHeight="14.4" x14ac:dyDescent="0.3"/>
  <sheetData>
    <row r="1" spans="1:22" x14ac:dyDescent="0.3">
      <c r="A1" s="27" t="s">
        <v>28</v>
      </c>
      <c r="B1" s="27"/>
      <c r="C1" t="s">
        <v>13</v>
      </c>
      <c r="D1">
        <v>48</v>
      </c>
      <c r="E1">
        <f>D2</f>
        <v>55.2</v>
      </c>
      <c r="F1">
        <f t="shared" ref="F1:J1" si="0">E2</f>
        <v>58.800000000000004</v>
      </c>
      <c r="G1">
        <f t="shared" si="0"/>
        <v>62.400000000000006</v>
      </c>
      <c r="H1">
        <f t="shared" si="0"/>
        <v>66</v>
      </c>
      <c r="I1">
        <f>H2</f>
        <v>69.599999999999994</v>
      </c>
      <c r="J1">
        <f t="shared" si="0"/>
        <v>73.199999999999989</v>
      </c>
      <c r="K1">
        <f>J2</f>
        <v>76.799999999999983</v>
      </c>
      <c r="N1" s="26" t="s">
        <v>37</v>
      </c>
      <c r="O1" s="26"/>
      <c r="P1" s="26"/>
      <c r="Q1" s="26"/>
      <c r="R1" s="26"/>
    </row>
    <row r="2" spans="1:22" x14ac:dyDescent="0.3">
      <c r="A2" s="27"/>
      <c r="B2" s="27"/>
      <c r="C2" t="s">
        <v>14</v>
      </c>
      <c r="D2">
        <f>55.2</f>
        <v>55.2</v>
      </c>
      <c r="E2">
        <f t="shared" ref="E2" si="1">E1+3.6</f>
        <v>58.800000000000004</v>
      </c>
      <c r="F2">
        <f t="shared" ref="F2" si="2">F1+3.6</f>
        <v>62.400000000000006</v>
      </c>
      <c r="G2">
        <f t="shared" ref="G2" si="3">G1+3.6</f>
        <v>66</v>
      </c>
      <c r="H2">
        <f t="shared" ref="H2" si="4">H1+3.6</f>
        <v>69.599999999999994</v>
      </c>
      <c r="I2">
        <f t="shared" ref="I2" si="5">I1+3.6</f>
        <v>73.199999999999989</v>
      </c>
      <c r="J2">
        <f t="shared" ref="J2" si="6">J1+3.6</f>
        <v>76.799999999999983</v>
      </c>
      <c r="K2">
        <f>84</f>
        <v>84</v>
      </c>
    </row>
    <row r="3" spans="1:22" x14ac:dyDescent="0.3">
      <c r="A3" t="s">
        <v>13</v>
      </c>
      <c r="B3" t="s">
        <v>14</v>
      </c>
      <c r="C3" t="s">
        <v>27</v>
      </c>
      <c r="D3">
        <f>(D1+D2)/2</f>
        <v>51.6</v>
      </c>
      <c r="E3">
        <f t="shared" ref="E3" si="7">(E1+E2)/2</f>
        <v>57</v>
      </c>
      <c r="F3">
        <f t="shared" ref="F3" si="8">(F1+F2)/2</f>
        <v>60.600000000000009</v>
      </c>
      <c r="G3">
        <f t="shared" ref="G3" si="9">(G1+G2)/2</f>
        <v>64.2</v>
      </c>
      <c r="H3">
        <f t="shared" ref="H3" si="10">(H1+H2)/2</f>
        <v>67.8</v>
      </c>
      <c r="I3">
        <f t="shared" ref="I3" si="11">(I1+I2)/2</f>
        <v>71.399999999999991</v>
      </c>
      <c r="J3">
        <f t="shared" ref="J3" si="12">(J1+J2)/2</f>
        <v>74.999999999999986</v>
      </c>
      <c r="K3">
        <f t="shared" ref="K3" si="13">(K1+K2)/2</f>
        <v>80.399999999999991</v>
      </c>
      <c r="L3" s="11"/>
    </row>
    <row r="4" spans="1:22" x14ac:dyDescent="0.3">
      <c r="A4">
        <f>№2!E8</f>
        <v>156</v>
      </c>
      <c r="B4">
        <f>№2!F8</f>
        <v>160</v>
      </c>
      <c r="C4">
        <f>(A4+B4)/2</f>
        <v>158</v>
      </c>
      <c r="D4" s="7">
        <f>COUNTIFS(№1!$A$2:$A$201, "&gt;="&amp;$A4, №1!$A$2:$A$201, "&lt;"&amp;$B4, №1!$B$2:$B$201, "&gt;="&amp;D$1, №1!$B$2:$B$201, "&lt;"&amp;D$2)</f>
        <v>12</v>
      </c>
      <c r="E4" s="8">
        <f>COUNTIFS(№1!$A$2:$A$201, "&gt;="&amp;$A4, №1!$A$2:$A$201, "&lt;"&amp;$B4, №1!$B$2:$B$201, "&gt;="&amp;E$1, №1!$B$2:$B$201, "&lt;"&amp;E$2)</f>
        <v>0</v>
      </c>
      <c r="F4" s="8">
        <f>COUNTIFS(№1!$A$2:$A$201, "&gt;="&amp;$A4, №1!$A$2:$A$201, "&lt;"&amp;$B4, №1!$B$2:$B$201, "&gt;="&amp;F$1, №1!$B$2:$B$201, "&lt;"&amp;F$2)</f>
        <v>0</v>
      </c>
      <c r="G4" s="8">
        <f>COUNTIFS(№1!$A$2:$A$201, "&gt;="&amp;$A4, №1!$A$2:$A$201, "&lt;"&amp;$B4, №1!$B$2:$B$201, "&gt;="&amp;G$1, №1!$B$2:$B$201, "&lt;"&amp;G$2)</f>
        <v>0</v>
      </c>
      <c r="H4" s="8">
        <f>COUNTIFS(№1!$A$2:$A$201, "&gt;="&amp;$A4, №1!$A$2:$A$201, "&lt;"&amp;$B4, №1!$B$2:$B$201, "&gt;="&amp;H$1, №1!$B$2:$B$201, "&lt;"&amp;H$2)</f>
        <v>1</v>
      </c>
      <c r="I4" s="8">
        <f>COUNTIFS(№1!$A$2:$A$201, "&gt;="&amp;$A4, №1!$A$2:$A$201, "&lt;"&amp;$B4, №1!$B$2:$B$201, "&gt;="&amp;I$1, №1!$B$2:$B$201, "&lt;"&amp;I$2)</f>
        <v>0</v>
      </c>
      <c r="J4" s="8">
        <f>COUNTIFS(№1!$A$2:$A$201, "&gt;="&amp;$A4, №1!$A$2:$A$201, "&lt;"&amp;$B4, №1!$B$2:$B$201, "&gt;="&amp;J$1, №1!$B$2:$B$201, "&lt;"&amp;J$2)</f>
        <v>0</v>
      </c>
      <c r="K4" s="9">
        <f>COUNTIFS(№1!$A$2:$A$201, "&gt;="&amp;$A4, №1!$A$2:$A$201, "&lt;"&amp;$B4, №1!$B$2:$B$201, "&gt;="&amp;K$1, №1!$B$2:$B$201, "&lt;="&amp;K$2)</f>
        <v>0</v>
      </c>
      <c r="L4" s="11">
        <f>SUM(D4:K4)</f>
        <v>13</v>
      </c>
      <c r="M4" s="11"/>
      <c r="N4" s="11"/>
      <c r="O4" s="16">
        <f>POWER(D4-$L4*D$11/200,2)/($L4*D$11)</f>
        <v>0.80697692307692315</v>
      </c>
      <c r="P4" s="16">
        <f t="shared" ref="P4:T4" si="14">POWER(E4-$L4*E$11/200,2)/($L4*E$11)</f>
        <v>2.9249999999999996E-3</v>
      </c>
      <c r="Q4" s="16">
        <f t="shared" si="14"/>
        <v>1.5925000000000002E-2</v>
      </c>
      <c r="R4" s="16">
        <f t="shared" si="14"/>
        <v>1.2024999999999997E-2</v>
      </c>
      <c r="S4" s="16">
        <f t="shared" si="14"/>
        <v>7.494858712715856E-3</v>
      </c>
      <c r="T4" s="16">
        <f t="shared" si="14"/>
        <v>6.8249999999999995E-3</v>
      </c>
      <c r="U4" s="16">
        <f>POWER(J4-$L4*J$11/200,2)/($L4*J$11)</f>
        <v>5.2000000000000006E-3</v>
      </c>
      <c r="V4" s="16">
        <f t="shared" ref="V4" si="15">POWER(K4-$L4*K$11/200,2)/($L4*K$11)</f>
        <v>2.2750000000000001E-3</v>
      </c>
    </row>
    <row r="5" spans="1:22" x14ac:dyDescent="0.3">
      <c r="A5">
        <f>№2!E9</f>
        <v>160</v>
      </c>
      <c r="B5">
        <f>№2!F9</f>
        <v>164</v>
      </c>
      <c r="C5">
        <f t="shared" ref="C5:C10" si="16">(A5+B5)/2</f>
        <v>162</v>
      </c>
      <c r="D5" s="10">
        <f>COUNTIFS(№1!$A$2:$A$201, "&gt;="&amp;$A5, №1!$A$2:$A$201, "&lt;"&amp;$B5, №1!$B$2:$B$201, "&gt;="&amp;D$1, №1!$B$2:$B$201, "&lt;"&amp;D$2)</f>
        <v>0</v>
      </c>
      <c r="E5" s="11">
        <f>COUNTIFS(№1!$A$2:$A$201, "&gt;="&amp;$A5, №1!$A$2:$A$201, "&lt;"&amp;$B5, №1!$B$2:$B$201, "&gt;="&amp;E$1, №1!$B$2:$B$201, "&lt;"&amp;E$2)</f>
        <v>7</v>
      </c>
      <c r="F5" s="11">
        <f>COUNTIFS(№1!$A$2:$A$201, "&gt;="&amp;$A5, №1!$A$2:$A$201, "&lt;"&amp;$B5, №1!$B$2:$B$201, "&gt;="&amp;F$1, №1!$B$2:$B$201, "&lt;"&amp;F$2)</f>
        <v>0</v>
      </c>
      <c r="G5" s="11">
        <f>COUNTIFS(№1!$A$2:$A$201, "&gt;="&amp;$A5, №1!$A$2:$A$201, "&lt;"&amp;$B5, №1!$B$2:$B$201, "&gt;="&amp;G$1, №1!$B$2:$B$201, "&lt;"&amp;G$2)</f>
        <v>0</v>
      </c>
      <c r="H5" s="11">
        <f>COUNTIFS(№1!$A$2:$A$201, "&gt;="&amp;$A5, №1!$A$2:$A$201, "&lt;"&amp;$B5, №1!$B$2:$B$201, "&gt;="&amp;H$1, №1!$B$2:$B$201, "&lt;"&amp;H$2)</f>
        <v>0</v>
      </c>
      <c r="I5" s="11">
        <f>COUNTIFS(№1!$A$2:$A$201, "&gt;="&amp;$A5, №1!$A$2:$A$201, "&lt;"&amp;$B5, №1!$B$2:$B$201, "&gt;="&amp;I$1, №1!$B$2:$B$201, "&lt;"&amp;I$2)</f>
        <v>0</v>
      </c>
      <c r="J5" s="11">
        <f>COUNTIFS(№1!$A$2:$A$201, "&gt;="&amp;$A5, №1!$A$2:$A$201, "&lt;"&amp;$B5, №1!$B$2:$B$201, "&gt;="&amp;J$1, №1!$B$2:$B$201, "&lt;"&amp;J$2)</f>
        <v>0</v>
      </c>
      <c r="K5" s="12">
        <f>COUNTIFS(№1!$A$2:$A$201, "&gt;="&amp;$A5, №1!$A$2:$A$201, "&lt;"&amp;$B5, №1!$B$2:$B$201, "&gt;="&amp;K$1, №1!$B$2:$B$201, "&lt;="&amp;K$2)</f>
        <v>0</v>
      </c>
      <c r="L5" s="11">
        <f t="shared" ref="L5:L10" si="17">SUM(D5:K5)</f>
        <v>7</v>
      </c>
      <c r="M5" s="11"/>
      <c r="N5" s="11"/>
      <c r="O5" s="16">
        <f t="shared" ref="O5:O10" si="18">POWER(D5-$L5*D$11/200,2)/($L5*D$11)</f>
        <v>2.0999999999999999E-3</v>
      </c>
      <c r="P5" s="16">
        <f t="shared" ref="P5:P10" si="19">POWER(E5-$L5*E$11/200,2)/($L5*E$11)</f>
        <v>0.70935277777777772</v>
      </c>
      <c r="Q5" s="16">
        <f t="shared" ref="Q5:Q10" si="20">POWER(F5-$L5*F$11/200,2)/($L5*F$11)</f>
        <v>8.575000000000001E-3</v>
      </c>
      <c r="R5" s="16">
        <f t="shared" ref="R5:R10" si="21">POWER(G5-$L5*G$11/200,2)/($L5*G$11)</f>
        <v>6.474999999999999E-3</v>
      </c>
      <c r="S5" s="16">
        <f t="shared" ref="S5:S10" si="22">POWER(H5-$L5*H$11/200,2)/($L5*H$11)</f>
        <v>8.575000000000001E-3</v>
      </c>
      <c r="T5" s="16">
        <f t="shared" ref="T5:T10" si="23">POWER(I5-$L5*I$11/200,2)/($L5*I$11)</f>
        <v>3.6749999999999999E-3</v>
      </c>
      <c r="U5" s="16">
        <f t="shared" ref="U5:U10" si="24">POWER(J5-$L5*J$11/200,2)/($L5*J$11)</f>
        <v>2.8000000000000004E-3</v>
      </c>
      <c r="V5" s="16">
        <f t="shared" ref="V5:V10" si="25">POWER(K5-$L5*K$11/200,2)/($L5*K$11)</f>
        <v>1.225E-3</v>
      </c>
    </row>
    <row r="6" spans="1:22" x14ac:dyDescent="0.3">
      <c r="A6">
        <f>№2!E10</f>
        <v>164</v>
      </c>
      <c r="B6">
        <f>№2!F10</f>
        <v>168</v>
      </c>
      <c r="C6">
        <f t="shared" si="16"/>
        <v>166</v>
      </c>
      <c r="D6" s="10">
        <f>COUNTIFS(№1!$A$2:$A$201, "&gt;="&amp;$A6, №1!$A$2:$A$201, "&lt;"&amp;$B6, №1!$B$2:$B$201, "&gt;="&amp;D$1, №1!$B$2:$B$201, "&lt;"&amp;D$2)</f>
        <v>0</v>
      </c>
      <c r="E6" s="11">
        <f>COUNTIFS(№1!$A$2:$A$201, "&gt;="&amp;$A6, №1!$A$2:$A$201, "&lt;"&amp;$B6, №1!$B$2:$B$201, "&gt;="&amp;E$1, №1!$B$2:$B$201, "&lt;"&amp;E$2)</f>
        <v>2</v>
      </c>
      <c r="F6" s="11">
        <f>COUNTIFS(№1!$A$2:$A$201, "&gt;="&amp;$A6, №1!$A$2:$A$201, "&lt;"&amp;$B6, №1!$B$2:$B$201, "&gt;="&amp;F$1, №1!$B$2:$B$201, "&lt;"&amp;F$2)</f>
        <v>47</v>
      </c>
      <c r="G6" s="11">
        <f>COUNTIFS(№1!$A$2:$A$201, "&gt;="&amp;$A6, №1!$A$2:$A$201, "&lt;"&amp;$B6, №1!$B$2:$B$201, "&gt;="&amp;G$1, №1!$B$2:$B$201, "&lt;"&amp;G$2)</f>
        <v>0</v>
      </c>
      <c r="H6" s="11">
        <f>COUNTIFS(№1!$A$2:$A$201, "&gt;="&amp;$A6, №1!$A$2:$A$201, "&lt;"&amp;$B6, №1!$B$2:$B$201, "&gt;="&amp;H$1, №1!$B$2:$B$201, "&lt;"&amp;H$2)</f>
        <v>0</v>
      </c>
      <c r="I6" s="11">
        <f>COUNTIFS(№1!$A$2:$A$201, "&gt;="&amp;$A6, №1!$A$2:$A$201, "&lt;"&amp;$B6, №1!$B$2:$B$201, "&gt;="&amp;I$1, №1!$B$2:$B$201, "&lt;"&amp;I$2)</f>
        <v>0</v>
      </c>
      <c r="J6" s="11">
        <f>COUNTIFS(№1!$A$2:$A$201, "&gt;="&amp;$A6, №1!$A$2:$A$201, "&lt;"&amp;$B6, №1!$B$2:$B$201, "&gt;="&amp;J$1, №1!$B$2:$B$201, "&lt;"&amp;J$2)</f>
        <v>0</v>
      </c>
      <c r="K6" s="12">
        <f>COUNTIFS(№1!$A$2:$A$201, "&gt;="&amp;$A6, №1!$A$2:$A$201, "&lt;"&amp;$B6, №1!$B$2:$B$201, "&gt;="&amp;K$1, №1!$B$2:$B$201, "&lt;="&amp;K$2)</f>
        <v>0</v>
      </c>
      <c r="L6" s="11">
        <f t="shared" si="17"/>
        <v>49</v>
      </c>
      <c r="M6" s="11"/>
      <c r="N6" s="11"/>
      <c r="O6" s="16">
        <f t="shared" si="18"/>
        <v>1.47E-2</v>
      </c>
      <c r="P6" s="16">
        <f t="shared" si="19"/>
        <v>9.529478458049893E-5</v>
      </c>
      <c r="Q6" s="16">
        <f t="shared" si="20"/>
        <v>0.51005831945022906</v>
      </c>
      <c r="R6" s="16">
        <f t="shared" si="21"/>
        <v>4.5324999999999997E-2</v>
      </c>
      <c r="S6" s="16">
        <f t="shared" si="22"/>
        <v>6.0025000000000009E-2</v>
      </c>
      <c r="T6" s="16">
        <f t="shared" si="23"/>
        <v>2.5724999999999998E-2</v>
      </c>
      <c r="U6" s="16">
        <f t="shared" si="24"/>
        <v>1.9599999999999999E-2</v>
      </c>
      <c r="V6" s="16">
        <f t="shared" si="25"/>
        <v>8.575000000000001E-3</v>
      </c>
    </row>
    <row r="7" spans="1:22" x14ac:dyDescent="0.3">
      <c r="A7">
        <f>№2!E11</f>
        <v>168</v>
      </c>
      <c r="B7">
        <f>№2!F11</f>
        <v>172</v>
      </c>
      <c r="C7">
        <f t="shared" si="16"/>
        <v>170</v>
      </c>
      <c r="D7" s="10">
        <f>COUNTIFS(№1!$A$2:$A$201, "&gt;="&amp;$A7, №1!$A$2:$A$201, "&lt;"&amp;$B7, №1!$B$2:$B$201, "&gt;="&amp;D$1, №1!$B$2:$B$201, "&lt;"&amp;D$2)</f>
        <v>0</v>
      </c>
      <c r="E7" s="11">
        <f>COUNTIFS(№1!$A$2:$A$201, "&gt;="&amp;$A7, №1!$A$2:$A$201, "&lt;"&amp;$B7, №1!$B$2:$B$201, "&gt;="&amp;E$1, №1!$B$2:$B$201, "&lt;"&amp;E$2)</f>
        <v>0</v>
      </c>
      <c r="F7" s="11">
        <f>COUNTIFS(№1!$A$2:$A$201, "&gt;="&amp;$A7, №1!$A$2:$A$201, "&lt;"&amp;$B7, №1!$B$2:$B$201, "&gt;="&amp;F$1, №1!$B$2:$B$201, "&lt;"&amp;F$2)</f>
        <v>2</v>
      </c>
      <c r="G7" s="11">
        <f>COUNTIFS(№1!$A$2:$A$201, "&gt;="&amp;$A7, №1!$A$2:$A$201, "&lt;"&amp;$B7, №1!$B$2:$B$201, "&gt;="&amp;G$1, №1!$B$2:$B$201, "&lt;"&amp;G$2)</f>
        <v>37</v>
      </c>
      <c r="H7" s="11">
        <f>COUNTIFS(№1!$A$2:$A$201, "&gt;="&amp;$A7, №1!$A$2:$A$201, "&lt;"&amp;$B7, №1!$B$2:$B$201, "&gt;="&amp;H$1, №1!$B$2:$B$201, "&lt;"&amp;H$2)</f>
        <v>22</v>
      </c>
      <c r="I7" s="11">
        <f>COUNTIFS(№1!$A$2:$A$201, "&gt;="&amp;$A7, №1!$A$2:$A$201, "&lt;"&amp;$B7, №1!$B$2:$B$201, "&gt;="&amp;I$1, №1!$B$2:$B$201, "&lt;"&amp;I$2)</f>
        <v>0</v>
      </c>
      <c r="J7" s="11">
        <f>COUNTIFS(№1!$A$2:$A$201, "&gt;="&amp;$A7, №1!$A$2:$A$201, "&lt;"&amp;$B7, №1!$B$2:$B$201, "&gt;="&amp;J$1, №1!$B$2:$B$201, "&lt;"&amp;J$2)</f>
        <v>0</v>
      </c>
      <c r="K7" s="12">
        <f>COUNTIFS(№1!$A$2:$A$201, "&gt;="&amp;$A7, №1!$A$2:$A$201, "&lt;"&amp;$B7, №1!$B$2:$B$201, "&gt;="&amp;K$1, №1!$B$2:$B$201, "&lt;="&amp;K$2)</f>
        <v>0</v>
      </c>
      <c r="L7" s="11">
        <f t="shared" si="17"/>
        <v>61</v>
      </c>
      <c r="M7" s="11"/>
      <c r="N7" s="11"/>
      <c r="O7" s="16">
        <f t="shared" si="18"/>
        <v>1.8300000000000004E-2</v>
      </c>
      <c r="P7" s="16">
        <f t="shared" si="19"/>
        <v>1.3725000000000001E-2</v>
      </c>
      <c r="Q7" s="16">
        <f t="shared" si="20"/>
        <v>5.6063240214118432E-2</v>
      </c>
      <c r="R7" s="16">
        <f t="shared" si="21"/>
        <v>0.29298237704918029</v>
      </c>
      <c r="S7" s="16">
        <f t="shared" si="22"/>
        <v>1.6652065908330543E-2</v>
      </c>
      <c r="T7" s="16">
        <f t="shared" si="23"/>
        <v>3.2024999999999998E-2</v>
      </c>
      <c r="U7" s="16">
        <f t="shared" si="24"/>
        <v>2.4399999999999998E-2</v>
      </c>
      <c r="V7" s="16">
        <f t="shared" si="25"/>
        <v>1.0674999999999999E-2</v>
      </c>
    </row>
    <row r="8" spans="1:22" x14ac:dyDescent="0.3">
      <c r="A8">
        <f>№2!E12</f>
        <v>172</v>
      </c>
      <c r="B8">
        <f>№2!F12</f>
        <v>176</v>
      </c>
      <c r="C8">
        <f t="shared" si="16"/>
        <v>174</v>
      </c>
      <c r="D8" s="10">
        <f>COUNTIFS(№1!$A$2:$A$201, "&gt;="&amp;$A8, №1!$A$2:$A$201, "&lt;"&amp;$B8, №1!$B$2:$B$201, "&gt;="&amp;D$1, №1!$B$2:$B$201, "&lt;"&amp;D$2)</f>
        <v>0</v>
      </c>
      <c r="E8" s="11">
        <f>COUNTIFS(№1!$A$2:$A$201, "&gt;="&amp;$A8, №1!$A$2:$A$201, "&lt;"&amp;$B8, №1!$B$2:$B$201, "&gt;="&amp;E$1, №1!$B$2:$B$201, "&lt;"&amp;E$2)</f>
        <v>0</v>
      </c>
      <c r="F8" s="11">
        <f>COUNTIFS(№1!$A$2:$A$201, "&gt;="&amp;$A8, №1!$A$2:$A$201, "&lt;"&amp;$B8, №1!$B$2:$B$201, "&gt;="&amp;F$1, №1!$B$2:$B$201, "&lt;"&amp;F$2)</f>
        <v>0</v>
      </c>
      <c r="G8" s="11">
        <f>COUNTIFS(№1!$A$2:$A$201, "&gt;="&amp;$A8, №1!$A$2:$A$201, "&lt;"&amp;$B8, №1!$B$2:$B$201, "&gt;="&amp;G$1, №1!$B$2:$B$201, "&lt;"&amp;G$2)</f>
        <v>0</v>
      </c>
      <c r="H8" s="11">
        <f>COUNTIFS(№1!$A$2:$A$201, "&gt;="&amp;$A8, №1!$A$2:$A$201, "&lt;"&amp;$B8, №1!$B$2:$B$201, "&gt;="&amp;H$1, №1!$B$2:$B$201, "&lt;"&amp;H$2)</f>
        <v>26</v>
      </c>
      <c r="I8" s="11">
        <f>COUNTIFS(№1!$A$2:$A$201, "&gt;="&amp;$A8, №1!$A$2:$A$201, "&lt;"&amp;$B8, №1!$B$2:$B$201, "&gt;="&amp;I$1, №1!$B$2:$B$201, "&lt;"&amp;I$2)</f>
        <v>11</v>
      </c>
      <c r="J8" s="11">
        <f>COUNTIFS(№1!$A$2:$A$201, "&gt;="&amp;$A8, №1!$A$2:$A$201, "&lt;"&amp;$B8, №1!$B$2:$B$201, "&gt;="&amp;J$1, №1!$B$2:$B$201, "&lt;"&amp;J$2)</f>
        <v>0</v>
      </c>
      <c r="K8" s="12">
        <f>COUNTIFS(№1!$A$2:$A$201, "&gt;="&amp;$A8, №1!$A$2:$A$201, "&lt;"&amp;$B8, №1!$B$2:$B$201, "&gt;="&amp;K$1, №1!$B$2:$B$201, "&lt;="&amp;K$2)</f>
        <v>0</v>
      </c>
      <c r="L8" s="11">
        <f t="shared" si="17"/>
        <v>37</v>
      </c>
      <c r="M8" s="11"/>
      <c r="N8" s="11"/>
      <c r="O8" s="16">
        <f t="shared" si="18"/>
        <v>1.1100000000000002E-2</v>
      </c>
      <c r="P8" s="16">
        <f t="shared" si="19"/>
        <v>8.3250000000000008E-3</v>
      </c>
      <c r="Q8" s="16">
        <f t="shared" si="20"/>
        <v>4.5324999999999997E-2</v>
      </c>
      <c r="R8" s="16">
        <f t="shared" si="21"/>
        <v>3.4224999999999998E-2</v>
      </c>
      <c r="S8" s="16">
        <f t="shared" si="22"/>
        <v>0.15818765857694433</v>
      </c>
      <c r="T8" s="16">
        <f t="shared" si="23"/>
        <v>6.5152155727155728E-2</v>
      </c>
      <c r="U8" s="16">
        <f t="shared" si="24"/>
        <v>1.4799999999999999E-2</v>
      </c>
      <c r="V8" s="16">
        <f t="shared" si="25"/>
        <v>6.474999999999999E-3</v>
      </c>
    </row>
    <row r="9" spans="1:22" x14ac:dyDescent="0.3">
      <c r="A9">
        <f>№2!E13</f>
        <v>176</v>
      </c>
      <c r="B9">
        <f>№2!F13</f>
        <v>180</v>
      </c>
      <c r="C9">
        <f t="shared" si="16"/>
        <v>178</v>
      </c>
      <c r="D9" s="10">
        <f>COUNTIFS(№1!$A$2:$A$201, "&gt;="&amp;$A9, №1!$A$2:$A$201, "&lt;"&amp;$B9, №1!$B$2:$B$201, "&gt;="&amp;D$1, №1!$B$2:$B$201, "&lt;"&amp;D$2)</f>
        <v>0</v>
      </c>
      <c r="E9" s="11">
        <f>COUNTIFS(№1!$A$2:$A$201, "&gt;="&amp;$A9, №1!$A$2:$A$201, "&lt;"&amp;$B9, №1!$B$2:$B$201, "&gt;="&amp;E$1, №1!$B$2:$B$201, "&lt;"&amp;E$2)</f>
        <v>0</v>
      </c>
      <c r="F9" s="11">
        <f>COUNTIFS(№1!$A$2:$A$201, "&gt;="&amp;$A9, №1!$A$2:$A$201, "&lt;"&amp;$B9, №1!$B$2:$B$201, "&gt;="&amp;F$1, №1!$B$2:$B$201, "&lt;"&amp;F$2)</f>
        <v>0</v>
      </c>
      <c r="G9" s="11">
        <f>COUNTIFS(№1!$A$2:$A$201, "&gt;="&amp;$A9, №1!$A$2:$A$201, "&lt;"&amp;$B9, №1!$B$2:$B$201, "&gt;="&amp;G$1, №1!$B$2:$B$201, "&lt;"&amp;G$2)</f>
        <v>0</v>
      </c>
      <c r="H9" s="11">
        <f>COUNTIFS(№1!$A$2:$A$201, "&gt;="&amp;$A9, №1!$A$2:$A$201, "&lt;"&amp;$B9, №1!$B$2:$B$201, "&gt;="&amp;H$1, №1!$B$2:$B$201, "&lt;"&amp;H$2)</f>
        <v>0</v>
      </c>
      <c r="I9" s="11">
        <f>COUNTIFS(№1!$A$2:$A$201, "&gt;="&amp;$A9, №1!$A$2:$A$201, "&lt;"&amp;$B9, №1!$B$2:$B$201, "&gt;="&amp;I$1, №1!$B$2:$B$201, "&lt;"&amp;I$2)</f>
        <v>10</v>
      </c>
      <c r="J9" s="11">
        <f>COUNTIFS(№1!$A$2:$A$201, "&gt;="&amp;$A9, №1!$A$2:$A$201, "&lt;"&amp;$B9, №1!$B$2:$B$201, "&gt;="&amp;J$1, №1!$B$2:$B$201, "&lt;"&amp;J$2)</f>
        <v>12</v>
      </c>
      <c r="K9" s="12">
        <f>COUNTIFS(№1!$A$2:$A$201, "&gt;="&amp;$A9, №1!$A$2:$A$201, "&lt;"&amp;$B9, №1!$B$2:$B$201, "&gt;="&amp;K$1, №1!$B$2:$B$201, "&lt;="&amp;K$2)</f>
        <v>0</v>
      </c>
      <c r="L9" s="11">
        <f t="shared" si="17"/>
        <v>22</v>
      </c>
      <c r="M9" s="11"/>
      <c r="N9" s="11"/>
      <c r="O9" s="16">
        <f t="shared" si="18"/>
        <v>6.6000000000000008E-3</v>
      </c>
      <c r="P9" s="16">
        <f t="shared" si="19"/>
        <v>4.9499999999999995E-3</v>
      </c>
      <c r="Q9" s="16">
        <f t="shared" si="20"/>
        <v>2.6949999999999995E-2</v>
      </c>
      <c r="R9" s="16">
        <f t="shared" si="21"/>
        <v>2.0350000000000004E-2</v>
      </c>
      <c r="S9" s="16">
        <f t="shared" si="22"/>
        <v>2.6949999999999995E-2</v>
      </c>
      <c r="T9" s="16">
        <f t="shared" si="23"/>
        <v>0.12800021645021642</v>
      </c>
      <c r="U9" s="16">
        <f t="shared" si="24"/>
        <v>0.2978909090909091</v>
      </c>
      <c r="V9" s="16">
        <f t="shared" si="25"/>
        <v>3.8499999999999997E-3</v>
      </c>
    </row>
    <row r="10" spans="1:22" x14ac:dyDescent="0.3">
      <c r="A10">
        <f>№2!E14</f>
        <v>180</v>
      </c>
      <c r="B10">
        <v>196</v>
      </c>
      <c r="C10">
        <f t="shared" si="16"/>
        <v>188</v>
      </c>
      <c r="D10" s="13">
        <f>COUNTIFS(№1!$A$2:$A$201, "&gt;="&amp;$A10, №1!$A$2:$A$201, "&lt;="&amp;$B10, №1!$B$2:$B$201, "&gt;="&amp;D$1, №1!$B$2:$B$201, "&lt;"&amp;D$2)</f>
        <v>0</v>
      </c>
      <c r="E10" s="14">
        <f>COUNTIFS(№1!$A$2:$A$201, "&gt;="&amp;$A10, №1!$A$2:$A$201, "&lt;="&amp;$B10, №1!$B$2:$B$201, "&gt;="&amp;E$1, №1!$B$2:$B$201, "&lt;"&amp;E$2)</f>
        <v>0</v>
      </c>
      <c r="F10" s="14">
        <f>COUNTIFS(№1!$A$2:$A$201, "&gt;="&amp;$A10, №1!$A$2:$A$201, "&lt;="&amp;$B10, №1!$B$2:$B$201, "&gt;="&amp;F$1, №1!$B$2:$B$201, "&lt;"&amp;F$2)</f>
        <v>0</v>
      </c>
      <c r="G10" s="14">
        <f>COUNTIFS(№1!$A$2:$A$201, "&gt;="&amp;$A10, №1!$A$2:$A$201, "&lt;="&amp;$B10, №1!$B$2:$B$201, "&gt;="&amp;G$1, №1!$B$2:$B$201, "&lt;"&amp;G$2)</f>
        <v>0</v>
      </c>
      <c r="H10" s="14">
        <f>COUNTIFS(№1!$A$2:$A$201, "&gt;="&amp;$A10, №1!$A$2:$A$201, "&lt;="&amp;$B10, №1!$B$2:$B$201, "&gt;="&amp;H$1, №1!$B$2:$B$201, "&lt;"&amp;H$2)</f>
        <v>0</v>
      </c>
      <c r="I10" s="14">
        <f>COUNTIFS(№1!$A$2:$A$201, "&gt;="&amp;$A10, №1!$A$2:$A$201, "&lt;="&amp;$B10, №1!$B$2:$B$201, "&gt;="&amp;I$1, №1!$B$2:$B$201, "&lt;"&amp;I$2)</f>
        <v>0</v>
      </c>
      <c r="J10" s="14">
        <f>COUNTIFS(№1!$A$2:$A$201, "&gt;="&amp;$A10, №1!$A$2:$A$201, "&lt;="&amp;$B10, №1!$B$2:$B$201, "&gt;="&amp;J$1, №1!$B$2:$B$201, "&lt;"&amp;J$2)</f>
        <v>4</v>
      </c>
      <c r="K10" s="15">
        <f>COUNTIFS(№1!$A$2:$A$201, "&gt;="&amp;$A10, №1!$A$2:$A$201, "&lt;="&amp;$B10, №1!$B$2:$B$201, "&gt;="&amp;K$1, №1!$B$2:$B$201, "&lt;="&amp;K$2)</f>
        <v>7</v>
      </c>
      <c r="L10" s="11">
        <f t="shared" si="17"/>
        <v>11</v>
      </c>
      <c r="M10" s="11"/>
      <c r="N10" s="11"/>
      <c r="O10" s="16">
        <f t="shared" si="18"/>
        <v>3.3000000000000004E-3</v>
      </c>
      <c r="P10" s="16">
        <f t="shared" si="19"/>
        <v>2.4749999999999998E-3</v>
      </c>
      <c r="Q10" s="16">
        <f t="shared" si="20"/>
        <v>1.3474999999999997E-2</v>
      </c>
      <c r="R10" s="16">
        <f t="shared" si="21"/>
        <v>1.0175000000000002E-2</v>
      </c>
      <c r="S10" s="16">
        <f t="shared" si="22"/>
        <v>1.3474999999999997E-2</v>
      </c>
      <c r="T10" s="16">
        <f t="shared" si="23"/>
        <v>5.7749999999999998E-3</v>
      </c>
      <c r="U10" s="16">
        <f t="shared" si="24"/>
        <v>5.5309090909090912E-2</v>
      </c>
      <c r="V10" s="16">
        <f t="shared" si="25"/>
        <v>0.56828863636363636</v>
      </c>
    </row>
    <row r="11" spans="1:22" x14ac:dyDescent="0.3">
      <c r="D11" s="11">
        <f>SUM(D4:D10)</f>
        <v>12</v>
      </c>
      <c r="E11" s="11">
        <f t="shared" ref="E11:K11" si="26">SUM(E4:E10)</f>
        <v>9</v>
      </c>
      <c r="F11" s="11">
        <f t="shared" si="26"/>
        <v>49</v>
      </c>
      <c r="G11" s="11">
        <f t="shared" si="26"/>
        <v>37</v>
      </c>
      <c r="H11" s="11">
        <f t="shared" si="26"/>
        <v>49</v>
      </c>
      <c r="I11" s="11">
        <f t="shared" si="26"/>
        <v>21</v>
      </c>
      <c r="J11" s="11">
        <f t="shared" si="26"/>
        <v>16</v>
      </c>
      <c r="K11" s="11">
        <f t="shared" si="26"/>
        <v>7</v>
      </c>
      <c r="L11" s="19">
        <f>(SUM(L4:L10)+SUM(D11:K11))/2</f>
        <v>200</v>
      </c>
      <c r="M11" s="11"/>
      <c r="N11" s="11"/>
    </row>
    <row r="12" spans="1:22" x14ac:dyDescent="0.3">
      <c r="D12" s="11"/>
      <c r="E12" s="11"/>
      <c r="F12" s="11"/>
      <c r="G12" s="11"/>
      <c r="H12" s="11"/>
      <c r="I12" s="11"/>
      <c r="J12" s="11"/>
      <c r="K12" s="11"/>
      <c r="L12" s="19"/>
      <c r="M12" s="11"/>
      <c r="N12" t="s">
        <v>53</v>
      </c>
      <c r="O12" s="16">
        <f>SUM(O4:V10)</f>
        <v>4.2827545240918088</v>
      </c>
    </row>
    <row r="13" spans="1:22" x14ac:dyDescent="0.3">
      <c r="D13" s="11"/>
      <c r="E13" s="11"/>
      <c r="F13" s="11"/>
      <c r="G13" s="11"/>
      <c r="H13" s="11"/>
      <c r="I13" s="11"/>
      <c r="J13" s="11"/>
      <c r="K13" s="11"/>
      <c r="L13" s="11"/>
      <c r="M13" s="11"/>
      <c r="N13" t="s">
        <v>54</v>
      </c>
      <c r="O13">
        <f>O12*200</f>
        <v>856.5509048183618</v>
      </c>
    </row>
    <row r="14" spans="1:22" x14ac:dyDescent="0.3">
      <c r="A14" s="27" t="s">
        <v>55</v>
      </c>
      <c r="B14" s="27"/>
      <c r="C14" s="27"/>
      <c r="D14" s="20">
        <v>0.05</v>
      </c>
      <c r="E14" s="11" t="s">
        <v>44</v>
      </c>
      <c r="F14" s="16">
        <f>_xlfn.CHISQ.INV.RT(D14,8*7)</f>
        <v>74.468324159309361</v>
      </c>
      <c r="G14" s="11"/>
      <c r="H14" s="11"/>
      <c r="I14" s="11"/>
      <c r="J14" s="11"/>
      <c r="K14" s="11"/>
      <c r="L14" s="11"/>
      <c r="M14" s="11"/>
    </row>
    <row r="16" spans="1:22" x14ac:dyDescent="0.3">
      <c r="G16" t="s">
        <v>54</v>
      </c>
      <c r="I16" t="s">
        <v>44</v>
      </c>
    </row>
    <row r="17" spans="7:10" x14ac:dyDescent="0.3">
      <c r="G17">
        <f>O13</f>
        <v>856.5509048183618</v>
      </c>
      <c r="H17" s="3" t="s">
        <v>56</v>
      </c>
      <c r="I17">
        <f>F14</f>
        <v>74.468324159309361</v>
      </c>
      <c r="J17" t="s">
        <v>57</v>
      </c>
    </row>
  </sheetData>
  <mergeCells count="3">
    <mergeCell ref="A1:B2"/>
    <mergeCell ref="A14:C14"/>
    <mergeCell ref="N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BF421-0833-4487-82B6-8BEDBACBD19D}">
  <dimension ref="A1:B201"/>
  <sheetViews>
    <sheetView workbookViewId="0">
      <selection activeCell="M12" sqref="M12"/>
    </sheetView>
  </sheetViews>
  <sheetFormatPr defaultRowHeight="14.4" x14ac:dyDescent="0.3"/>
  <sheetData>
    <row r="1" spans="1:2" x14ac:dyDescent="0.3">
      <c r="A1" t="s">
        <v>17</v>
      </c>
      <c r="B1" t="s">
        <v>26</v>
      </c>
    </row>
    <row r="2" spans="1:2" x14ac:dyDescent="0.3">
      <c r="A2">
        <f>исходный!B2</f>
        <v>168</v>
      </c>
      <c r="B2">
        <f>исходный!C2</f>
        <v>67</v>
      </c>
    </row>
    <row r="3" spans="1:2" x14ac:dyDescent="0.3">
      <c r="A3">
        <f>исходный!B3</f>
        <v>177</v>
      </c>
      <c r="B3">
        <f>исходный!C3</f>
        <v>68</v>
      </c>
    </row>
    <row r="4" spans="1:2" x14ac:dyDescent="0.3">
      <c r="A4">
        <f>исходный!B4</f>
        <v>175</v>
      </c>
      <c r="B4">
        <f>исходный!C4</f>
        <v>67</v>
      </c>
    </row>
    <row r="5" spans="1:2" x14ac:dyDescent="0.3">
      <c r="A5">
        <f>исходный!B5</f>
        <v>160</v>
      </c>
      <c r="B5">
        <f>исходный!C5</f>
        <v>59</v>
      </c>
    </row>
    <row r="6" spans="1:2" x14ac:dyDescent="0.3">
      <c r="A6">
        <f>исходный!B6</f>
        <v>172</v>
      </c>
      <c r="B6">
        <f>исходный!C6</f>
        <v>70</v>
      </c>
    </row>
    <row r="7" spans="1:2" x14ac:dyDescent="0.3">
      <c r="A7">
        <f>исходный!B7</f>
        <v>171</v>
      </c>
      <c r="B7">
        <f>исходный!C7</f>
        <v>66</v>
      </c>
    </row>
    <row r="8" spans="1:2" x14ac:dyDescent="0.3">
      <c r="A8">
        <f>исходный!B8</f>
        <v>159</v>
      </c>
      <c r="B8">
        <f>исходный!C8</f>
        <v>57</v>
      </c>
    </row>
    <row r="9" spans="1:2" x14ac:dyDescent="0.3">
      <c r="A9">
        <f>исходный!B9</f>
        <v>165</v>
      </c>
      <c r="B9">
        <f>исходный!C9</f>
        <v>63</v>
      </c>
    </row>
    <row r="10" spans="1:2" x14ac:dyDescent="0.3">
      <c r="A10">
        <f>исходный!B10</f>
        <v>173</v>
      </c>
      <c r="B10">
        <f>исходный!C10</f>
        <v>64</v>
      </c>
    </row>
    <row r="11" spans="1:2" x14ac:dyDescent="0.3">
      <c r="A11">
        <f>исходный!B11</f>
        <v>174</v>
      </c>
      <c r="B11">
        <f>исходный!C11</f>
        <v>74</v>
      </c>
    </row>
    <row r="12" spans="1:2" x14ac:dyDescent="0.3">
      <c r="A12">
        <f>исходный!B12</f>
        <v>161</v>
      </c>
      <c r="B12">
        <f>исходный!C12</f>
        <v>60</v>
      </c>
    </row>
    <row r="13" spans="1:2" x14ac:dyDescent="0.3">
      <c r="A13">
        <f>исходный!B13</f>
        <v>165</v>
      </c>
      <c r="B13">
        <f>исходный!C13</f>
        <v>60</v>
      </c>
    </row>
    <row r="14" spans="1:2" x14ac:dyDescent="0.3">
      <c r="A14">
        <f>исходный!B14</f>
        <v>175</v>
      </c>
      <c r="B14">
        <f>исходный!C14</f>
        <v>59</v>
      </c>
    </row>
    <row r="15" spans="1:2" x14ac:dyDescent="0.3">
      <c r="A15">
        <f>исходный!B15</f>
        <v>176</v>
      </c>
      <c r="B15">
        <f>исходный!C15</f>
        <v>65</v>
      </c>
    </row>
    <row r="16" spans="1:2" x14ac:dyDescent="0.3">
      <c r="A16">
        <f>исходный!B16</f>
        <v>170</v>
      </c>
      <c r="B16">
        <f>исходный!C16</f>
        <v>73</v>
      </c>
    </row>
    <row r="17" spans="1:2" x14ac:dyDescent="0.3">
      <c r="A17">
        <f>исходный!B17</f>
        <v>184</v>
      </c>
      <c r="B17">
        <f>исходный!C17</f>
        <v>68</v>
      </c>
    </row>
    <row r="18" spans="1:2" x14ac:dyDescent="0.3">
      <c r="A18">
        <f>исходный!B18</f>
        <v>171</v>
      </c>
      <c r="B18">
        <f>исходный!C18</f>
        <v>72</v>
      </c>
    </row>
    <row r="19" spans="1:2" x14ac:dyDescent="0.3">
      <c r="A19">
        <f>исходный!B19</f>
        <v>172</v>
      </c>
      <c r="B19">
        <f>исходный!C19</f>
        <v>63</v>
      </c>
    </row>
    <row r="20" spans="1:2" x14ac:dyDescent="0.3">
      <c r="A20">
        <f>исходный!B20</f>
        <v>176</v>
      </c>
      <c r="B20">
        <f>исходный!C20</f>
        <v>70</v>
      </c>
    </row>
    <row r="21" spans="1:2" x14ac:dyDescent="0.3">
      <c r="A21">
        <f>исходный!B21</f>
        <v>159</v>
      </c>
      <c r="B21">
        <f>исходный!C21</f>
        <v>48</v>
      </c>
    </row>
    <row r="22" spans="1:2" x14ac:dyDescent="0.3">
      <c r="A22">
        <f>исходный!B22</f>
        <v>178</v>
      </c>
      <c r="B22">
        <f>исходный!C22</f>
        <v>62</v>
      </c>
    </row>
    <row r="23" spans="1:2" x14ac:dyDescent="0.3">
      <c r="A23">
        <f>исходный!B23</f>
        <v>164</v>
      </c>
      <c r="B23">
        <f>исходный!C23</f>
        <v>61</v>
      </c>
    </row>
    <row r="24" spans="1:2" x14ac:dyDescent="0.3">
      <c r="A24">
        <f>исходный!B24</f>
        <v>173</v>
      </c>
      <c r="B24">
        <f>исходный!C24</f>
        <v>71</v>
      </c>
    </row>
    <row r="25" spans="1:2" x14ac:dyDescent="0.3">
      <c r="A25">
        <f>исходный!B25</f>
        <v>175</v>
      </c>
      <c r="B25">
        <f>исходный!C25</f>
        <v>66</v>
      </c>
    </row>
    <row r="26" spans="1:2" x14ac:dyDescent="0.3">
      <c r="A26">
        <f>исходный!B26</f>
        <v>159</v>
      </c>
      <c r="B26">
        <f>исходный!C26</f>
        <v>55</v>
      </c>
    </row>
    <row r="27" spans="1:2" x14ac:dyDescent="0.3">
      <c r="A27">
        <f>исходный!B27</f>
        <v>169</v>
      </c>
      <c r="B27">
        <f>исходный!C27</f>
        <v>55</v>
      </c>
    </row>
    <row r="28" spans="1:2" x14ac:dyDescent="0.3">
      <c r="A28">
        <f>исходный!B28</f>
        <v>173</v>
      </c>
      <c r="B28">
        <f>исходный!C28</f>
        <v>75</v>
      </c>
    </row>
    <row r="29" spans="1:2" x14ac:dyDescent="0.3">
      <c r="A29">
        <f>исходный!B29</f>
        <v>173</v>
      </c>
      <c r="B29">
        <f>исходный!C29</f>
        <v>66</v>
      </c>
    </row>
    <row r="30" spans="1:2" x14ac:dyDescent="0.3">
      <c r="A30">
        <f>исходный!B30</f>
        <v>161</v>
      </c>
      <c r="B30">
        <f>исходный!C30</f>
        <v>60</v>
      </c>
    </row>
    <row r="31" spans="1:2" x14ac:dyDescent="0.3">
      <c r="A31">
        <f>исходный!B31</f>
        <v>168</v>
      </c>
      <c r="B31">
        <f>исходный!C31</f>
        <v>63</v>
      </c>
    </row>
    <row r="32" spans="1:2" x14ac:dyDescent="0.3">
      <c r="A32">
        <f>исходный!B32</f>
        <v>168</v>
      </c>
      <c r="B32">
        <f>исходный!C32</f>
        <v>67</v>
      </c>
    </row>
    <row r="33" spans="1:2" x14ac:dyDescent="0.3">
      <c r="A33">
        <f>исходный!B33</f>
        <v>164</v>
      </c>
      <c r="B33">
        <f>исходный!C33</f>
        <v>59</v>
      </c>
    </row>
    <row r="34" spans="1:2" x14ac:dyDescent="0.3">
      <c r="A34">
        <f>исходный!B34</f>
        <v>168</v>
      </c>
      <c r="B34">
        <f>исходный!C34</f>
        <v>64</v>
      </c>
    </row>
    <row r="35" spans="1:2" x14ac:dyDescent="0.3">
      <c r="A35">
        <f>исходный!B35</f>
        <v>181</v>
      </c>
      <c r="B35">
        <f>исходный!C35</f>
        <v>69</v>
      </c>
    </row>
    <row r="36" spans="1:2" x14ac:dyDescent="0.3">
      <c r="A36">
        <f>исходный!B36</f>
        <v>170</v>
      </c>
      <c r="B36">
        <f>исходный!C36</f>
        <v>73</v>
      </c>
    </row>
    <row r="37" spans="1:2" x14ac:dyDescent="0.3">
      <c r="A37">
        <f>исходный!B37</f>
        <v>184</v>
      </c>
      <c r="B37">
        <f>исходный!C37</f>
        <v>68</v>
      </c>
    </row>
    <row r="38" spans="1:2" x14ac:dyDescent="0.3">
      <c r="A38">
        <f>исходный!B38</f>
        <v>169</v>
      </c>
      <c r="B38">
        <f>исходный!C38</f>
        <v>66</v>
      </c>
    </row>
    <row r="39" spans="1:2" x14ac:dyDescent="0.3">
      <c r="A39">
        <f>исходный!B39</f>
        <v>170</v>
      </c>
      <c r="B39">
        <f>исходный!C39</f>
        <v>76</v>
      </c>
    </row>
    <row r="40" spans="1:2" x14ac:dyDescent="0.3">
      <c r="A40">
        <f>исходный!B40</f>
        <v>176</v>
      </c>
      <c r="B40">
        <f>исходный!C40</f>
        <v>67</v>
      </c>
    </row>
    <row r="41" spans="1:2" x14ac:dyDescent="0.3">
      <c r="A41">
        <f>исходный!B41</f>
        <v>169</v>
      </c>
      <c r="B41">
        <f>исходный!C41</f>
        <v>64</v>
      </c>
    </row>
    <row r="42" spans="1:2" x14ac:dyDescent="0.3">
      <c r="A42">
        <f>исходный!B42</f>
        <v>170</v>
      </c>
      <c r="B42">
        <f>исходный!C42</f>
        <v>61</v>
      </c>
    </row>
    <row r="43" spans="1:2" x14ac:dyDescent="0.3">
      <c r="A43">
        <f>исходный!B43</f>
        <v>171</v>
      </c>
      <c r="B43">
        <f>исходный!C43</f>
        <v>72</v>
      </c>
    </row>
    <row r="44" spans="1:2" x14ac:dyDescent="0.3">
      <c r="A44">
        <f>исходный!B44</f>
        <v>168</v>
      </c>
      <c r="B44">
        <f>исходный!C44</f>
        <v>59</v>
      </c>
    </row>
    <row r="45" spans="1:2" x14ac:dyDescent="0.3">
      <c r="A45">
        <f>исходный!B45</f>
        <v>161</v>
      </c>
      <c r="B45">
        <f>исходный!C45</f>
        <v>51</v>
      </c>
    </row>
    <row r="46" spans="1:2" x14ac:dyDescent="0.3">
      <c r="A46">
        <f>исходный!B46</f>
        <v>165</v>
      </c>
      <c r="B46">
        <f>исходный!C46</f>
        <v>60</v>
      </c>
    </row>
    <row r="47" spans="1:2" x14ac:dyDescent="0.3">
      <c r="A47">
        <f>исходный!B47</f>
        <v>168</v>
      </c>
      <c r="B47">
        <f>исходный!C47</f>
        <v>50</v>
      </c>
    </row>
    <row r="48" spans="1:2" x14ac:dyDescent="0.3">
      <c r="A48">
        <f>исходный!B48</f>
        <v>175</v>
      </c>
      <c r="B48">
        <f>исходный!C48</f>
        <v>64</v>
      </c>
    </row>
    <row r="49" spans="1:2" x14ac:dyDescent="0.3">
      <c r="A49">
        <f>исходный!B49</f>
        <v>174</v>
      </c>
      <c r="B49">
        <f>исходный!C49</f>
        <v>66</v>
      </c>
    </row>
    <row r="50" spans="1:2" x14ac:dyDescent="0.3">
      <c r="A50">
        <f>исходный!B50</f>
        <v>188</v>
      </c>
      <c r="B50">
        <f>исходный!C50</f>
        <v>75</v>
      </c>
    </row>
    <row r="51" spans="1:2" x14ac:dyDescent="0.3">
      <c r="A51">
        <f>исходный!B51</f>
        <v>166</v>
      </c>
      <c r="B51">
        <f>исходный!C51</f>
        <v>67</v>
      </c>
    </row>
    <row r="52" spans="1:2" x14ac:dyDescent="0.3">
      <c r="A52">
        <f>исходный!E2</f>
        <v>178</v>
      </c>
      <c r="B52">
        <f>исходный!F2</f>
        <v>73</v>
      </c>
    </row>
    <row r="53" spans="1:2" x14ac:dyDescent="0.3">
      <c r="A53">
        <f>исходный!E3</f>
        <v>163</v>
      </c>
      <c r="B53">
        <f>исходный!F3</f>
        <v>63</v>
      </c>
    </row>
    <row r="54" spans="1:2" x14ac:dyDescent="0.3">
      <c r="A54">
        <f>исходный!E4</f>
        <v>170</v>
      </c>
      <c r="B54">
        <f>исходный!F4</f>
        <v>75</v>
      </c>
    </row>
    <row r="55" spans="1:2" x14ac:dyDescent="0.3">
      <c r="A55">
        <f>исходный!E5</f>
        <v>164</v>
      </c>
      <c r="B55">
        <f>исходный!F5</f>
        <v>60</v>
      </c>
    </row>
    <row r="56" spans="1:2" x14ac:dyDescent="0.3">
      <c r="A56">
        <f>исходный!E6</f>
        <v>164</v>
      </c>
      <c r="B56">
        <f>исходный!F6</f>
        <v>56</v>
      </c>
    </row>
    <row r="57" spans="1:2" x14ac:dyDescent="0.3">
      <c r="A57">
        <f>исходный!E7</f>
        <v>168</v>
      </c>
      <c r="B57">
        <f>исходный!F7</f>
        <v>59</v>
      </c>
    </row>
    <row r="58" spans="1:2" x14ac:dyDescent="0.3">
      <c r="A58">
        <f>исходный!E8</f>
        <v>167</v>
      </c>
      <c r="B58">
        <f>исходный!F8</f>
        <v>61</v>
      </c>
    </row>
    <row r="59" spans="1:2" x14ac:dyDescent="0.3">
      <c r="A59">
        <f>исходный!E9</f>
        <v>166</v>
      </c>
      <c r="B59">
        <f>исходный!F9</f>
        <v>62</v>
      </c>
    </row>
    <row r="60" spans="1:2" x14ac:dyDescent="0.3">
      <c r="A60">
        <f>исходный!E10</f>
        <v>162</v>
      </c>
      <c r="B60">
        <f>исходный!F10</f>
        <v>65</v>
      </c>
    </row>
    <row r="61" spans="1:2" x14ac:dyDescent="0.3">
      <c r="A61">
        <f>исходный!E11</f>
        <v>171</v>
      </c>
      <c r="B61">
        <f>исходный!F11</f>
        <v>60</v>
      </c>
    </row>
    <row r="62" spans="1:2" x14ac:dyDescent="0.3">
      <c r="A62">
        <f>исходный!E12</f>
        <v>168</v>
      </c>
      <c r="B62">
        <f>исходный!F12</f>
        <v>62</v>
      </c>
    </row>
    <row r="63" spans="1:2" x14ac:dyDescent="0.3">
      <c r="A63">
        <f>исходный!E13</f>
        <v>173</v>
      </c>
      <c r="B63">
        <f>исходный!F13</f>
        <v>70</v>
      </c>
    </row>
    <row r="64" spans="1:2" x14ac:dyDescent="0.3">
      <c r="A64">
        <f>исходный!E14</f>
        <v>167</v>
      </c>
      <c r="B64">
        <f>исходный!F14</f>
        <v>61</v>
      </c>
    </row>
    <row r="65" spans="1:2" x14ac:dyDescent="0.3">
      <c r="A65">
        <f>исходный!E15</f>
        <v>170</v>
      </c>
      <c r="B65">
        <f>исходный!F15</f>
        <v>74</v>
      </c>
    </row>
    <row r="66" spans="1:2" x14ac:dyDescent="0.3">
      <c r="A66">
        <f>исходный!E16</f>
        <v>171</v>
      </c>
      <c r="B66">
        <f>исходный!F16</f>
        <v>60</v>
      </c>
    </row>
    <row r="67" spans="1:2" x14ac:dyDescent="0.3">
      <c r="A67">
        <f>исходный!E17</f>
        <v>173</v>
      </c>
      <c r="B67">
        <f>исходный!F17</f>
        <v>66</v>
      </c>
    </row>
    <row r="68" spans="1:2" x14ac:dyDescent="0.3">
      <c r="A68">
        <f>исходный!E18</f>
        <v>187</v>
      </c>
      <c r="B68">
        <f>исходный!F18</f>
        <v>84</v>
      </c>
    </row>
    <row r="69" spans="1:2" x14ac:dyDescent="0.3">
      <c r="A69">
        <f>исходный!E19</f>
        <v>166</v>
      </c>
      <c r="B69">
        <f>исходный!F19</f>
        <v>58</v>
      </c>
    </row>
    <row r="70" spans="1:2" x14ac:dyDescent="0.3">
      <c r="A70">
        <f>исходный!E20</f>
        <v>170</v>
      </c>
      <c r="B70">
        <f>исходный!F20</f>
        <v>75</v>
      </c>
    </row>
    <row r="71" spans="1:2" x14ac:dyDescent="0.3">
      <c r="A71">
        <f>исходный!E21</f>
        <v>178</v>
      </c>
      <c r="B71">
        <f>исходный!F21</f>
        <v>69</v>
      </c>
    </row>
    <row r="72" spans="1:2" x14ac:dyDescent="0.3">
      <c r="A72">
        <f>исходный!E22</f>
        <v>173</v>
      </c>
      <c r="B72">
        <f>исходный!F22</f>
        <v>64</v>
      </c>
    </row>
    <row r="73" spans="1:2" x14ac:dyDescent="0.3">
      <c r="A73">
        <f>исходный!E23</f>
        <v>179</v>
      </c>
      <c r="B73">
        <f>исходный!F23</f>
        <v>71</v>
      </c>
    </row>
    <row r="74" spans="1:2" x14ac:dyDescent="0.3">
      <c r="A74">
        <f>исходный!E24</f>
        <v>171</v>
      </c>
      <c r="B74">
        <f>исходный!F24</f>
        <v>64</v>
      </c>
    </row>
    <row r="75" spans="1:2" x14ac:dyDescent="0.3">
      <c r="A75">
        <f>исходный!E25</f>
        <v>174</v>
      </c>
      <c r="B75">
        <f>исходный!F25</f>
        <v>74</v>
      </c>
    </row>
    <row r="76" spans="1:2" x14ac:dyDescent="0.3">
      <c r="A76">
        <f>исходный!E26</f>
        <v>164</v>
      </c>
      <c r="B76">
        <f>исходный!F26</f>
        <v>70</v>
      </c>
    </row>
    <row r="77" spans="1:2" x14ac:dyDescent="0.3">
      <c r="A77">
        <f>исходный!E27</f>
        <v>173</v>
      </c>
      <c r="B77">
        <f>исходный!F27</f>
        <v>69</v>
      </c>
    </row>
    <row r="78" spans="1:2" x14ac:dyDescent="0.3">
      <c r="A78">
        <f>исходный!E28</f>
        <v>168</v>
      </c>
      <c r="B78">
        <f>исходный!F28</f>
        <v>64</v>
      </c>
    </row>
    <row r="79" spans="1:2" x14ac:dyDescent="0.3">
      <c r="A79">
        <f>исходный!E29</f>
        <v>166</v>
      </c>
      <c r="B79">
        <f>исходный!F29</f>
        <v>55</v>
      </c>
    </row>
    <row r="80" spans="1:2" x14ac:dyDescent="0.3">
      <c r="A80">
        <f>исходный!E30</f>
        <v>177</v>
      </c>
      <c r="B80">
        <f>исходный!F30</f>
        <v>67</v>
      </c>
    </row>
    <row r="81" spans="1:2" x14ac:dyDescent="0.3">
      <c r="A81">
        <f>исходный!E31</f>
        <v>170</v>
      </c>
      <c r="B81">
        <f>исходный!F31</f>
        <v>61</v>
      </c>
    </row>
    <row r="82" spans="1:2" x14ac:dyDescent="0.3">
      <c r="A82">
        <f>исходный!E32</f>
        <v>167</v>
      </c>
      <c r="B82">
        <f>исходный!F32</f>
        <v>63</v>
      </c>
    </row>
    <row r="83" spans="1:2" x14ac:dyDescent="0.3">
      <c r="A83">
        <f>исходный!E33</f>
        <v>174</v>
      </c>
      <c r="B83">
        <f>исходный!F33</f>
        <v>75</v>
      </c>
    </row>
    <row r="84" spans="1:2" x14ac:dyDescent="0.3">
      <c r="A84">
        <f>исходный!E34</f>
        <v>164</v>
      </c>
      <c r="B84">
        <f>исходный!F34</f>
        <v>59</v>
      </c>
    </row>
    <row r="85" spans="1:2" x14ac:dyDescent="0.3">
      <c r="A85">
        <f>исходный!E35</f>
        <v>164</v>
      </c>
      <c r="B85">
        <f>исходный!F35</f>
        <v>62</v>
      </c>
    </row>
    <row r="86" spans="1:2" x14ac:dyDescent="0.3">
      <c r="A86">
        <f>исходный!E36</f>
        <v>178</v>
      </c>
      <c r="B86">
        <f>исходный!F36</f>
        <v>60</v>
      </c>
    </row>
    <row r="87" spans="1:2" x14ac:dyDescent="0.3">
      <c r="A87">
        <f>исходный!E37</f>
        <v>173</v>
      </c>
      <c r="B87">
        <f>исходный!F37</f>
        <v>66</v>
      </c>
    </row>
    <row r="88" spans="1:2" x14ac:dyDescent="0.3">
      <c r="A88">
        <f>исходный!E38</f>
        <v>179</v>
      </c>
      <c r="B88">
        <f>исходный!F38</f>
        <v>63</v>
      </c>
    </row>
    <row r="89" spans="1:2" x14ac:dyDescent="0.3">
      <c r="A89">
        <f>исходный!E39</f>
        <v>165</v>
      </c>
      <c r="B89">
        <f>исходный!F39</f>
        <v>62</v>
      </c>
    </row>
    <row r="90" spans="1:2" x14ac:dyDescent="0.3">
      <c r="A90">
        <f>исходный!E40</f>
        <v>171</v>
      </c>
      <c r="B90">
        <f>исходный!F40</f>
        <v>66</v>
      </c>
    </row>
    <row r="91" spans="1:2" x14ac:dyDescent="0.3">
      <c r="A91">
        <f>исходный!E41</f>
        <v>171</v>
      </c>
      <c r="B91">
        <f>исходный!F41</f>
        <v>63</v>
      </c>
    </row>
    <row r="92" spans="1:2" x14ac:dyDescent="0.3">
      <c r="A92">
        <f>исходный!E42</f>
        <v>170</v>
      </c>
      <c r="B92">
        <f>исходный!F42</f>
        <v>70</v>
      </c>
    </row>
    <row r="93" spans="1:2" x14ac:dyDescent="0.3">
      <c r="A93">
        <f>исходный!E43</f>
        <v>170</v>
      </c>
      <c r="B93">
        <f>исходный!F43</f>
        <v>67</v>
      </c>
    </row>
    <row r="94" spans="1:2" x14ac:dyDescent="0.3">
      <c r="A94">
        <f>исходный!E44</f>
        <v>165</v>
      </c>
      <c r="B94">
        <f>исходный!F44</f>
        <v>59</v>
      </c>
    </row>
    <row r="95" spans="1:2" x14ac:dyDescent="0.3">
      <c r="A95">
        <f>исходный!E45</f>
        <v>156</v>
      </c>
      <c r="B95">
        <f>исходный!F45</f>
        <v>53</v>
      </c>
    </row>
    <row r="96" spans="1:2" x14ac:dyDescent="0.3">
      <c r="A96">
        <f>исходный!E46</f>
        <v>164</v>
      </c>
      <c r="B96">
        <f>исходный!F46</f>
        <v>60</v>
      </c>
    </row>
    <row r="97" spans="1:2" x14ac:dyDescent="0.3">
      <c r="A97">
        <f>исходный!E47</f>
        <v>158</v>
      </c>
      <c r="B97">
        <f>исходный!F47</f>
        <v>57</v>
      </c>
    </row>
    <row r="98" spans="1:2" x14ac:dyDescent="0.3">
      <c r="A98">
        <f>исходный!E48</f>
        <v>165</v>
      </c>
      <c r="B98">
        <f>исходный!F48</f>
        <v>68</v>
      </c>
    </row>
    <row r="99" spans="1:2" x14ac:dyDescent="0.3">
      <c r="A99">
        <f>исходный!E49</f>
        <v>172</v>
      </c>
      <c r="B99">
        <f>исходный!F49</f>
        <v>67</v>
      </c>
    </row>
    <row r="100" spans="1:2" x14ac:dyDescent="0.3">
      <c r="A100">
        <f>исходный!E50</f>
        <v>178</v>
      </c>
      <c r="B100">
        <f>исходный!F50</f>
        <v>75</v>
      </c>
    </row>
    <row r="101" spans="1:2" x14ac:dyDescent="0.3">
      <c r="A101">
        <f>исходный!E51</f>
        <v>159</v>
      </c>
      <c r="B101">
        <f>исходный!F51</f>
        <v>61</v>
      </c>
    </row>
    <row r="102" spans="1:2" x14ac:dyDescent="0.3">
      <c r="A102">
        <f>исходный!H2</f>
        <v>167</v>
      </c>
      <c r="B102">
        <f>исходный!I2</f>
        <v>61</v>
      </c>
    </row>
    <row r="103" spans="1:2" x14ac:dyDescent="0.3">
      <c r="A103">
        <f>исходный!H3</f>
        <v>174</v>
      </c>
      <c r="B103">
        <f>исходный!I3</f>
        <v>66</v>
      </c>
    </row>
    <row r="104" spans="1:2" x14ac:dyDescent="0.3">
      <c r="A104">
        <f>исходный!H4</f>
        <v>175</v>
      </c>
      <c r="B104">
        <f>исходный!I4</f>
        <v>80</v>
      </c>
    </row>
    <row r="105" spans="1:2" x14ac:dyDescent="0.3">
      <c r="A105">
        <f>исходный!H5</f>
        <v>167</v>
      </c>
      <c r="B105">
        <f>исходный!I5</f>
        <v>64</v>
      </c>
    </row>
    <row r="106" spans="1:2" x14ac:dyDescent="0.3">
      <c r="A106">
        <f>исходный!H6</f>
        <v>180</v>
      </c>
      <c r="B106">
        <f>исходный!I6</f>
        <v>75</v>
      </c>
    </row>
    <row r="107" spans="1:2" x14ac:dyDescent="0.3">
      <c r="A107">
        <f>исходный!H7</f>
        <v>166</v>
      </c>
      <c r="B107">
        <f>исходный!I7</f>
        <v>63</v>
      </c>
    </row>
    <row r="108" spans="1:2" x14ac:dyDescent="0.3">
      <c r="A108">
        <f>исходный!H8</f>
        <v>176</v>
      </c>
      <c r="B108">
        <f>исходный!I8</f>
        <v>71</v>
      </c>
    </row>
    <row r="109" spans="1:2" x14ac:dyDescent="0.3">
      <c r="A109">
        <f>исходный!H9</f>
        <v>174</v>
      </c>
      <c r="B109">
        <f>исходный!I9</f>
        <v>69</v>
      </c>
    </row>
    <row r="110" spans="1:2" x14ac:dyDescent="0.3">
      <c r="A110">
        <f>исходный!H10</f>
        <v>169</v>
      </c>
      <c r="B110">
        <f>исходный!I10</f>
        <v>71</v>
      </c>
    </row>
    <row r="111" spans="1:2" x14ac:dyDescent="0.3">
      <c r="A111">
        <f>исходный!H11</f>
        <v>177</v>
      </c>
      <c r="B111">
        <f>исходный!I11</f>
        <v>78</v>
      </c>
    </row>
    <row r="112" spans="1:2" x14ac:dyDescent="0.3">
      <c r="A112">
        <f>исходный!H12</f>
        <v>167</v>
      </c>
      <c r="B112">
        <f>исходный!I12</f>
        <v>65</v>
      </c>
    </row>
    <row r="113" spans="1:2" x14ac:dyDescent="0.3">
      <c r="A113">
        <f>исходный!H13</f>
        <v>170</v>
      </c>
      <c r="B113">
        <f>исходный!I13</f>
        <v>69</v>
      </c>
    </row>
    <row r="114" spans="1:2" x14ac:dyDescent="0.3">
      <c r="A114">
        <f>исходный!H14</f>
        <v>158</v>
      </c>
      <c r="B114">
        <f>исходный!I14</f>
        <v>61</v>
      </c>
    </row>
    <row r="115" spans="1:2" x14ac:dyDescent="0.3">
      <c r="A115">
        <f>исходный!H15</f>
        <v>171</v>
      </c>
      <c r="B115">
        <f>исходный!I15</f>
        <v>62</v>
      </c>
    </row>
    <row r="116" spans="1:2" x14ac:dyDescent="0.3">
      <c r="A116">
        <f>исходный!H16</f>
        <v>176</v>
      </c>
      <c r="B116">
        <f>исходный!I16</f>
        <v>60</v>
      </c>
    </row>
    <row r="117" spans="1:2" x14ac:dyDescent="0.3">
      <c r="A117">
        <f>исходный!H17</f>
        <v>172</v>
      </c>
      <c r="B117">
        <f>исходный!I17</f>
        <v>64</v>
      </c>
    </row>
    <row r="118" spans="1:2" x14ac:dyDescent="0.3">
      <c r="A118">
        <f>исходный!H18</f>
        <v>165</v>
      </c>
      <c r="B118">
        <f>исходный!I18</f>
        <v>60</v>
      </c>
    </row>
    <row r="119" spans="1:2" x14ac:dyDescent="0.3">
      <c r="A119">
        <f>исходный!H19</f>
        <v>178</v>
      </c>
      <c r="B119">
        <f>исходный!I19</f>
        <v>71</v>
      </c>
    </row>
    <row r="120" spans="1:2" x14ac:dyDescent="0.3">
      <c r="A120">
        <f>исходный!H20</f>
        <v>157</v>
      </c>
      <c r="B120">
        <f>исходный!I20</f>
        <v>60</v>
      </c>
    </row>
    <row r="121" spans="1:2" x14ac:dyDescent="0.3">
      <c r="A121">
        <f>исходный!H21</f>
        <v>169</v>
      </c>
      <c r="B121">
        <f>исходный!I21</f>
        <v>65</v>
      </c>
    </row>
    <row r="122" spans="1:2" x14ac:dyDescent="0.3">
      <c r="A122">
        <f>исходный!H22</f>
        <v>169</v>
      </c>
      <c r="B122">
        <f>исходный!I22</f>
        <v>62</v>
      </c>
    </row>
    <row r="123" spans="1:2" x14ac:dyDescent="0.3">
      <c r="A123">
        <f>исходный!H23</f>
        <v>167</v>
      </c>
      <c r="B123">
        <f>исходный!I23</f>
        <v>63</v>
      </c>
    </row>
    <row r="124" spans="1:2" x14ac:dyDescent="0.3">
      <c r="A124">
        <f>исходный!H24</f>
        <v>177</v>
      </c>
      <c r="B124">
        <f>исходный!I24</f>
        <v>67</v>
      </c>
    </row>
    <row r="125" spans="1:2" x14ac:dyDescent="0.3">
      <c r="A125">
        <f>исходный!H25</f>
        <v>159</v>
      </c>
      <c r="B125">
        <f>исходный!I25</f>
        <v>61</v>
      </c>
    </row>
    <row r="126" spans="1:2" x14ac:dyDescent="0.3">
      <c r="A126">
        <f>исходный!H26</f>
        <v>172</v>
      </c>
      <c r="B126">
        <f>исходный!I26</f>
        <v>69</v>
      </c>
    </row>
    <row r="127" spans="1:2" x14ac:dyDescent="0.3">
      <c r="A127">
        <f>исходный!H27</f>
        <v>167</v>
      </c>
      <c r="B127">
        <f>исходный!I27</f>
        <v>65</v>
      </c>
    </row>
    <row r="128" spans="1:2" x14ac:dyDescent="0.3">
      <c r="A128">
        <f>исходный!H28</f>
        <v>164</v>
      </c>
      <c r="B128">
        <f>исходный!I28</f>
        <v>70</v>
      </c>
    </row>
    <row r="129" spans="1:2" x14ac:dyDescent="0.3">
      <c r="A129">
        <f>исходный!H29</f>
        <v>174</v>
      </c>
      <c r="B129">
        <f>исходный!I29</f>
        <v>74</v>
      </c>
    </row>
    <row r="130" spans="1:2" x14ac:dyDescent="0.3">
      <c r="A130">
        <f>исходный!H30</f>
        <v>176</v>
      </c>
      <c r="B130">
        <f>исходный!I30</f>
        <v>75</v>
      </c>
    </row>
    <row r="131" spans="1:2" x14ac:dyDescent="0.3">
      <c r="A131">
        <f>исходный!H31</f>
        <v>159</v>
      </c>
      <c r="B131">
        <f>исходный!I31</f>
        <v>48</v>
      </c>
    </row>
    <row r="132" spans="1:2" x14ac:dyDescent="0.3">
      <c r="A132">
        <f>исходный!H32</f>
        <v>169</v>
      </c>
      <c r="B132">
        <f>исходный!I32</f>
        <v>67</v>
      </c>
    </row>
    <row r="133" spans="1:2" x14ac:dyDescent="0.3">
      <c r="A133">
        <f>исходный!H33</f>
        <v>167</v>
      </c>
      <c r="B133">
        <f>исходный!I33</f>
        <v>57</v>
      </c>
    </row>
    <row r="134" spans="1:2" x14ac:dyDescent="0.3">
      <c r="A134">
        <f>исходный!H34</f>
        <v>157</v>
      </c>
      <c r="B134">
        <f>исходный!I34</f>
        <v>53</v>
      </c>
    </row>
    <row r="135" spans="1:2" x14ac:dyDescent="0.3">
      <c r="A135">
        <f>исходный!H35</f>
        <v>175</v>
      </c>
      <c r="B135">
        <f>исходный!I35</f>
        <v>66</v>
      </c>
    </row>
    <row r="136" spans="1:2" x14ac:dyDescent="0.3">
      <c r="A136">
        <f>исходный!H36</f>
        <v>165</v>
      </c>
      <c r="B136">
        <f>исходный!I36</f>
        <v>60</v>
      </c>
    </row>
    <row r="137" spans="1:2" x14ac:dyDescent="0.3">
      <c r="A137">
        <f>исходный!H37</f>
        <v>168</v>
      </c>
      <c r="B137">
        <f>исходный!I37</f>
        <v>62</v>
      </c>
    </row>
    <row r="138" spans="1:2" x14ac:dyDescent="0.3">
      <c r="A138">
        <f>исходный!H38</f>
        <v>172</v>
      </c>
      <c r="B138">
        <f>исходный!I38</f>
        <v>67</v>
      </c>
    </row>
    <row r="139" spans="1:2" x14ac:dyDescent="0.3">
      <c r="A139">
        <f>исходный!H39</f>
        <v>173</v>
      </c>
      <c r="B139">
        <f>исходный!I39</f>
        <v>66</v>
      </c>
    </row>
    <row r="140" spans="1:2" x14ac:dyDescent="0.3">
      <c r="A140">
        <f>исходный!H40</f>
        <v>167</v>
      </c>
      <c r="B140">
        <f>исходный!I40</f>
        <v>68</v>
      </c>
    </row>
    <row r="141" spans="1:2" x14ac:dyDescent="0.3">
      <c r="A141">
        <f>исходный!H41</f>
        <v>163</v>
      </c>
      <c r="B141">
        <f>исходный!I41</f>
        <v>54</v>
      </c>
    </row>
    <row r="142" spans="1:2" x14ac:dyDescent="0.3">
      <c r="A142">
        <f>исходный!H42</f>
        <v>166</v>
      </c>
      <c r="B142">
        <f>исходный!I42</f>
        <v>63</v>
      </c>
    </row>
    <row r="143" spans="1:2" x14ac:dyDescent="0.3">
      <c r="A143">
        <f>исходный!H43</f>
        <v>168</v>
      </c>
      <c r="B143">
        <f>исходный!I43</f>
        <v>67</v>
      </c>
    </row>
    <row r="144" spans="1:2" x14ac:dyDescent="0.3">
      <c r="A144">
        <f>исходный!H44</f>
        <v>169</v>
      </c>
      <c r="B144">
        <f>исходный!I44</f>
        <v>64</v>
      </c>
    </row>
    <row r="145" spans="1:2" x14ac:dyDescent="0.3">
      <c r="A145">
        <f>исходный!H45</f>
        <v>177</v>
      </c>
      <c r="B145">
        <f>исходный!I45</f>
        <v>67</v>
      </c>
    </row>
    <row r="146" spans="1:2" x14ac:dyDescent="0.3">
      <c r="A146">
        <f>исходный!H46</f>
        <v>170</v>
      </c>
      <c r="B146">
        <f>исходный!I46</f>
        <v>61</v>
      </c>
    </row>
    <row r="147" spans="1:2" x14ac:dyDescent="0.3">
      <c r="A147">
        <f>исходный!H47</f>
        <v>170</v>
      </c>
      <c r="B147">
        <f>исходный!I47</f>
        <v>69</v>
      </c>
    </row>
    <row r="148" spans="1:2" x14ac:dyDescent="0.3">
      <c r="A148">
        <f>исходный!H48</f>
        <v>176</v>
      </c>
      <c r="B148">
        <f>исходный!I48</f>
        <v>62</v>
      </c>
    </row>
    <row r="149" spans="1:2" x14ac:dyDescent="0.3">
      <c r="A149">
        <f>исходный!H49</f>
        <v>165</v>
      </c>
      <c r="B149">
        <f>исходный!I49</f>
        <v>72</v>
      </c>
    </row>
    <row r="150" spans="1:2" x14ac:dyDescent="0.3">
      <c r="A150">
        <f>исходный!H50</f>
        <v>182</v>
      </c>
      <c r="B150">
        <f>исходный!I50</f>
        <v>66</v>
      </c>
    </row>
    <row r="151" spans="1:2" x14ac:dyDescent="0.3">
      <c r="A151">
        <f>исходный!H51</f>
        <v>173</v>
      </c>
      <c r="B151">
        <f>исходный!I51</f>
        <v>65</v>
      </c>
    </row>
    <row r="152" spans="1:2" x14ac:dyDescent="0.3">
      <c r="A152">
        <f>исходный!K2</f>
        <v>170</v>
      </c>
      <c r="B152">
        <f>исходный!L2</f>
        <v>62</v>
      </c>
    </row>
    <row r="153" spans="1:2" x14ac:dyDescent="0.3">
      <c r="A153">
        <f>исходный!K3</f>
        <v>196</v>
      </c>
      <c r="B153">
        <f>исходный!L3</f>
        <v>60</v>
      </c>
    </row>
    <row r="154" spans="1:2" x14ac:dyDescent="0.3">
      <c r="A154">
        <f>исходный!K4</f>
        <v>174</v>
      </c>
      <c r="B154">
        <f>исходный!L4</f>
        <v>74</v>
      </c>
    </row>
    <row r="155" spans="1:2" x14ac:dyDescent="0.3">
      <c r="A155">
        <f>исходный!K5</f>
        <v>168</v>
      </c>
      <c r="B155">
        <f>исходный!L5</f>
        <v>73</v>
      </c>
    </row>
    <row r="156" spans="1:2" x14ac:dyDescent="0.3">
      <c r="A156">
        <f>исходный!K6</f>
        <v>170</v>
      </c>
      <c r="B156">
        <f>исходный!L6</f>
        <v>74</v>
      </c>
    </row>
    <row r="157" spans="1:2" x14ac:dyDescent="0.3">
      <c r="A157">
        <f>исходный!K7</f>
        <v>180</v>
      </c>
      <c r="B157">
        <f>исходный!L7</f>
        <v>75</v>
      </c>
    </row>
    <row r="158" spans="1:2" x14ac:dyDescent="0.3">
      <c r="A158">
        <f>исходный!K8</f>
        <v>167</v>
      </c>
      <c r="B158">
        <f>исходный!L8</f>
        <v>71</v>
      </c>
    </row>
    <row r="159" spans="1:2" x14ac:dyDescent="0.3">
      <c r="A159">
        <f>исходный!K9</f>
        <v>156</v>
      </c>
      <c r="B159">
        <f>исходный!L9</f>
        <v>56</v>
      </c>
    </row>
    <row r="160" spans="1:2" x14ac:dyDescent="0.3">
      <c r="A160">
        <f>исходный!K10</f>
        <v>167</v>
      </c>
      <c r="B160">
        <f>исходный!L10</f>
        <v>67</v>
      </c>
    </row>
    <row r="161" spans="1:2" x14ac:dyDescent="0.3">
      <c r="A161">
        <f>исходный!K11</f>
        <v>171</v>
      </c>
      <c r="B161">
        <f>исходный!L11</f>
        <v>62</v>
      </c>
    </row>
    <row r="162" spans="1:2" x14ac:dyDescent="0.3">
      <c r="A162">
        <f>исходный!K12</f>
        <v>157</v>
      </c>
      <c r="B162">
        <f>исходный!L12</f>
        <v>53</v>
      </c>
    </row>
    <row r="163" spans="1:2" x14ac:dyDescent="0.3">
      <c r="A163">
        <f>исходный!K13</f>
        <v>175</v>
      </c>
      <c r="B163">
        <f>исходный!L13</f>
        <v>67</v>
      </c>
    </row>
    <row r="164" spans="1:2" x14ac:dyDescent="0.3">
      <c r="A164">
        <f>исходный!K14</f>
        <v>175</v>
      </c>
      <c r="B164">
        <f>исходный!L14</f>
        <v>64</v>
      </c>
    </row>
    <row r="165" spans="1:2" x14ac:dyDescent="0.3">
      <c r="A165">
        <f>исходный!K15</f>
        <v>175</v>
      </c>
      <c r="B165">
        <f>исходный!L15</f>
        <v>67</v>
      </c>
    </row>
    <row r="166" spans="1:2" x14ac:dyDescent="0.3">
      <c r="A166">
        <f>исходный!K16</f>
        <v>165</v>
      </c>
      <c r="B166">
        <f>исходный!L16</f>
        <v>55</v>
      </c>
    </row>
    <row r="167" spans="1:2" x14ac:dyDescent="0.3">
      <c r="A167">
        <f>исходный!K17</f>
        <v>171</v>
      </c>
      <c r="B167">
        <f>исходный!L17</f>
        <v>65</v>
      </c>
    </row>
    <row r="168" spans="1:2" x14ac:dyDescent="0.3">
      <c r="A168">
        <f>исходный!K18</f>
        <v>167</v>
      </c>
      <c r="B168">
        <f>исходный!L18</f>
        <v>63</v>
      </c>
    </row>
    <row r="169" spans="1:2" x14ac:dyDescent="0.3">
      <c r="A169">
        <f>исходный!K19</f>
        <v>170</v>
      </c>
      <c r="B169">
        <f>исходный!L19</f>
        <v>61</v>
      </c>
    </row>
    <row r="170" spans="1:2" x14ac:dyDescent="0.3">
      <c r="A170">
        <f>исходный!K20</f>
        <v>171</v>
      </c>
      <c r="B170">
        <f>исходный!L20</f>
        <v>66</v>
      </c>
    </row>
    <row r="171" spans="1:2" x14ac:dyDescent="0.3">
      <c r="A171">
        <f>исходный!K21</f>
        <v>169</v>
      </c>
      <c r="B171">
        <f>исходный!L21</f>
        <v>62</v>
      </c>
    </row>
    <row r="172" spans="1:2" x14ac:dyDescent="0.3">
      <c r="A172">
        <f>исходный!K22</f>
        <v>167</v>
      </c>
      <c r="B172">
        <f>исходный!L22</f>
        <v>65</v>
      </c>
    </row>
    <row r="173" spans="1:2" x14ac:dyDescent="0.3">
      <c r="A173">
        <f>исходный!K23</f>
        <v>164</v>
      </c>
      <c r="B173">
        <f>исходный!L23</f>
        <v>57</v>
      </c>
    </row>
    <row r="174" spans="1:2" x14ac:dyDescent="0.3">
      <c r="A174">
        <f>исходный!K24</f>
        <v>185</v>
      </c>
      <c r="B174">
        <f>исходный!L24</f>
        <v>82</v>
      </c>
    </row>
    <row r="175" spans="1:2" x14ac:dyDescent="0.3">
      <c r="A175">
        <f>исходный!K25</f>
        <v>167</v>
      </c>
      <c r="B175">
        <f>исходный!L25</f>
        <v>64</v>
      </c>
    </row>
    <row r="176" spans="1:2" x14ac:dyDescent="0.3">
      <c r="A176">
        <f>исходный!K26</f>
        <v>166</v>
      </c>
      <c r="B176">
        <f>исходный!L26</f>
        <v>78</v>
      </c>
    </row>
    <row r="177" spans="1:2" x14ac:dyDescent="0.3">
      <c r="A177">
        <f>исходный!K27</f>
        <v>169</v>
      </c>
      <c r="B177">
        <f>исходный!L27</f>
        <v>70</v>
      </c>
    </row>
    <row r="178" spans="1:2" x14ac:dyDescent="0.3">
      <c r="A178">
        <f>исходный!K28</f>
        <v>173</v>
      </c>
      <c r="B178">
        <f>исходный!L28</f>
        <v>66</v>
      </c>
    </row>
    <row r="179" spans="1:2" x14ac:dyDescent="0.3">
      <c r="A179">
        <f>исходный!K29</f>
        <v>167</v>
      </c>
      <c r="B179">
        <f>исходный!L29</f>
        <v>61</v>
      </c>
    </row>
    <row r="180" spans="1:2" x14ac:dyDescent="0.3">
      <c r="A180">
        <f>исходный!K30</f>
        <v>169</v>
      </c>
      <c r="B180">
        <f>исходный!L30</f>
        <v>58</v>
      </c>
    </row>
    <row r="181" spans="1:2" x14ac:dyDescent="0.3">
      <c r="A181">
        <f>исходный!K31</f>
        <v>168</v>
      </c>
      <c r="B181">
        <f>исходный!L31</f>
        <v>59</v>
      </c>
    </row>
    <row r="182" spans="1:2" x14ac:dyDescent="0.3">
      <c r="A182">
        <f>исходный!K32</f>
        <v>170</v>
      </c>
      <c r="B182">
        <f>исходный!L32</f>
        <v>65</v>
      </c>
    </row>
    <row r="183" spans="1:2" x14ac:dyDescent="0.3">
      <c r="A183">
        <f>исходный!K33</f>
        <v>171</v>
      </c>
      <c r="B183">
        <f>исходный!L33</f>
        <v>62</v>
      </c>
    </row>
    <row r="184" spans="1:2" x14ac:dyDescent="0.3">
      <c r="A184">
        <f>исходный!K34</f>
        <v>166</v>
      </c>
      <c r="B184">
        <f>исходный!L34</f>
        <v>63</v>
      </c>
    </row>
    <row r="185" spans="1:2" x14ac:dyDescent="0.3">
      <c r="A185">
        <f>исходный!K35</f>
        <v>171</v>
      </c>
      <c r="B185">
        <f>исходный!L35</f>
        <v>65</v>
      </c>
    </row>
    <row r="186" spans="1:2" x14ac:dyDescent="0.3">
      <c r="A186">
        <f>исходный!K36</f>
        <v>166</v>
      </c>
      <c r="B186">
        <f>исходный!L36</f>
        <v>57</v>
      </c>
    </row>
    <row r="187" spans="1:2" x14ac:dyDescent="0.3">
      <c r="A187">
        <f>исходный!K37</f>
        <v>173</v>
      </c>
      <c r="B187">
        <f>исходный!L37</f>
        <v>69</v>
      </c>
    </row>
    <row r="188" spans="1:2" x14ac:dyDescent="0.3">
      <c r="A188">
        <f>исходный!K38</f>
        <v>165</v>
      </c>
      <c r="B188">
        <f>исходный!L38</f>
        <v>67</v>
      </c>
    </row>
    <row r="189" spans="1:2" x14ac:dyDescent="0.3">
      <c r="A189">
        <f>исходный!K39</f>
        <v>164</v>
      </c>
      <c r="B189">
        <f>исходный!L39</f>
        <v>66</v>
      </c>
    </row>
    <row r="190" spans="1:2" x14ac:dyDescent="0.3">
      <c r="A190">
        <f>исходный!K40</f>
        <v>171</v>
      </c>
      <c r="B190">
        <f>исходный!L40</f>
        <v>66</v>
      </c>
    </row>
    <row r="191" spans="1:2" x14ac:dyDescent="0.3">
      <c r="A191">
        <f>исходный!K41</f>
        <v>171</v>
      </c>
      <c r="B191">
        <f>исходный!L41</f>
        <v>64</v>
      </c>
    </row>
    <row r="192" spans="1:2" x14ac:dyDescent="0.3">
      <c r="A192">
        <f>исходный!K42</f>
        <v>179</v>
      </c>
      <c r="B192">
        <f>исходный!L42</f>
        <v>69</v>
      </c>
    </row>
    <row r="193" spans="1:2" x14ac:dyDescent="0.3">
      <c r="A193">
        <f>исходный!K43</f>
        <v>171</v>
      </c>
      <c r="B193">
        <f>исходный!L43</f>
        <v>65</v>
      </c>
    </row>
    <row r="194" spans="1:2" x14ac:dyDescent="0.3">
      <c r="A194">
        <f>исходный!K44</f>
        <v>176</v>
      </c>
      <c r="B194">
        <f>исходный!L44</f>
        <v>70</v>
      </c>
    </row>
    <row r="195" spans="1:2" x14ac:dyDescent="0.3">
      <c r="A195">
        <f>исходный!K45</f>
        <v>190</v>
      </c>
      <c r="B195">
        <f>исходный!L45</f>
        <v>80</v>
      </c>
    </row>
    <row r="196" spans="1:2" x14ac:dyDescent="0.3">
      <c r="A196">
        <f>исходный!K46</f>
        <v>171</v>
      </c>
      <c r="B196">
        <f>исходный!L46</f>
        <v>69</v>
      </c>
    </row>
    <row r="197" spans="1:2" x14ac:dyDescent="0.3">
      <c r="A197">
        <f>исходный!K47</f>
        <v>166</v>
      </c>
      <c r="B197">
        <f>исходный!L47</f>
        <v>62</v>
      </c>
    </row>
    <row r="198" spans="1:2" x14ac:dyDescent="0.3">
      <c r="A198">
        <f>исходный!K48</f>
        <v>172</v>
      </c>
      <c r="B198">
        <f>исходный!L48</f>
        <v>67</v>
      </c>
    </row>
    <row r="199" spans="1:2" x14ac:dyDescent="0.3">
      <c r="A199">
        <f>исходный!K49</f>
        <v>166</v>
      </c>
      <c r="B199">
        <f>исходный!L49</f>
        <v>78</v>
      </c>
    </row>
    <row r="200" spans="1:2" x14ac:dyDescent="0.3">
      <c r="A200">
        <f>исходный!K50</f>
        <v>169</v>
      </c>
      <c r="B200">
        <f>исходный!L50</f>
        <v>65</v>
      </c>
    </row>
    <row r="201" spans="1:2" x14ac:dyDescent="0.3">
      <c r="A201">
        <f>исходный!K51</f>
        <v>168</v>
      </c>
      <c r="B201">
        <f>исходный!L51</f>
        <v>62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E9CE-9EFB-4B50-9629-75A134682059}">
  <dimension ref="A1:N17"/>
  <sheetViews>
    <sheetView workbookViewId="0">
      <selection sqref="A1:M13"/>
    </sheetView>
  </sheetViews>
  <sheetFormatPr defaultRowHeight="14.4" x14ac:dyDescent="0.3"/>
  <cols>
    <col min="3" max="3" width="18.5546875" customWidth="1"/>
    <col min="14" max="14" width="18.77734375" customWidth="1"/>
  </cols>
  <sheetData>
    <row r="1" spans="1:14" x14ac:dyDescent="0.3">
      <c r="A1" s="27" t="s">
        <v>28</v>
      </c>
      <c r="B1" s="27"/>
      <c r="C1" t="s">
        <v>13</v>
      </c>
      <c r="D1">
        <v>48</v>
      </c>
      <c r="E1">
        <f>D2</f>
        <v>51.6</v>
      </c>
      <c r="F1">
        <f t="shared" ref="F1:K1" si="0">E2</f>
        <v>55.2</v>
      </c>
      <c r="G1">
        <f t="shared" si="0"/>
        <v>58.800000000000004</v>
      </c>
      <c r="H1">
        <f t="shared" si="0"/>
        <v>62.400000000000006</v>
      </c>
      <c r="I1">
        <f t="shared" si="0"/>
        <v>66</v>
      </c>
      <c r="J1">
        <f>I2</f>
        <v>69.599999999999994</v>
      </c>
      <c r="K1">
        <f t="shared" si="0"/>
        <v>73.199999999999989</v>
      </c>
      <c r="L1">
        <f>K2</f>
        <v>76.799999999999983</v>
      </c>
      <c r="M1">
        <f>L2</f>
        <v>80.399999999999977</v>
      </c>
    </row>
    <row r="2" spans="1:14" x14ac:dyDescent="0.3">
      <c r="A2" s="27"/>
      <c r="B2" s="27"/>
      <c r="C2" t="s">
        <v>14</v>
      </c>
      <c r="D2">
        <f>D1+3.6</f>
        <v>51.6</v>
      </c>
      <c r="E2">
        <f t="shared" ref="E2:I2" si="1">E1+3.6</f>
        <v>55.2</v>
      </c>
      <c r="F2">
        <f t="shared" si="1"/>
        <v>58.800000000000004</v>
      </c>
      <c r="G2">
        <f t="shared" si="1"/>
        <v>62.400000000000006</v>
      </c>
      <c r="H2">
        <f t="shared" si="1"/>
        <v>66</v>
      </c>
      <c r="I2">
        <f t="shared" si="1"/>
        <v>69.599999999999994</v>
      </c>
      <c r="J2">
        <f t="shared" ref="J2" si="2">J1+3.6</f>
        <v>73.199999999999989</v>
      </c>
      <c r="K2">
        <f t="shared" ref="K2" si="3">K1+3.6</f>
        <v>76.799999999999983</v>
      </c>
      <c r="L2">
        <f t="shared" ref="L2:M2" si="4">L1+3.6</f>
        <v>80.399999999999977</v>
      </c>
      <c r="M2">
        <f t="shared" si="4"/>
        <v>83.999999999999972</v>
      </c>
    </row>
    <row r="3" spans="1:14" x14ac:dyDescent="0.3">
      <c r="A3" t="s">
        <v>13</v>
      </c>
      <c r="B3" t="s">
        <v>14</v>
      </c>
      <c r="C3" t="s">
        <v>27</v>
      </c>
      <c r="D3">
        <f>(D1+D2)/2</f>
        <v>49.8</v>
      </c>
      <c r="E3">
        <f t="shared" ref="E3:M3" si="5">(E1+E2)/2</f>
        <v>53.400000000000006</v>
      </c>
      <c r="F3">
        <f t="shared" si="5"/>
        <v>57</v>
      </c>
      <c r="G3">
        <f t="shared" si="5"/>
        <v>60.600000000000009</v>
      </c>
      <c r="H3">
        <f t="shared" si="5"/>
        <v>64.2</v>
      </c>
      <c r="I3">
        <f t="shared" si="5"/>
        <v>67.8</v>
      </c>
      <c r="J3">
        <f t="shared" si="5"/>
        <v>71.399999999999991</v>
      </c>
      <c r="K3">
        <f t="shared" si="5"/>
        <v>74.999999999999986</v>
      </c>
      <c r="L3">
        <f t="shared" si="5"/>
        <v>78.59999999999998</v>
      </c>
      <c r="M3">
        <f t="shared" si="5"/>
        <v>82.199999999999974</v>
      </c>
      <c r="N3" t="s">
        <v>29</v>
      </c>
    </row>
    <row r="4" spans="1:14" x14ac:dyDescent="0.3">
      <c r="A4">
        <f>№2!E8</f>
        <v>156</v>
      </c>
      <c r="B4">
        <f>№2!F8</f>
        <v>160</v>
      </c>
      <c r="C4">
        <f>(A4+B4)/2</f>
        <v>158</v>
      </c>
      <c r="D4" s="7">
        <f>COUNTIFS(№1!$A$2:$A$201, "&gt;="&amp;$A4, №1!$A$2:$A$201, "&lt;"&amp;$B4, №1!$B$2:$B$201, "&gt;="&amp;D$1, №1!$B$2:$B$201, "&lt;"&amp;D$2)</f>
        <v>4</v>
      </c>
      <c r="E4" s="8">
        <f>COUNTIFS(№1!$A$2:$A$201, "&gt;="&amp;$A4, №1!$A$2:$A$201, "&lt;"&amp;$B4, №1!$B$2:$B$201, "&gt;="&amp;E$1, №1!$B$2:$B$201, "&lt;"&amp;E$2)</f>
        <v>8</v>
      </c>
      <c r="F4" s="8">
        <f>COUNTIFS(№1!$A$2:$A$201, "&gt;="&amp;$A4, №1!$A$2:$A$201, "&lt;"&amp;$B4, №1!$B$2:$B$201, "&gt;="&amp;F$1, №1!$B$2:$B$201, "&lt;"&amp;F$2)</f>
        <v>0</v>
      </c>
      <c r="G4" s="8">
        <f>COUNTIFS(№1!$A$2:$A$201, "&gt;="&amp;$A4, №1!$A$2:$A$201, "&lt;"&amp;$B4, №1!$B$2:$B$201, "&gt;="&amp;G$1, №1!$B$2:$B$201, "&lt;"&amp;G$2)</f>
        <v>0</v>
      </c>
      <c r="H4" s="8">
        <f>COUNTIFS(№1!$A$2:$A$201, "&gt;="&amp;$A4, №1!$A$2:$A$201, "&lt;"&amp;$B4, №1!$B$2:$B$201, "&gt;="&amp;H$1, №1!$B$2:$B$201, "&lt;"&amp;H$2)</f>
        <v>0</v>
      </c>
      <c r="I4" s="8">
        <f>COUNTIFS(№1!$A$2:$A$201, "&gt;="&amp;$A4, №1!$A$2:$A$201, "&lt;"&amp;$B4, №1!$B$2:$B$201, "&gt;="&amp;I$1, №1!$B$2:$B$201, "&lt;"&amp;I$2)</f>
        <v>1</v>
      </c>
      <c r="J4" s="8">
        <f>COUNTIFS(№1!$A$2:$A$201, "&gt;="&amp;$A4, №1!$A$2:$A$201, "&lt;"&amp;$B4, №1!$B$2:$B$201, "&gt;="&amp;J$1, №1!$B$2:$B$201, "&lt;"&amp;J$2)</f>
        <v>0</v>
      </c>
      <c r="K4" s="8">
        <f>COUNTIFS(№1!$A$2:$A$201, "&gt;="&amp;$A4, №1!$A$2:$A$201, "&lt;"&amp;$B4, №1!$B$2:$B$201, "&gt;="&amp;K$1, №1!$B$2:$B$201, "&lt;"&amp;K$2)</f>
        <v>0</v>
      </c>
      <c r="L4" s="8">
        <f>COUNTIFS(№1!$A$2:$A$201, "&gt;="&amp;$A4, №1!$A$2:$A$201, "&lt;"&amp;$B4, №1!$B$2:$B$201, "&gt;="&amp;L$1, №1!$B$2:$B$201, "&lt;"&amp;L$2)</f>
        <v>0</v>
      </c>
      <c r="M4" s="9">
        <f>COUNTIFS(№1!$A$2:$A$201, "&gt;="&amp;$A4, №1!$A$2:$A$201, "&lt;"&amp;$B4, №1!$B$2:$B$201, "&gt;="&amp;M$1, №1!$B$2:$B$201, "&lt;="&amp;M$2)</f>
        <v>0</v>
      </c>
      <c r="N4">
        <f>SUMPRODUCT(D4:M4, D$3:M$3)/SUM(D4:M4)</f>
        <v>53.400000000000006</v>
      </c>
    </row>
    <row r="5" spans="1:14" x14ac:dyDescent="0.3">
      <c r="A5">
        <f>№2!E9</f>
        <v>160</v>
      </c>
      <c r="B5">
        <f>№2!F9</f>
        <v>164</v>
      </c>
      <c r="C5">
        <f t="shared" ref="C5:C13" si="6">(A5+B5)/2</f>
        <v>162</v>
      </c>
      <c r="D5" s="10">
        <f>COUNTIFS(№1!$A$2:$A$201, "&gt;="&amp;$A5, №1!$A$2:$A$201, "&lt;"&amp;$B5, №1!$B$2:$B$201, "&gt;="&amp;D$1, №1!$B$2:$B$201, "&lt;"&amp;D$2)</f>
        <v>0</v>
      </c>
      <c r="E5" s="11">
        <f>COUNTIFS(№1!$A$2:$A$201, "&gt;="&amp;$A5, №1!$A$2:$A$201, "&lt;"&amp;$B5, №1!$B$2:$B$201, "&gt;="&amp;E$1, №1!$B$2:$B$201, "&lt;"&amp;E$2)</f>
        <v>0</v>
      </c>
      <c r="F5" s="11">
        <f>COUNTIFS(№1!$A$2:$A$201, "&gt;="&amp;$A5, №1!$A$2:$A$201, "&lt;"&amp;$B5, №1!$B$2:$B$201, "&gt;="&amp;F$1, №1!$B$2:$B$201, "&lt;"&amp;F$2)</f>
        <v>7</v>
      </c>
      <c r="G5" s="11">
        <f>COUNTIFS(№1!$A$2:$A$201, "&gt;="&amp;$A5, №1!$A$2:$A$201, "&lt;"&amp;$B5, №1!$B$2:$B$201, "&gt;="&amp;G$1, №1!$B$2:$B$201, "&lt;"&amp;G$2)</f>
        <v>0</v>
      </c>
      <c r="H5" s="11">
        <f>COUNTIFS(№1!$A$2:$A$201, "&gt;="&amp;$A5, №1!$A$2:$A$201, "&lt;"&amp;$B5, №1!$B$2:$B$201, "&gt;="&amp;H$1, №1!$B$2:$B$201, "&lt;"&amp;H$2)</f>
        <v>0</v>
      </c>
      <c r="I5" s="11">
        <f>COUNTIFS(№1!$A$2:$A$201, "&gt;="&amp;$A5, №1!$A$2:$A$201, "&lt;"&amp;$B5, №1!$B$2:$B$201, "&gt;="&amp;I$1, №1!$B$2:$B$201, "&lt;"&amp;I$2)</f>
        <v>0</v>
      </c>
      <c r="J5" s="11">
        <f>COUNTIFS(№1!$A$2:$A$201, "&gt;="&amp;$A5, №1!$A$2:$A$201, "&lt;"&amp;$B5, №1!$B$2:$B$201, "&gt;="&amp;J$1, №1!$B$2:$B$201, "&lt;"&amp;J$2)</f>
        <v>0</v>
      </c>
      <c r="K5" s="11">
        <f>COUNTIFS(№1!$A$2:$A$201, "&gt;="&amp;$A5, №1!$A$2:$A$201, "&lt;"&amp;$B5, №1!$B$2:$B$201, "&gt;="&amp;K$1, №1!$B$2:$B$201, "&lt;"&amp;K$2)</f>
        <v>0</v>
      </c>
      <c r="L5" s="11">
        <f>COUNTIFS(№1!$A$2:$A$201, "&gt;="&amp;$A5, №1!$A$2:$A$201, "&lt;"&amp;$B5, №1!$B$2:$B$201, "&gt;="&amp;L$1, №1!$B$2:$B$201, "&lt;"&amp;L$2)</f>
        <v>0</v>
      </c>
      <c r="M5" s="12">
        <f>COUNTIFS(№1!$A$2:$A$201, "&gt;="&amp;$A5, №1!$A$2:$A$201, "&lt;"&amp;$B5, №1!$B$2:$B$201, "&gt;="&amp;M$1, №1!$B$2:$B$201, "&lt;="&amp;M$2)</f>
        <v>0</v>
      </c>
      <c r="N5">
        <f t="shared" ref="N5:N13" si="7">SUMPRODUCT(D5:M5, D$3:M$3)/SUM(D5:M5)</f>
        <v>57</v>
      </c>
    </row>
    <row r="6" spans="1:14" x14ac:dyDescent="0.3">
      <c r="A6">
        <f>№2!E10</f>
        <v>164</v>
      </c>
      <c r="B6">
        <f>№2!F10</f>
        <v>168</v>
      </c>
      <c r="C6">
        <f t="shared" si="6"/>
        <v>166</v>
      </c>
      <c r="D6" s="10">
        <f>COUNTIFS(№1!$A$2:$A$201, "&gt;="&amp;$A6, №1!$A$2:$A$201, "&lt;"&amp;$B6, №1!$B$2:$B$201, "&gt;="&amp;D$1, №1!$B$2:$B$201, "&lt;"&amp;D$2)</f>
        <v>0</v>
      </c>
      <c r="E6" s="11">
        <f>COUNTIFS(№1!$A$2:$A$201, "&gt;="&amp;$A6, №1!$A$2:$A$201, "&lt;"&amp;$B6, №1!$B$2:$B$201, "&gt;="&amp;E$1, №1!$B$2:$B$201, "&lt;"&amp;E$2)</f>
        <v>0</v>
      </c>
      <c r="F6" s="11">
        <f>COUNTIFS(№1!$A$2:$A$201, "&gt;="&amp;$A6, №1!$A$2:$A$201, "&lt;"&amp;$B6, №1!$B$2:$B$201, "&gt;="&amp;F$1, №1!$B$2:$B$201, "&lt;"&amp;F$2)</f>
        <v>2</v>
      </c>
      <c r="G6" s="11">
        <f>COUNTIFS(№1!$A$2:$A$201, "&gt;="&amp;$A6, №1!$A$2:$A$201, "&lt;"&amp;$B6, №1!$B$2:$B$201, "&gt;="&amp;G$1, №1!$B$2:$B$201, "&lt;"&amp;G$2)</f>
        <v>47</v>
      </c>
      <c r="H6" s="11">
        <f>COUNTIFS(№1!$A$2:$A$201, "&gt;="&amp;$A6, №1!$A$2:$A$201, "&lt;"&amp;$B6, №1!$B$2:$B$201, "&gt;="&amp;H$1, №1!$B$2:$B$201, "&lt;"&amp;H$2)</f>
        <v>0</v>
      </c>
      <c r="I6" s="11">
        <f>COUNTIFS(№1!$A$2:$A$201, "&gt;="&amp;$A6, №1!$A$2:$A$201, "&lt;"&amp;$B6, №1!$B$2:$B$201, "&gt;="&amp;I$1, №1!$B$2:$B$201, "&lt;"&amp;I$2)</f>
        <v>0</v>
      </c>
      <c r="J6" s="11">
        <f>COUNTIFS(№1!$A$2:$A$201, "&gt;="&amp;$A6, №1!$A$2:$A$201, "&lt;"&amp;$B6, №1!$B$2:$B$201, "&gt;="&amp;J$1, №1!$B$2:$B$201, "&lt;"&amp;J$2)</f>
        <v>0</v>
      </c>
      <c r="K6" s="11">
        <f>COUNTIFS(№1!$A$2:$A$201, "&gt;="&amp;$A6, №1!$A$2:$A$201, "&lt;"&amp;$B6, №1!$B$2:$B$201, "&gt;="&amp;K$1, №1!$B$2:$B$201, "&lt;"&amp;K$2)</f>
        <v>0</v>
      </c>
      <c r="L6" s="11">
        <f>COUNTIFS(№1!$A$2:$A$201, "&gt;="&amp;$A6, №1!$A$2:$A$201, "&lt;"&amp;$B6, №1!$B$2:$B$201, "&gt;="&amp;L$1, №1!$B$2:$B$201, "&lt;"&amp;L$2)</f>
        <v>0</v>
      </c>
      <c r="M6" s="12">
        <f>COUNTIFS(№1!$A$2:$A$201, "&gt;="&amp;$A6, №1!$A$2:$A$201, "&lt;"&amp;$B6, №1!$B$2:$B$201, "&gt;="&amp;M$1, №1!$B$2:$B$201, "&lt;="&amp;M$2)</f>
        <v>0</v>
      </c>
      <c r="N6">
        <f t="shared" si="7"/>
        <v>60.453061224489801</v>
      </c>
    </row>
    <row r="7" spans="1:14" x14ac:dyDescent="0.3">
      <c r="A7">
        <f>№2!E11</f>
        <v>168</v>
      </c>
      <c r="B7">
        <f>№2!F11</f>
        <v>172</v>
      </c>
      <c r="C7">
        <f t="shared" si="6"/>
        <v>170</v>
      </c>
      <c r="D7" s="10">
        <f>COUNTIFS(№1!$A$2:$A$201, "&gt;="&amp;$A7, №1!$A$2:$A$201, "&lt;"&amp;$B7, №1!$B$2:$B$201, "&gt;="&amp;D$1, №1!$B$2:$B$201, "&lt;"&amp;D$2)</f>
        <v>0</v>
      </c>
      <c r="E7" s="11">
        <f>COUNTIFS(№1!$A$2:$A$201, "&gt;="&amp;$A7, №1!$A$2:$A$201, "&lt;"&amp;$B7, №1!$B$2:$B$201, "&gt;="&amp;E$1, №1!$B$2:$B$201, "&lt;"&amp;E$2)</f>
        <v>0</v>
      </c>
      <c r="F7" s="11">
        <f>COUNTIFS(№1!$A$2:$A$201, "&gt;="&amp;$A7, №1!$A$2:$A$201, "&lt;"&amp;$B7, №1!$B$2:$B$201, "&gt;="&amp;F$1, №1!$B$2:$B$201, "&lt;"&amp;F$2)</f>
        <v>0</v>
      </c>
      <c r="G7" s="11">
        <f>COUNTIFS(№1!$A$2:$A$201, "&gt;="&amp;$A7, №1!$A$2:$A$201, "&lt;"&amp;$B7, №1!$B$2:$B$201, "&gt;="&amp;G$1, №1!$B$2:$B$201, "&lt;"&amp;G$2)</f>
        <v>2</v>
      </c>
      <c r="H7" s="11">
        <f>COUNTIFS(№1!$A$2:$A$201, "&gt;="&amp;$A7, №1!$A$2:$A$201, "&lt;"&amp;$B7, №1!$B$2:$B$201, "&gt;="&amp;H$1, №1!$B$2:$B$201, "&lt;"&amp;H$2)</f>
        <v>37</v>
      </c>
      <c r="I7" s="11">
        <f>COUNTIFS(№1!$A$2:$A$201, "&gt;="&amp;$A7, №1!$A$2:$A$201, "&lt;"&amp;$B7, №1!$B$2:$B$201, "&gt;="&amp;I$1, №1!$B$2:$B$201, "&lt;"&amp;I$2)</f>
        <v>22</v>
      </c>
      <c r="J7" s="11">
        <f>COUNTIFS(№1!$A$2:$A$201, "&gt;="&amp;$A7, №1!$A$2:$A$201, "&lt;"&amp;$B7, №1!$B$2:$B$201, "&gt;="&amp;J$1, №1!$B$2:$B$201, "&lt;"&amp;J$2)</f>
        <v>0</v>
      </c>
      <c r="K7" s="11">
        <f>COUNTIFS(№1!$A$2:$A$201, "&gt;="&amp;$A7, №1!$A$2:$A$201, "&lt;"&amp;$B7, №1!$B$2:$B$201, "&gt;="&amp;K$1, №1!$B$2:$B$201, "&lt;"&amp;K$2)</f>
        <v>0</v>
      </c>
      <c r="L7" s="11">
        <f>COUNTIFS(№1!$A$2:$A$201, "&gt;="&amp;$A7, №1!$A$2:$A$201, "&lt;"&amp;$B7, №1!$B$2:$B$201, "&gt;="&amp;L$1, №1!$B$2:$B$201, "&lt;"&amp;L$2)</f>
        <v>0</v>
      </c>
      <c r="M7" s="12">
        <f>COUNTIFS(№1!$A$2:$A$201, "&gt;="&amp;$A7, №1!$A$2:$A$201, "&lt;"&amp;$B7, №1!$B$2:$B$201, "&gt;="&amp;M$1, №1!$B$2:$B$201, "&lt;="&amp;M$2)</f>
        <v>0</v>
      </c>
      <c r="N7">
        <f t="shared" si="7"/>
        <v>65.380327868852461</v>
      </c>
    </row>
    <row r="8" spans="1:14" x14ac:dyDescent="0.3">
      <c r="A8">
        <f>№2!E12</f>
        <v>172</v>
      </c>
      <c r="B8">
        <f>№2!F12</f>
        <v>176</v>
      </c>
      <c r="C8">
        <f t="shared" si="6"/>
        <v>174</v>
      </c>
      <c r="D8" s="10">
        <f>COUNTIFS(№1!$A$2:$A$201, "&gt;="&amp;$A8, №1!$A$2:$A$201, "&lt;"&amp;$B8, №1!$B$2:$B$201, "&gt;="&amp;D$1, №1!$B$2:$B$201, "&lt;"&amp;D$2)</f>
        <v>0</v>
      </c>
      <c r="E8" s="11">
        <f>COUNTIFS(№1!$A$2:$A$201, "&gt;="&amp;$A8, №1!$A$2:$A$201, "&lt;"&amp;$B8, №1!$B$2:$B$201, "&gt;="&amp;E$1, №1!$B$2:$B$201, "&lt;"&amp;E$2)</f>
        <v>0</v>
      </c>
      <c r="F8" s="11">
        <f>COUNTIFS(№1!$A$2:$A$201, "&gt;="&amp;$A8, №1!$A$2:$A$201, "&lt;"&amp;$B8, №1!$B$2:$B$201, "&gt;="&amp;F$1, №1!$B$2:$B$201, "&lt;"&amp;F$2)</f>
        <v>0</v>
      </c>
      <c r="G8" s="11">
        <f>COUNTIFS(№1!$A$2:$A$201, "&gt;="&amp;$A8, №1!$A$2:$A$201, "&lt;"&amp;$B8, №1!$B$2:$B$201, "&gt;="&amp;G$1, №1!$B$2:$B$201, "&lt;"&amp;G$2)</f>
        <v>0</v>
      </c>
      <c r="H8" s="11">
        <f>COUNTIFS(№1!$A$2:$A$201, "&gt;="&amp;$A8, №1!$A$2:$A$201, "&lt;"&amp;$B8, №1!$B$2:$B$201, "&gt;="&amp;H$1, №1!$B$2:$B$201, "&lt;"&amp;H$2)</f>
        <v>0</v>
      </c>
      <c r="I8" s="11">
        <f>COUNTIFS(№1!$A$2:$A$201, "&gt;="&amp;$A8, №1!$A$2:$A$201, "&lt;"&amp;$B8, №1!$B$2:$B$201, "&gt;="&amp;I$1, №1!$B$2:$B$201, "&lt;"&amp;I$2)</f>
        <v>26</v>
      </c>
      <c r="J8" s="11">
        <f>COUNTIFS(№1!$A$2:$A$201, "&gt;="&amp;$A8, №1!$A$2:$A$201, "&lt;"&amp;$B8, №1!$B$2:$B$201, "&gt;="&amp;J$1, №1!$B$2:$B$201, "&lt;"&amp;J$2)</f>
        <v>11</v>
      </c>
      <c r="K8" s="11">
        <f>COUNTIFS(№1!$A$2:$A$201, "&gt;="&amp;$A8, №1!$A$2:$A$201, "&lt;"&amp;$B8, №1!$B$2:$B$201, "&gt;="&amp;K$1, №1!$B$2:$B$201, "&lt;"&amp;K$2)</f>
        <v>0</v>
      </c>
      <c r="L8" s="11">
        <f>COUNTIFS(№1!$A$2:$A$201, "&gt;="&amp;$A8, №1!$A$2:$A$201, "&lt;"&amp;$B8, №1!$B$2:$B$201, "&gt;="&amp;L$1, №1!$B$2:$B$201, "&lt;"&amp;L$2)</f>
        <v>0</v>
      </c>
      <c r="M8" s="12">
        <f>COUNTIFS(№1!$A$2:$A$201, "&gt;="&amp;$A8, №1!$A$2:$A$201, "&lt;"&amp;$B8, №1!$B$2:$B$201, "&gt;="&amp;M$1, №1!$B$2:$B$201, "&lt;="&amp;M$2)</f>
        <v>0</v>
      </c>
      <c r="N8">
        <f t="shared" si="7"/>
        <v>68.870270270270268</v>
      </c>
    </row>
    <row r="9" spans="1:14" x14ac:dyDescent="0.3">
      <c r="A9">
        <f>№2!E13</f>
        <v>176</v>
      </c>
      <c r="B9">
        <f>№2!F13</f>
        <v>180</v>
      </c>
      <c r="C9">
        <f t="shared" si="6"/>
        <v>178</v>
      </c>
      <c r="D9" s="10">
        <f>COUNTIFS(№1!$A$2:$A$201, "&gt;="&amp;$A9, №1!$A$2:$A$201, "&lt;"&amp;$B9, №1!$B$2:$B$201, "&gt;="&amp;D$1, №1!$B$2:$B$201, "&lt;"&amp;D$2)</f>
        <v>0</v>
      </c>
      <c r="E9" s="11">
        <f>COUNTIFS(№1!$A$2:$A$201, "&gt;="&amp;$A9, №1!$A$2:$A$201, "&lt;"&amp;$B9, №1!$B$2:$B$201, "&gt;="&amp;E$1, №1!$B$2:$B$201, "&lt;"&amp;E$2)</f>
        <v>0</v>
      </c>
      <c r="F9" s="11">
        <f>COUNTIFS(№1!$A$2:$A$201, "&gt;="&amp;$A9, №1!$A$2:$A$201, "&lt;"&amp;$B9, №1!$B$2:$B$201, "&gt;="&amp;F$1, №1!$B$2:$B$201, "&lt;"&amp;F$2)</f>
        <v>0</v>
      </c>
      <c r="G9" s="11">
        <f>COUNTIFS(№1!$A$2:$A$201, "&gt;="&amp;$A9, №1!$A$2:$A$201, "&lt;"&amp;$B9, №1!$B$2:$B$201, "&gt;="&amp;G$1, №1!$B$2:$B$201, "&lt;"&amp;G$2)</f>
        <v>0</v>
      </c>
      <c r="H9" s="11">
        <f>COUNTIFS(№1!$A$2:$A$201, "&gt;="&amp;$A9, №1!$A$2:$A$201, "&lt;"&amp;$B9, №1!$B$2:$B$201, "&gt;="&amp;H$1, №1!$B$2:$B$201, "&lt;"&amp;H$2)</f>
        <v>0</v>
      </c>
      <c r="I9" s="11">
        <f>COUNTIFS(№1!$A$2:$A$201, "&gt;="&amp;$A9, №1!$A$2:$A$201, "&lt;"&amp;$B9, №1!$B$2:$B$201, "&gt;="&amp;I$1, №1!$B$2:$B$201, "&lt;"&amp;I$2)</f>
        <v>0</v>
      </c>
      <c r="J9" s="11">
        <f>COUNTIFS(№1!$A$2:$A$201, "&gt;="&amp;$A9, №1!$A$2:$A$201, "&lt;"&amp;$B9, №1!$B$2:$B$201, "&gt;="&amp;J$1, №1!$B$2:$B$201, "&lt;"&amp;J$2)</f>
        <v>10</v>
      </c>
      <c r="K9" s="11">
        <f>COUNTIFS(№1!$A$2:$A$201, "&gt;="&amp;$A9, №1!$A$2:$A$201, "&lt;"&amp;$B9, №1!$B$2:$B$201, "&gt;="&amp;K$1, №1!$B$2:$B$201, "&lt;"&amp;K$2)</f>
        <v>12</v>
      </c>
      <c r="L9" s="11">
        <f>COUNTIFS(№1!$A$2:$A$201, "&gt;="&amp;$A9, №1!$A$2:$A$201, "&lt;"&amp;$B9, №1!$B$2:$B$201, "&gt;="&amp;L$1, №1!$B$2:$B$201, "&lt;"&amp;L$2)</f>
        <v>0</v>
      </c>
      <c r="M9" s="12">
        <f>COUNTIFS(№1!$A$2:$A$201, "&gt;="&amp;$A9, №1!$A$2:$A$201, "&lt;"&amp;$B9, №1!$B$2:$B$201, "&gt;="&amp;M$1, №1!$B$2:$B$201, "&lt;="&amp;M$2)</f>
        <v>0</v>
      </c>
      <c r="N9">
        <f t="shared" si="7"/>
        <v>73.363636363636346</v>
      </c>
    </row>
    <row r="10" spans="1:14" x14ac:dyDescent="0.3">
      <c r="A10">
        <f>№2!E14</f>
        <v>180</v>
      </c>
      <c r="B10">
        <f>№2!F14</f>
        <v>184</v>
      </c>
      <c r="C10">
        <f t="shared" si="6"/>
        <v>182</v>
      </c>
      <c r="D10" s="10">
        <f>COUNTIFS(№1!$A$2:$A$201, "&gt;="&amp;$A10, №1!$A$2:$A$201, "&lt;"&amp;$B10, №1!$B$2:$B$201, "&gt;="&amp;D$1, №1!$B$2:$B$201, "&lt;"&amp;D$2)</f>
        <v>0</v>
      </c>
      <c r="E10" s="11">
        <f>COUNTIFS(№1!$A$2:$A$201, "&gt;="&amp;$A10, №1!$A$2:$A$201, "&lt;"&amp;$B10, №1!$B$2:$B$201, "&gt;="&amp;E$1, №1!$B$2:$B$201, "&lt;"&amp;E$2)</f>
        <v>0</v>
      </c>
      <c r="F10" s="11">
        <f>COUNTIFS(№1!$A$2:$A$201, "&gt;="&amp;$A10, №1!$A$2:$A$201, "&lt;"&amp;$B10, №1!$B$2:$B$201, "&gt;="&amp;F$1, №1!$B$2:$B$201, "&lt;"&amp;F$2)</f>
        <v>0</v>
      </c>
      <c r="G10" s="11">
        <f>COUNTIFS(№1!$A$2:$A$201, "&gt;="&amp;$A10, №1!$A$2:$A$201, "&lt;"&amp;$B10, №1!$B$2:$B$201, "&gt;="&amp;G$1, №1!$B$2:$B$201, "&lt;"&amp;G$2)</f>
        <v>0</v>
      </c>
      <c r="H10" s="11">
        <f>COUNTIFS(№1!$A$2:$A$201, "&gt;="&amp;$A10, №1!$A$2:$A$201, "&lt;"&amp;$B10, №1!$B$2:$B$201, "&gt;="&amp;H$1, №1!$B$2:$B$201, "&lt;"&amp;H$2)</f>
        <v>0</v>
      </c>
      <c r="I10" s="11">
        <f>COUNTIFS(№1!$A$2:$A$201, "&gt;="&amp;$A10, №1!$A$2:$A$201, "&lt;"&amp;$B10, №1!$B$2:$B$201, "&gt;="&amp;I$1, №1!$B$2:$B$201, "&lt;"&amp;I$2)</f>
        <v>0</v>
      </c>
      <c r="J10" s="11">
        <f>COUNTIFS(№1!$A$2:$A$201, "&gt;="&amp;$A10, №1!$A$2:$A$201, "&lt;"&amp;$B10, №1!$B$2:$B$201, "&gt;="&amp;J$1, №1!$B$2:$B$201, "&lt;"&amp;J$2)</f>
        <v>0</v>
      </c>
      <c r="K10" s="11">
        <f>COUNTIFS(№1!$A$2:$A$201, "&gt;="&amp;$A10, №1!$A$2:$A$201, "&lt;"&amp;$B10, №1!$B$2:$B$201, "&gt;="&amp;K$1, №1!$B$2:$B$201, "&lt;"&amp;K$2)</f>
        <v>4</v>
      </c>
      <c r="L10" s="11">
        <f>COUNTIFS(№1!$A$2:$A$201, "&gt;="&amp;$A10, №1!$A$2:$A$201, "&lt;"&amp;$B10, №1!$B$2:$B$201, "&gt;="&amp;L$1, №1!$B$2:$B$201, "&lt;"&amp;L$2)</f>
        <v>0</v>
      </c>
      <c r="M10" s="12">
        <f>COUNTIFS(№1!$A$2:$A$201, "&gt;="&amp;$A10, №1!$A$2:$A$201, "&lt;"&amp;$B10, №1!$B$2:$B$201, "&gt;="&amp;M$1, №1!$B$2:$B$201, "&lt;="&amp;M$2)</f>
        <v>0</v>
      </c>
      <c r="N10">
        <f t="shared" si="7"/>
        <v>74.999999999999986</v>
      </c>
    </row>
    <row r="11" spans="1:14" x14ac:dyDescent="0.3">
      <c r="A11">
        <f>№2!E15</f>
        <v>184</v>
      </c>
      <c r="B11">
        <f>№2!F15</f>
        <v>188</v>
      </c>
      <c r="C11">
        <f t="shared" si="6"/>
        <v>186</v>
      </c>
      <c r="D11" s="10">
        <f>COUNTIFS(№1!$A$2:$A$201, "&gt;="&amp;$A11, №1!$A$2:$A$201, "&lt;"&amp;$B11, №1!$B$2:$B$201, "&gt;="&amp;D$1, №1!$B$2:$B$201, "&lt;"&amp;D$2)</f>
        <v>0</v>
      </c>
      <c r="E11" s="11">
        <f>COUNTIFS(№1!$A$2:$A$201, "&gt;="&amp;$A11, №1!$A$2:$A$201, "&lt;"&amp;$B11, №1!$B$2:$B$201, "&gt;="&amp;E$1, №1!$B$2:$B$201, "&lt;"&amp;E$2)</f>
        <v>0</v>
      </c>
      <c r="F11" s="11">
        <f>COUNTIFS(№1!$A$2:$A$201, "&gt;="&amp;$A11, №1!$A$2:$A$201, "&lt;"&amp;$B11, №1!$B$2:$B$201, "&gt;="&amp;F$1, №1!$B$2:$B$201, "&lt;"&amp;F$2)</f>
        <v>0</v>
      </c>
      <c r="G11" s="11">
        <f>COUNTIFS(№1!$A$2:$A$201, "&gt;="&amp;$A11, №1!$A$2:$A$201, "&lt;"&amp;$B11, №1!$B$2:$B$201, "&gt;="&amp;G$1, №1!$B$2:$B$201, "&lt;"&amp;G$2)</f>
        <v>0</v>
      </c>
      <c r="H11" s="11">
        <f>COUNTIFS(№1!$A$2:$A$201, "&gt;="&amp;$A11, №1!$A$2:$A$201, "&lt;"&amp;$B11, №1!$B$2:$B$201, "&gt;="&amp;H$1, №1!$B$2:$B$201, "&lt;"&amp;H$2)</f>
        <v>0</v>
      </c>
      <c r="I11" s="11">
        <f>COUNTIFS(№1!$A$2:$A$201, "&gt;="&amp;$A11, №1!$A$2:$A$201, "&lt;"&amp;$B11, №1!$B$2:$B$201, "&gt;="&amp;I$1, №1!$B$2:$B$201, "&lt;"&amp;I$2)</f>
        <v>0</v>
      </c>
      <c r="J11" s="11">
        <f>COUNTIFS(№1!$A$2:$A$201, "&gt;="&amp;$A11, №1!$A$2:$A$201, "&lt;"&amp;$B11, №1!$B$2:$B$201, "&gt;="&amp;J$1, №1!$B$2:$B$201, "&lt;"&amp;J$2)</f>
        <v>0</v>
      </c>
      <c r="K11" s="11">
        <f>COUNTIFS(№1!$A$2:$A$201, "&gt;="&amp;$A11, №1!$A$2:$A$201, "&lt;"&amp;$B11, №1!$B$2:$B$201, "&gt;="&amp;K$1, №1!$B$2:$B$201, "&lt;"&amp;K$2)</f>
        <v>0</v>
      </c>
      <c r="L11" s="11">
        <f>COUNTIFS(№1!$A$2:$A$201, "&gt;="&amp;$A11, №1!$A$2:$A$201, "&lt;"&amp;$B11, №1!$B$2:$B$201, "&gt;="&amp;L$1, №1!$B$2:$B$201, "&lt;"&amp;L$2)</f>
        <v>4</v>
      </c>
      <c r="M11" s="12">
        <f>COUNTIFS(№1!$A$2:$A$201, "&gt;="&amp;$A11, №1!$A$2:$A$201, "&lt;"&amp;$B11, №1!$B$2:$B$201, "&gt;="&amp;M$1, №1!$B$2:$B$201, "&lt;="&amp;M$2)</f>
        <v>0</v>
      </c>
      <c r="N11">
        <f t="shared" si="7"/>
        <v>78.59999999999998</v>
      </c>
    </row>
    <row r="12" spans="1:14" x14ac:dyDescent="0.3">
      <c r="A12">
        <f>№2!E16</f>
        <v>188</v>
      </c>
      <c r="B12">
        <f>№2!F16</f>
        <v>192</v>
      </c>
      <c r="C12">
        <f t="shared" si="6"/>
        <v>190</v>
      </c>
      <c r="D12" s="10">
        <f>COUNTIFS(№1!$A$2:$A$201, "&gt;="&amp;$A12, №1!$A$2:$A$201, "&lt;"&amp;$B12, №1!$B$2:$B$201, "&gt;="&amp;D$1, №1!$B$2:$B$201, "&lt;"&amp;D$2)</f>
        <v>0</v>
      </c>
      <c r="E12" s="11">
        <f>COUNTIFS(№1!$A$2:$A$201, "&gt;="&amp;$A12, №1!$A$2:$A$201, "&lt;"&amp;$B12, №1!$B$2:$B$201, "&gt;="&amp;E$1, №1!$B$2:$B$201, "&lt;"&amp;E$2)</f>
        <v>0</v>
      </c>
      <c r="F12" s="11">
        <f>COUNTIFS(№1!$A$2:$A$201, "&gt;="&amp;$A12, №1!$A$2:$A$201, "&lt;"&amp;$B12, №1!$B$2:$B$201, "&gt;="&amp;F$1, №1!$B$2:$B$201, "&lt;"&amp;F$2)</f>
        <v>0</v>
      </c>
      <c r="G12" s="11">
        <f>COUNTIFS(№1!$A$2:$A$201, "&gt;="&amp;$A12, №1!$A$2:$A$201, "&lt;"&amp;$B12, №1!$B$2:$B$201, "&gt;="&amp;G$1, №1!$B$2:$B$201, "&lt;"&amp;G$2)</f>
        <v>0</v>
      </c>
      <c r="H12" s="11">
        <f>COUNTIFS(№1!$A$2:$A$201, "&gt;="&amp;$A12, №1!$A$2:$A$201, "&lt;"&amp;$B12, №1!$B$2:$B$201, "&gt;="&amp;H$1, №1!$B$2:$B$201, "&lt;"&amp;H$2)</f>
        <v>0</v>
      </c>
      <c r="I12" s="11">
        <f>COUNTIFS(№1!$A$2:$A$201, "&gt;="&amp;$A12, №1!$A$2:$A$201, "&lt;"&amp;$B12, №1!$B$2:$B$201, "&gt;="&amp;I$1, №1!$B$2:$B$201, "&lt;"&amp;I$2)</f>
        <v>0</v>
      </c>
      <c r="J12" s="11">
        <f>COUNTIFS(№1!$A$2:$A$201, "&gt;="&amp;$A12, №1!$A$2:$A$201, "&lt;"&amp;$B12, №1!$B$2:$B$201, "&gt;="&amp;J$1, №1!$B$2:$B$201, "&lt;"&amp;J$2)</f>
        <v>0</v>
      </c>
      <c r="K12" s="11">
        <f>COUNTIFS(№1!$A$2:$A$201, "&gt;="&amp;$A12, №1!$A$2:$A$201, "&lt;"&amp;$B12, №1!$B$2:$B$201, "&gt;="&amp;K$1, №1!$B$2:$B$201, "&lt;"&amp;K$2)</f>
        <v>0</v>
      </c>
      <c r="L12" s="11">
        <f>COUNTIFS(№1!$A$2:$A$201, "&gt;="&amp;$A12, №1!$A$2:$A$201, "&lt;"&amp;$B12, №1!$B$2:$B$201, "&gt;="&amp;L$1, №1!$B$2:$B$201, "&lt;"&amp;L$2)</f>
        <v>1</v>
      </c>
      <c r="M12" s="12">
        <f>COUNTIFS(№1!$A$2:$A$201, "&gt;="&amp;$A12, №1!$A$2:$A$201, "&lt;"&amp;$B12, №1!$B$2:$B$201, "&gt;="&amp;M$1, №1!$B$2:$B$201, "&lt;="&amp;M$2)</f>
        <v>1</v>
      </c>
      <c r="N12">
        <f t="shared" si="7"/>
        <v>80.399999999999977</v>
      </c>
    </row>
    <row r="13" spans="1:14" x14ac:dyDescent="0.3">
      <c r="A13">
        <f>№2!E17</f>
        <v>192</v>
      </c>
      <c r="B13">
        <f>№2!F17</f>
        <v>196</v>
      </c>
      <c r="C13">
        <f t="shared" si="6"/>
        <v>194</v>
      </c>
      <c r="D13" s="13">
        <f>COUNTIFS(№1!$A$2:$A$201, "&gt;="&amp;$A13, №1!$A$2:$A$201, "&lt;="&amp;$B13, №1!$B$2:$B$201, "&gt;="&amp;D$1, №1!$B$2:$B$201, "&lt;"&amp;D$2)</f>
        <v>0</v>
      </c>
      <c r="E13" s="14">
        <f>COUNTIFS(№1!$A$2:$A$201, "&gt;="&amp;$A13, №1!$A$2:$A$201, "&lt;="&amp;$B13, №1!$B$2:$B$201, "&gt;="&amp;E$1, №1!$B$2:$B$201, "&lt;"&amp;E$2)</f>
        <v>0</v>
      </c>
      <c r="F13" s="14">
        <f>COUNTIFS(№1!$A$2:$A$201, "&gt;="&amp;$A13, №1!$A$2:$A$201, "&lt;="&amp;$B13, №1!$B$2:$B$201, "&gt;="&amp;F$1, №1!$B$2:$B$201, "&lt;"&amp;F$2)</f>
        <v>0</v>
      </c>
      <c r="G13" s="14">
        <f>COUNTIFS(№1!$A$2:$A$201, "&gt;="&amp;$A13, №1!$A$2:$A$201, "&lt;="&amp;$B13, №1!$B$2:$B$201, "&gt;="&amp;G$1, №1!$B$2:$B$201, "&lt;"&amp;G$2)</f>
        <v>0</v>
      </c>
      <c r="H13" s="14">
        <f>COUNTIFS(№1!$A$2:$A$201, "&gt;="&amp;$A13, №1!$A$2:$A$201, "&lt;="&amp;$B13, №1!$B$2:$B$201, "&gt;="&amp;H$1, №1!$B$2:$B$201, "&lt;"&amp;H$2)</f>
        <v>0</v>
      </c>
      <c r="I13" s="14">
        <f>COUNTIFS(№1!$A$2:$A$201, "&gt;="&amp;$A13, №1!$A$2:$A$201, "&lt;="&amp;$B13, №1!$B$2:$B$201, "&gt;="&amp;I$1, №1!$B$2:$B$201, "&lt;"&amp;I$2)</f>
        <v>0</v>
      </c>
      <c r="J13" s="14">
        <f>COUNTIFS(№1!$A$2:$A$201, "&gt;="&amp;$A13, №1!$A$2:$A$201, "&lt;="&amp;$B13, №1!$B$2:$B$201, "&gt;="&amp;J$1, №1!$B$2:$B$201, "&lt;"&amp;J$2)</f>
        <v>0</v>
      </c>
      <c r="K13" s="14">
        <f>COUNTIFS(№1!$A$2:$A$201, "&gt;="&amp;$A13, №1!$A$2:$A$201, "&lt;="&amp;$B13, №1!$B$2:$B$201, "&gt;="&amp;K$1, №1!$B$2:$B$201, "&lt;"&amp;K$2)</f>
        <v>0</v>
      </c>
      <c r="L13" s="14">
        <f>COUNTIFS(№1!$A$2:$A$201, "&gt;="&amp;$A13, №1!$A$2:$A$201, "&lt;="&amp;$B13, №1!$B$2:$B$201, "&gt;="&amp;L$1, №1!$B$2:$B$201, "&lt;"&amp;L$2)</f>
        <v>0</v>
      </c>
      <c r="M13" s="15">
        <f>COUNTIFS(№1!$A$2:$A$201, "&gt;="&amp;$A13, №1!$A$2:$A$201, "&lt;="&amp;$B13, №1!$B$2:$B$201, "&gt;="&amp;M$1, №1!$B$2:$B$201, "&lt;="&amp;M$2)</f>
        <v>1</v>
      </c>
      <c r="N13">
        <f t="shared" si="7"/>
        <v>82.199999999999974</v>
      </c>
    </row>
    <row r="14" spans="1:14" x14ac:dyDescent="0.3">
      <c r="C14" t="s">
        <v>29</v>
      </c>
      <c r="D14">
        <f>SUMPRODUCT(D4:D13,$C4:$C13)/SUM(D4:D13)</f>
        <v>158</v>
      </c>
      <c r="E14">
        <f t="shared" ref="E14:M14" si="8">SUMPRODUCT(E4:E13,$C4:$C13)/SUM(E4:E13)</f>
        <v>158</v>
      </c>
      <c r="F14">
        <f t="shared" si="8"/>
        <v>162.88888888888889</v>
      </c>
      <c r="G14">
        <f t="shared" si="8"/>
        <v>166.16326530612244</v>
      </c>
      <c r="H14">
        <f t="shared" si="8"/>
        <v>170</v>
      </c>
      <c r="I14">
        <f t="shared" si="8"/>
        <v>171.87755102040816</v>
      </c>
      <c r="J14">
        <f t="shared" si="8"/>
        <v>175.9047619047619</v>
      </c>
      <c r="K14">
        <f t="shared" si="8"/>
        <v>179</v>
      </c>
      <c r="L14">
        <f t="shared" si="8"/>
        <v>186.8</v>
      </c>
      <c r="M14">
        <f t="shared" si="8"/>
        <v>192</v>
      </c>
    </row>
    <row r="17" spans="4:5" x14ac:dyDescent="0.3">
      <c r="D17" t="s">
        <v>30</v>
      </c>
      <c r="E17" t="s">
        <v>31</v>
      </c>
    </row>
  </sheetData>
  <mergeCells count="1">
    <mergeCell ref="A1: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01CE-4240-4BFB-9F36-673F8079A6BC}">
  <dimension ref="A1:N25"/>
  <sheetViews>
    <sheetView topLeftCell="A7" workbookViewId="0">
      <selection activeCell="K38" sqref="K38"/>
    </sheetView>
  </sheetViews>
  <sheetFormatPr defaultRowHeight="14.4" x14ac:dyDescent="0.3"/>
  <sheetData>
    <row r="1" spans="1:14" x14ac:dyDescent="0.3">
      <c r="A1" s="27" t="s">
        <v>28</v>
      </c>
      <c r="B1" s="27"/>
      <c r="C1" t="s">
        <v>13</v>
      </c>
      <c r="D1">
        <v>48</v>
      </c>
      <c r="E1">
        <f>D2</f>
        <v>51.6</v>
      </c>
      <c r="F1">
        <f t="shared" ref="F1:K1" si="0">E2</f>
        <v>55.2</v>
      </c>
      <c r="G1">
        <f t="shared" si="0"/>
        <v>58.800000000000004</v>
      </c>
      <c r="H1">
        <f t="shared" si="0"/>
        <v>62.400000000000006</v>
      </c>
      <c r="I1">
        <f t="shared" si="0"/>
        <v>66</v>
      </c>
      <c r="J1">
        <f>I2</f>
        <v>69.599999999999994</v>
      </c>
      <c r="K1">
        <f t="shared" si="0"/>
        <v>73.199999999999989</v>
      </c>
      <c r="L1">
        <f>K2</f>
        <v>76.799999999999983</v>
      </c>
      <c r="M1">
        <f>L2</f>
        <v>80.399999999999977</v>
      </c>
    </row>
    <row r="2" spans="1:14" x14ac:dyDescent="0.3">
      <c r="A2" s="27"/>
      <c r="B2" s="27"/>
      <c r="C2" t="s">
        <v>14</v>
      </c>
      <c r="D2">
        <f>D1+3.6</f>
        <v>51.6</v>
      </c>
      <c r="E2">
        <f t="shared" ref="E2:M2" si="1">E1+3.6</f>
        <v>55.2</v>
      </c>
      <c r="F2">
        <f t="shared" si="1"/>
        <v>58.800000000000004</v>
      </c>
      <c r="G2">
        <f t="shared" si="1"/>
        <v>62.400000000000006</v>
      </c>
      <c r="H2">
        <f t="shared" si="1"/>
        <v>66</v>
      </c>
      <c r="I2">
        <f t="shared" si="1"/>
        <v>69.599999999999994</v>
      </c>
      <c r="J2">
        <f t="shared" si="1"/>
        <v>73.199999999999989</v>
      </c>
      <c r="K2">
        <f t="shared" si="1"/>
        <v>76.799999999999983</v>
      </c>
      <c r="L2">
        <f t="shared" si="1"/>
        <v>80.399999999999977</v>
      </c>
      <c r="M2">
        <f t="shared" si="1"/>
        <v>83.999999999999972</v>
      </c>
    </row>
    <row r="3" spans="1:14" x14ac:dyDescent="0.3">
      <c r="A3" t="s">
        <v>13</v>
      </c>
      <c r="B3" t="s">
        <v>14</v>
      </c>
      <c r="C3" t="s">
        <v>27</v>
      </c>
      <c r="D3">
        <f>(D1+D2)/2</f>
        <v>49.8</v>
      </c>
      <c r="E3">
        <f t="shared" ref="E3:M3" si="2">(E1+E2)/2</f>
        <v>53.400000000000006</v>
      </c>
      <c r="F3">
        <f t="shared" si="2"/>
        <v>57</v>
      </c>
      <c r="G3">
        <f t="shared" si="2"/>
        <v>60.600000000000009</v>
      </c>
      <c r="H3">
        <f t="shared" si="2"/>
        <v>64.2</v>
      </c>
      <c r="I3">
        <f t="shared" si="2"/>
        <v>67.8</v>
      </c>
      <c r="J3">
        <f t="shared" si="2"/>
        <v>71.399999999999991</v>
      </c>
      <c r="K3">
        <f t="shared" si="2"/>
        <v>74.999999999999986</v>
      </c>
      <c r="L3">
        <f t="shared" si="2"/>
        <v>78.59999999999998</v>
      </c>
      <c r="M3">
        <f t="shared" si="2"/>
        <v>82.199999999999974</v>
      </c>
    </row>
    <row r="4" spans="1:14" x14ac:dyDescent="0.3">
      <c r="A4">
        <f>№2!E8</f>
        <v>156</v>
      </c>
      <c r="B4">
        <f>№2!F8</f>
        <v>160</v>
      </c>
      <c r="C4">
        <f>(A4+B4)/2</f>
        <v>158</v>
      </c>
      <c r="D4" s="22">
        <f>COUNTIFS(№1!$A$2:$A$201, "&gt;="&amp;$A4, №1!$A$2:$A$201, "&lt;"&amp;$B4, №1!$B$2:$B$201, "&gt;="&amp;D$1, №1!$B$2:$B$201, "&lt;"&amp;D$2)*D$3*$C4</f>
        <v>31473.599999999999</v>
      </c>
      <c r="E4" s="22">
        <f>COUNTIFS(№1!$A$2:$A$201, "&gt;="&amp;$A4, №1!$A$2:$A$201, "&lt;"&amp;$B4, №1!$B$2:$B$201, "&gt;="&amp;E$1, №1!$B$2:$B$201, "&lt;"&amp;E$2)*E$3*$C4</f>
        <v>67497.600000000006</v>
      </c>
      <c r="F4" s="22">
        <f>COUNTIFS(№1!$A$2:$A$201, "&gt;="&amp;$A4, №1!$A$2:$A$201, "&lt;"&amp;$B4, №1!$B$2:$B$201, "&gt;="&amp;F$1, №1!$B$2:$B$201, "&lt;"&amp;F$2)*F$3*$C4</f>
        <v>0</v>
      </c>
      <c r="G4" s="22">
        <f>COUNTIFS(№1!$A$2:$A$201, "&gt;="&amp;$A4, №1!$A$2:$A$201, "&lt;"&amp;$B4, №1!$B$2:$B$201, "&gt;="&amp;G$1, №1!$B$2:$B$201, "&lt;"&amp;G$2)*G$3*$C4</f>
        <v>0</v>
      </c>
      <c r="H4" s="22">
        <f>COUNTIFS(№1!$A$2:$A$201, "&gt;="&amp;$A4, №1!$A$2:$A$201, "&lt;"&amp;$B4, №1!$B$2:$B$201, "&gt;="&amp;H$1, №1!$B$2:$B$201, "&lt;"&amp;H$2)*H$3*$C4</f>
        <v>0</v>
      </c>
      <c r="I4" s="22">
        <f>COUNTIFS(№1!$A$2:$A$201, "&gt;="&amp;$A4, №1!$A$2:$A$201, "&lt;"&amp;$B4, №1!$B$2:$B$201, "&gt;="&amp;I$1, №1!$B$2:$B$201, "&lt;"&amp;I$2)*I$3*$C4</f>
        <v>10712.4</v>
      </c>
      <c r="J4" s="22">
        <f>COUNTIFS(№1!$A$2:$A$201, "&gt;="&amp;$A4, №1!$A$2:$A$201, "&lt;"&amp;$B4, №1!$B$2:$B$201, "&gt;="&amp;J$1, №1!$B$2:$B$201, "&lt;"&amp;J$2)*J$3*$C4</f>
        <v>0</v>
      </c>
      <c r="K4" s="22">
        <f>COUNTIFS(№1!$A$2:$A$201, "&gt;="&amp;$A4, №1!$A$2:$A$201, "&lt;"&amp;$B4, №1!$B$2:$B$201, "&gt;="&amp;K$1, №1!$B$2:$B$201, "&lt;"&amp;K$2)*K$3*$C4</f>
        <v>0</v>
      </c>
      <c r="L4" s="22">
        <f>COUNTIFS(№1!$A$2:$A$201, "&gt;="&amp;$A4, №1!$A$2:$A$201, "&lt;"&amp;$B4, №1!$B$2:$B$201, "&gt;="&amp;L$1, №1!$B$2:$B$201, "&lt;"&amp;L$2)*L$3*$C4</f>
        <v>0</v>
      </c>
      <c r="M4" s="22">
        <f>COUNTIFS(№1!$A$2:$A$201, "&gt;="&amp;$A4, №1!$A$2:$A$201, "&lt;"&amp;$B4, №1!$B$2:$B$201, "&gt;="&amp;M$1, №1!$B$2:$B$201, "&lt;="&amp;M$2)*M$3*$C4</f>
        <v>0</v>
      </c>
    </row>
    <row r="5" spans="1:14" x14ac:dyDescent="0.3">
      <c r="A5">
        <f>№2!E9</f>
        <v>160</v>
      </c>
      <c r="B5">
        <f>№2!F9</f>
        <v>164</v>
      </c>
      <c r="C5">
        <f t="shared" ref="C5:C13" si="3">(A5+B5)/2</f>
        <v>162</v>
      </c>
      <c r="D5" s="22">
        <f>COUNTIFS(№1!$A$2:$A$201, "&gt;="&amp;$A5, №1!$A$2:$A$201, "&lt;"&amp;$B5, №1!$B$2:$B$201, "&gt;="&amp;D$1, №1!$B$2:$B$201, "&lt;"&amp;D$2)*D$3*$C5</f>
        <v>0</v>
      </c>
      <c r="E5" s="22">
        <f>COUNTIFS(№1!$A$2:$A$201, "&gt;="&amp;$A5, №1!$A$2:$A$201, "&lt;"&amp;$B5, №1!$B$2:$B$201, "&gt;="&amp;E$1, №1!$B$2:$B$201, "&lt;"&amp;E$2)*E$3*$C5</f>
        <v>0</v>
      </c>
      <c r="F5" s="22">
        <f>COUNTIFS(№1!$A$2:$A$201, "&gt;="&amp;$A5, №1!$A$2:$A$201, "&lt;"&amp;$B5, №1!$B$2:$B$201, "&gt;="&amp;F$1, №1!$B$2:$B$201, "&lt;"&amp;F$2)*F$3*$C5</f>
        <v>64638</v>
      </c>
      <c r="G5" s="22">
        <f>COUNTIFS(№1!$A$2:$A$201, "&gt;="&amp;$A5, №1!$A$2:$A$201, "&lt;"&amp;$B5, №1!$B$2:$B$201, "&gt;="&amp;G$1, №1!$B$2:$B$201, "&lt;"&amp;G$2)*G$3*$C5</f>
        <v>0</v>
      </c>
      <c r="H5" s="22">
        <f>COUNTIFS(№1!$A$2:$A$201, "&gt;="&amp;$A5, №1!$A$2:$A$201, "&lt;"&amp;$B5, №1!$B$2:$B$201, "&gt;="&amp;H$1, №1!$B$2:$B$201, "&lt;"&amp;H$2)*H$3*$C5</f>
        <v>0</v>
      </c>
      <c r="I5" s="22">
        <f>COUNTIFS(№1!$A$2:$A$201, "&gt;="&amp;$A5, №1!$A$2:$A$201, "&lt;"&amp;$B5, №1!$B$2:$B$201, "&gt;="&amp;I$1, №1!$B$2:$B$201, "&lt;"&amp;I$2)*I$3*$C5</f>
        <v>0</v>
      </c>
      <c r="J5" s="22">
        <f>COUNTIFS(№1!$A$2:$A$201, "&gt;="&amp;$A5, №1!$A$2:$A$201, "&lt;"&amp;$B5, №1!$B$2:$B$201, "&gt;="&amp;J$1, №1!$B$2:$B$201, "&lt;"&amp;J$2)*J$3*$C5</f>
        <v>0</v>
      </c>
      <c r="K5" s="22">
        <f>COUNTIFS(№1!$A$2:$A$201, "&gt;="&amp;$A5, №1!$A$2:$A$201, "&lt;"&amp;$B5, №1!$B$2:$B$201, "&gt;="&amp;K$1, №1!$B$2:$B$201, "&lt;"&amp;K$2)*K$3*$C5</f>
        <v>0</v>
      </c>
      <c r="L5" s="22">
        <f>COUNTIFS(№1!$A$2:$A$201, "&gt;="&amp;$A5, №1!$A$2:$A$201, "&lt;"&amp;$B5, №1!$B$2:$B$201, "&gt;="&amp;L$1, №1!$B$2:$B$201, "&lt;"&amp;L$2)*L$3*$C5</f>
        <v>0</v>
      </c>
      <c r="M5" s="22">
        <f>COUNTIFS(№1!$A$2:$A$201, "&gt;="&amp;$A5, №1!$A$2:$A$201, "&lt;"&amp;$B5, №1!$B$2:$B$201, "&gt;="&amp;M$1, №1!$B$2:$B$201, "&lt;="&amp;M$2)*M$3*$C5</f>
        <v>0</v>
      </c>
    </row>
    <row r="6" spans="1:14" x14ac:dyDescent="0.3">
      <c r="A6">
        <f>№2!E10</f>
        <v>164</v>
      </c>
      <c r="B6">
        <f>№2!F10</f>
        <v>168</v>
      </c>
      <c r="C6">
        <f t="shared" si="3"/>
        <v>166</v>
      </c>
      <c r="D6" s="22">
        <f>COUNTIFS(№1!$A$2:$A$201, "&gt;="&amp;$A6, №1!$A$2:$A$201, "&lt;"&amp;$B6, №1!$B$2:$B$201, "&gt;="&amp;D$1, №1!$B$2:$B$201, "&lt;"&amp;D$2)*D$3*$C6</f>
        <v>0</v>
      </c>
      <c r="E6" s="22">
        <f>COUNTIFS(№1!$A$2:$A$201, "&gt;="&amp;$A6, №1!$A$2:$A$201, "&lt;"&amp;$B6, №1!$B$2:$B$201, "&gt;="&amp;E$1, №1!$B$2:$B$201, "&lt;"&amp;E$2)*E$3*$C6</f>
        <v>0</v>
      </c>
      <c r="F6" s="22">
        <f>COUNTIFS(№1!$A$2:$A$201, "&gt;="&amp;$A6, №1!$A$2:$A$201, "&lt;"&amp;$B6, №1!$B$2:$B$201, "&gt;="&amp;F$1, №1!$B$2:$B$201, "&lt;"&amp;F$2)*F$3*$C6</f>
        <v>18924</v>
      </c>
      <c r="G6" s="22">
        <f>COUNTIFS(№1!$A$2:$A$201, "&gt;="&amp;$A6, №1!$A$2:$A$201, "&lt;"&amp;$B6, №1!$B$2:$B$201, "&gt;="&amp;G$1, №1!$B$2:$B$201, "&lt;"&amp;G$2)*G$3*$C6</f>
        <v>472801.20000000007</v>
      </c>
      <c r="H6" s="22">
        <f>COUNTIFS(№1!$A$2:$A$201, "&gt;="&amp;$A6, №1!$A$2:$A$201, "&lt;"&amp;$B6, №1!$B$2:$B$201, "&gt;="&amp;H$1, №1!$B$2:$B$201, "&lt;"&amp;H$2)*H$3*$C6</f>
        <v>0</v>
      </c>
      <c r="I6" s="22">
        <f>COUNTIFS(№1!$A$2:$A$201, "&gt;="&amp;$A6, №1!$A$2:$A$201, "&lt;"&amp;$B6, №1!$B$2:$B$201, "&gt;="&amp;I$1, №1!$B$2:$B$201, "&lt;"&amp;I$2)*I$3*$C6</f>
        <v>0</v>
      </c>
      <c r="J6" s="22">
        <f>COUNTIFS(№1!$A$2:$A$201, "&gt;="&amp;$A6, №1!$A$2:$A$201, "&lt;"&amp;$B6, №1!$B$2:$B$201, "&gt;="&amp;J$1, №1!$B$2:$B$201, "&lt;"&amp;J$2)*J$3*$C6</f>
        <v>0</v>
      </c>
      <c r="K6" s="22">
        <f>COUNTIFS(№1!$A$2:$A$201, "&gt;="&amp;$A6, №1!$A$2:$A$201, "&lt;"&amp;$B6, №1!$B$2:$B$201, "&gt;="&amp;K$1, №1!$B$2:$B$201, "&lt;"&amp;K$2)*K$3*$C6</f>
        <v>0</v>
      </c>
      <c r="L6" s="22">
        <f>COUNTIFS(№1!$A$2:$A$201, "&gt;="&amp;$A6, №1!$A$2:$A$201, "&lt;"&amp;$B6, №1!$B$2:$B$201, "&gt;="&amp;L$1, №1!$B$2:$B$201, "&lt;"&amp;L$2)*L$3*$C6</f>
        <v>0</v>
      </c>
      <c r="M6" s="22">
        <f>COUNTIFS(№1!$A$2:$A$201, "&gt;="&amp;$A6, №1!$A$2:$A$201, "&lt;"&amp;$B6, №1!$B$2:$B$201, "&gt;="&amp;M$1, №1!$B$2:$B$201, "&lt;="&amp;M$2)*M$3*$C6</f>
        <v>0</v>
      </c>
    </row>
    <row r="7" spans="1:14" x14ac:dyDescent="0.3">
      <c r="A7">
        <f>№2!E11</f>
        <v>168</v>
      </c>
      <c r="B7">
        <f>№2!F11</f>
        <v>172</v>
      </c>
      <c r="C7">
        <f t="shared" si="3"/>
        <v>170</v>
      </c>
      <c r="D7" s="22">
        <f>COUNTIFS(№1!$A$2:$A$201, "&gt;="&amp;$A7, №1!$A$2:$A$201, "&lt;"&amp;$B7, №1!$B$2:$B$201, "&gt;="&amp;D$1, №1!$B$2:$B$201, "&lt;"&amp;D$2)*D$3*$C7</f>
        <v>0</v>
      </c>
      <c r="E7" s="22">
        <f>COUNTIFS(№1!$A$2:$A$201, "&gt;="&amp;$A7, №1!$A$2:$A$201, "&lt;"&amp;$B7, №1!$B$2:$B$201, "&gt;="&amp;E$1, №1!$B$2:$B$201, "&lt;"&amp;E$2)*E$3*$C7</f>
        <v>0</v>
      </c>
      <c r="F7" s="22">
        <f>COUNTIFS(№1!$A$2:$A$201, "&gt;="&amp;$A7, №1!$A$2:$A$201, "&lt;"&amp;$B7, №1!$B$2:$B$201, "&gt;="&amp;F$1, №1!$B$2:$B$201, "&lt;"&amp;F$2)*F$3*$C7</f>
        <v>0</v>
      </c>
      <c r="G7" s="22">
        <f>COUNTIFS(№1!$A$2:$A$201, "&gt;="&amp;$A7, №1!$A$2:$A$201, "&lt;"&amp;$B7, №1!$B$2:$B$201, "&gt;="&amp;G$1, №1!$B$2:$B$201, "&lt;"&amp;G$2)*G$3*$C7</f>
        <v>20604.000000000004</v>
      </c>
      <c r="H7" s="22">
        <f>COUNTIFS(№1!$A$2:$A$201, "&gt;="&amp;$A7, №1!$A$2:$A$201, "&lt;"&amp;$B7, №1!$B$2:$B$201, "&gt;="&amp;H$1, №1!$B$2:$B$201, "&lt;"&amp;H$2)*H$3*$C7</f>
        <v>403818</v>
      </c>
      <c r="I7" s="22">
        <f>COUNTIFS(№1!$A$2:$A$201, "&gt;="&amp;$A7, №1!$A$2:$A$201, "&lt;"&amp;$B7, №1!$B$2:$B$201, "&gt;="&amp;I$1, №1!$B$2:$B$201, "&lt;"&amp;I$2)*I$3*$C7</f>
        <v>253571.99999999997</v>
      </c>
      <c r="J7" s="22">
        <f>COUNTIFS(№1!$A$2:$A$201, "&gt;="&amp;$A7, №1!$A$2:$A$201, "&lt;"&amp;$B7, №1!$B$2:$B$201, "&gt;="&amp;J$1, №1!$B$2:$B$201, "&lt;"&amp;J$2)*J$3*$C7</f>
        <v>0</v>
      </c>
      <c r="K7" s="22">
        <f>COUNTIFS(№1!$A$2:$A$201, "&gt;="&amp;$A7, №1!$A$2:$A$201, "&lt;"&amp;$B7, №1!$B$2:$B$201, "&gt;="&amp;K$1, №1!$B$2:$B$201, "&lt;"&amp;K$2)*K$3*$C7</f>
        <v>0</v>
      </c>
      <c r="L7" s="22">
        <f>COUNTIFS(№1!$A$2:$A$201, "&gt;="&amp;$A7, №1!$A$2:$A$201, "&lt;"&amp;$B7, №1!$B$2:$B$201, "&gt;="&amp;L$1, №1!$B$2:$B$201, "&lt;"&amp;L$2)*L$3*$C7</f>
        <v>0</v>
      </c>
      <c r="M7" s="22">
        <f>COUNTIFS(№1!$A$2:$A$201, "&gt;="&amp;$A7, №1!$A$2:$A$201, "&lt;"&amp;$B7, №1!$B$2:$B$201, "&gt;="&amp;M$1, №1!$B$2:$B$201, "&lt;="&amp;M$2)*M$3*$C7</f>
        <v>0</v>
      </c>
    </row>
    <row r="8" spans="1:14" x14ac:dyDescent="0.3">
      <c r="A8">
        <f>№2!E12</f>
        <v>172</v>
      </c>
      <c r="B8">
        <f>№2!F12</f>
        <v>176</v>
      </c>
      <c r="C8">
        <f t="shared" si="3"/>
        <v>174</v>
      </c>
      <c r="D8" s="22">
        <f>COUNTIFS(№1!$A$2:$A$201, "&gt;="&amp;$A8, №1!$A$2:$A$201, "&lt;"&amp;$B8, №1!$B$2:$B$201, "&gt;="&amp;D$1, №1!$B$2:$B$201, "&lt;"&amp;D$2)*D$3*$C8</f>
        <v>0</v>
      </c>
      <c r="E8" s="22">
        <f>COUNTIFS(№1!$A$2:$A$201, "&gt;="&amp;$A8, №1!$A$2:$A$201, "&lt;"&amp;$B8, №1!$B$2:$B$201, "&gt;="&amp;E$1, №1!$B$2:$B$201, "&lt;"&amp;E$2)*E$3*$C8</f>
        <v>0</v>
      </c>
      <c r="F8" s="22">
        <f>COUNTIFS(№1!$A$2:$A$201, "&gt;="&amp;$A8, №1!$A$2:$A$201, "&lt;"&amp;$B8, №1!$B$2:$B$201, "&gt;="&amp;F$1, №1!$B$2:$B$201, "&lt;"&amp;F$2)*F$3*$C8</f>
        <v>0</v>
      </c>
      <c r="G8" s="22">
        <f>COUNTIFS(№1!$A$2:$A$201, "&gt;="&amp;$A8, №1!$A$2:$A$201, "&lt;"&amp;$B8, №1!$B$2:$B$201, "&gt;="&amp;G$1, №1!$B$2:$B$201, "&lt;"&amp;G$2)*G$3*$C8</f>
        <v>0</v>
      </c>
      <c r="H8" s="22">
        <f>COUNTIFS(№1!$A$2:$A$201, "&gt;="&amp;$A8, №1!$A$2:$A$201, "&lt;"&amp;$B8, №1!$B$2:$B$201, "&gt;="&amp;H$1, №1!$B$2:$B$201, "&lt;"&amp;H$2)*H$3*$C8</f>
        <v>0</v>
      </c>
      <c r="I8" s="22">
        <f>COUNTIFS(№1!$A$2:$A$201, "&gt;="&amp;$A8, №1!$A$2:$A$201, "&lt;"&amp;$B8, №1!$B$2:$B$201, "&gt;="&amp;I$1, №1!$B$2:$B$201, "&lt;"&amp;I$2)*I$3*$C8</f>
        <v>306727.2</v>
      </c>
      <c r="J8" s="22">
        <f>COUNTIFS(№1!$A$2:$A$201, "&gt;="&amp;$A8, №1!$A$2:$A$201, "&lt;"&amp;$B8, №1!$B$2:$B$201, "&gt;="&amp;J$1, №1!$B$2:$B$201, "&lt;"&amp;J$2)*J$3*$C8</f>
        <v>136659.59999999998</v>
      </c>
      <c r="K8" s="22">
        <f>COUNTIFS(№1!$A$2:$A$201, "&gt;="&amp;$A8, №1!$A$2:$A$201, "&lt;"&amp;$B8, №1!$B$2:$B$201, "&gt;="&amp;K$1, №1!$B$2:$B$201, "&lt;"&amp;K$2)*K$3*$C8</f>
        <v>0</v>
      </c>
      <c r="L8" s="22">
        <f>COUNTIFS(№1!$A$2:$A$201, "&gt;="&amp;$A8, №1!$A$2:$A$201, "&lt;"&amp;$B8, №1!$B$2:$B$201, "&gt;="&amp;L$1, №1!$B$2:$B$201, "&lt;"&amp;L$2)*L$3*$C8</f>
        <v>0</v>
      </c>
      <c r="M8" s="22">
        <f>COUNTIFS(№1!$A$2:$A$201, "&gt;="&amp;$A8, №1!$A$2:$A$201, "&lt;"&amp;$B8, №1!$B$2:$B$201, "&gt;="&amp;M$1, №1!$B$2:$B$201, "&lt;="&amp;M$2)*M$3*$C8</f>
        <v>0</v>
      </c>
    </row>
    <row r="9" spans="1:14" x14ac:dyDescent="0.3">
      <c r="A9">
        <f>№2!E13</f>
        <v>176</v>
      </c>
      <c r="B9">
        <f>№2!F13</f>
        <v>180</v>
      </c>
      <c r="C9">
        <f t="shared" si="3"/>
        <v>178</v>
      </c>
      <c r="D9" s="22">
        <f>COUNTIFS(№1!$A$2:$A$201, "&gt;="&amp;$A9, №1!$A$2:$A$201, "&lt;"&amp;$B9, №1!$B$2:$B$201, "&gt;="&amp;D$1, №1!$B$2:$B$201, "&lt;"&amp;D$2)*D$3*$C9</f>
        <v>0</v>
      </c>
      <c r="E9" s="22">
        <f>COUNTIFS(№1!$A$2:$A$201, "&gt;="&amp;$A9, №1!$A$2:$A$201, "&lt;"&amp;$B9, №1!$B$2:$B$201, "&gt;="&amp;E$1, №1!$B$2:$B$201, "&lt;"&amp;E$2)*E$3*$C9</f>
        <v>0</v>
      </c>
      <c r="F9" s="22">
        <f>COUNTIFS(№1!$A$2:$A$201, "&gt;="&amp;$A9, №1!$A$2:$A$201, "&lt;"&amp;$B9, №1!$B$2:$B$201, "&gt;="&amp;F$1, №1!$B$2:$B$201, "&lt;"&amp;F$2)*F$3*$C9</f>
        <v>0</v>
      </c>
      <c r="G9" s="22">
        <f>COUNTIFS(№1!$A$2:$A$201, "&gt;="&amp;$A9, №1!$A$2:$A$201, "&lt;"&amp;$B9, №1!$B$2:$B$201, "&gt;="&amp;G$1, №1!$B$2:$B$201, "&lt;"&amp;G$2)*G$3*$C9</f>
        <v>0</v>
      </c>
      <c r="H9" s="22">
        <f>COUNTIFS(№1!$A$2:$A$201, "&gt;="&amp;$A9, №1!$A$2:$A$201, "&lt;"&amp;$B9, №1!$B$2:$B$201, "&gt;="&amp;H$1, №1!$B$2:$B$201, "&lt;"&amp;H$2)*H$3*$C9</f>
        <v>0</v>
      </c>
      <c r="I9" s="22">
        <f>COUNTIFS(№1!$A$2:$A$201, "&gt;="&amp;$A9, №1!$A$2:$A$201, "&lt;"&amp;$B9, №1!$B$2:$B$201, "&gt;="&amp;I$1, №1!$B$2:$B$201, "&lt;"&amp;I$2)*I$3*$C9</f>
        <v>0</v>
      </c>
      <c r="J9" s="22">
        <f>COUNTIFS(№1!$A$2:$A$201, "&gt;="&amp;$A9, №1!$A$2:$A$201, "&lt;"&amp;$B9, №1!$B$2:$B$201, "&gt;="&amp;J$1, №1!$B$2:$B$201, "&lt;"&amp;J$2)*J$3*$C9</f>
        <v>127091.99999999999</v>
      </c>
      <c r="K9" s="22">
        <f>COUNTIFS(№1!$A$2:$A$201, "&gt;="&amp;$A9, №1!$A$2:$A$201, "&lt;"&amp;$B9, №1!$B$2:$B$201, "&gt;="&amp;K$1, №1!$B$2:$B$201, "&lt;"&amp;K$2)*K$3*$C9</f>
        <v>160199.99999999997</v>
      </c>
      <c r="L9" s="22">
        <f>COUNTIFS(№1!$A$2:$A$201, "&gt;="&amp;$A9, №1!$A$2:$A$201, "&lt;"&amp;$B9, №1!$B$2:$B$201, "&gt;="&amp;L$1, №1!$B$2:$B$201, "&lt;"&amp;L$2)*L$3*$C9</f>
        <v>0</v>
      </c>
      <c r="M9" s="22">
        <f>COUNTIFS(№1!$A$2:$A$201, "&gt;="&amp;$A9, №1!$A$2:$A$201, "&lt;"&amp;$B9, №1!$B$2:$B$201, "&gt;="&amp;M$1, №1!$B$2:$B$201, "&lt;="&amp;M$2)*M$3*$C9</f>
        <v>0</v>
      </c>
    </row>
    <row r="10" spans="1:14" x14ac:dyDescent="0.3">
      <c r="A10">
        <f>№2!E14</f>
        <v>180</v>
      </c>
      <c r="B10">
        <f>№2!F14</f>
        <v>184</v>
      </c>
      <c r="C10">
        <f t="shared" si="3"/>
        <v>182</v>
      </c>
      <c r="D10" s="22">
        <f>COUNTIFS(№1!$A$2:$A$201, "&gt;="&amp;$A10, №1!$A$2:$A$201, "&lt;"&amp;$B10, №1!$B$2:$B$201, "&gt;="&amp;D$1, №1!$B$2:$B$201, "&lt;"&amp;D$2)*D$3*$C10</f>
        <v>0</v>
      </c>
      <c r="E10" s="22">
        <f>COUNTIFS(№1!$A$2:$A$201, "&gt;="&amp;$A10, №1!$A$2:$A$201, "&lt;"&amp;$B10, №1!$B$2:$B$201, "&gt;="&amp;E$1, №1!$B$2:$B$201, "&lt;"&amp;E$2)*E$3*$C10</f>
        <v>0</v>
      </c>
      <c r="F10" s="22">
        <f>COUNTIFS(№1!$A$2:$A$201, "&gt;="&amp;$A10, №1!$A$2:$A$201, "&lt;"&amp;$B10, №1!$B$2:$B$201, "&gt;="&amp;F$1, №1!$B$2:$B$201, "&lt;"&amp;F$2)*F$3*$C10</f>
        <v>0</v>
      </c>
      <c r="G10" s="22">
        <f>COUNTIFS(№1!$A$2:$A$201, "&gt;="&amp;$A10, №1!$A$2:$A$201, "&lt;"&amp;$B10, №1!$B$2:$B$201, "&gt;="&amp;G$1, №1!$B$2:$B$201, "&lt;"&amp;G$2)*G$3*$C10</f>
        <v>0</v>
      </c>
      <c r="H10" s="22">
        <f>COUNTIFS(№1!$A$2:$A$201, "&gt;="&amp;$A10, №1!$A$2:$A$201, "&lt;"&amp;$B10, №1!$B$2:$B$201, "&gt;="&amp;H$1, №1!$B$2:$B$201, "&lt;"&amp;H$2)*H$3*$C10</f>
        <v>0</v>
      </c>
      <c r="I10" s="22">
        <f>COUNTIFS(№1!$A$2:$A$201, "&gt;="&amp;$A10, №1!$A$2:$A$201, "&lt;"&amp;$B10, №1!$B$2:$B$201, "&gt;="&amp;I$1, №1!$B$2:$B$201, "&lt;"&amp;I$2)*I$3*$C10</f>
        <v>0</v>
      </c>
      <c r="J10" s="22">
        <f>COUNTIFS(№1!$A$2:$A$201, "&gt;="&amp;$A10, №1!$A$2:$A$201, "&lt;"&amp;$B10, №1!$B$2:$B$201, "&gt;="&amp;J$1, №1!$B$2:$B$201, "&lt;"&amp;J$2)*J$3*$C10</f>
        <v>0</v>
      </c>
      <c r="K10" s="22">
        <f>COUNTIFS(№1!$A$2:$A$201, "&gt;="&amp;$A10, №1!$A$2:$A$201, "&lt;"&amp;$B10, №1!$B$2:$B$201, "&gt;="&amp;K$1, №1!$B$2:$B$201, "&lt;"&amp;K$2)*K$3*$C10</f>
        <v>54599.999999999993</v>
      </c>
      <c r="L10" s="22">
        <f>COUNTIFS(№1!$A$2:$A$201, "&gt;="&amp;$A10, №1!$A$2:$A$201, "&lt;"&amp;$B10, №1!$B$2:$B$201, "&gt;="&amp;L$1, №1!$B$2:$B$201, "&lt;"&amp;L$2)*L$3*$C10</f>
        <v>0</v>
      </c>
      <c r="M10" s="22">
        <f>COUNTIFS(№1!$A$2:$A$201, "&gt;="&amp;$A10, №1!$A$2:$A$201, "&lt;"&amp;$B10, №1!$B$2:$B$201, "&gt;="&amp;M$1, №1!$B$2:$B$201, "&lt;="&amp;M$2)*M$3*$C10</f>
        <v>0</v>
      </c>
    </row>
    <row r="11" spans="1:14" x14ac:dyDescent="0.3">
      <c r="A11">
        <f>№2!E15</f>
        <v>184</v>
      </c>
      <c r="B11">
        <f>№2!F15</f>
        <v>188</v>
      </c>
      <c r="C11">
        <f t="shared" si="3"/>
        <v>186</v>
      </c>
      <c r="D11" s="22">
        <f>COUNTIFS(№1!$A$2:$A$201, "&gt;="&amp;$A11, №1!$A$2:$A$201, "&lt;"&amp;$B11, №1!$B$2:$B$201, "&gt;="&amp;D$1, №1!$B$2:$B$201, "&lt;"&amp;D$2)*D$3*$C11</f>
        <v>0</v>
      </c>
      <c r="E11" s="22">
        <f>COUNTIFS(№1!$A$2:$A$201, "&gt;="&amp;$A11, №1!$A$2:$A$201, "&lt;"&amp;$B11, №1!$B$2:$B$201, "&gt;="&amp;E$1, №1!$B$2:$B$201, "&lt;"&amp;E$2)*E$3*$C11</f>
        <v>0</v>
      </c>
      <c r="F11" s="22">
        <f>COUNTIFS(№1!$A$2:$A$201, "&gt;="&amp;$A11, №1!$A$2:$A$201, "&lt;"&amp;$B11, №1!$B$2:$B$201, "&gt;="&amp;F$1, №1!$B$2:$B$201, "&lt;"&amp;F$2)*F$3*$C11</f>
        <v>0</v>
      </c>
      <c r="G11" s="22">
        <f>COUNTIFS(№1!$A$2:$A$201, "&gt;="&amp;$A11, №1!$A$2:$A$201, "&lt;"&amp;$B11, №1!$B$2:$B$201, "&gt;="&amp;G$1, №1!$B$2:$B$201, "&lt;"&amp;G$2)*G$3*$C11</f>
        <v>0</v>
      </c>
      <c r="H11" s="22">
        <f>COUNTIFS(№1!$A$2:$A$201, "&gt;="&amp;$A11, №1!$A$2:$A$201, "&lt;"&amp;$B11, №1!$B$2:$B$201, "&gt;="&amp;H$1, №1!$B$2:$B$201, "&lt;"&amp;H$2)*H$3*$C11</f>
        <v>0</v>
      </c>
      <c r="I11" s="22">
        <f>COUNTIFS(№1!$A$2:$A$201, "&gt;="&amp;$A11, №1!$A$2:$A$201, "&lt;"&amp;$B11, №1!$B$2:$B$201, "&gt;="&amp;I$1, №1!$B$2:$B$201, "&lt;"&amp;I$2)*I$3*$C11</f>
        <v>0</v>
      </c>
      <c r="J11" s="22">
        <f>COUNTIFS(№1!$A$2:$A$201, "&gt;="&amp;$A11, №1!$A$2:$A$201, "&lt;"&amp;$B11, №1!$B$2:$B$201, "&gt;="&amp;J$1, №1!$B$2:$B$201, "&lt;"&amp;J$2)*J$3*$C11</f>
        <v>0</v>
      </c>
      <c r="K11" s="22">
        <f>COUNTIFS(№1!$A$2:$A$201, "&gt;="&amp;$A11, №1!$A$2:$A$201, "&lt;"&amp;$B11, №1!$B$2:$B$201, "&gt;="&amp;K$1, №1!$B$2:$B$201, "&lt;"&amp;K$2)*K$3*$C11</f>
        <v>0</v>
      </c>
      <c r="L11" s="22">
        <f>COUNTIFS(№1!$A$2:$A$201, "&gt;="&amp;$A11, №1!$A$2:$A$201, "&lt;"&amp;$B11, №1!$B$2:$B$201, "&gt;="&amp;L$1, №1!$B$2:$B$201, "&lt;"&amp;L$2)*L$3*$C11</f>
        <v>58478.399999999987</v>
      </c>
      <c r="M11" s="22">
        <f>COUNTIFS(№1!$A$2:$A$201, "&gt;="&amp;$A11, №1!$A$2:$A$201, "&lt;"&amp;$B11, №1!$B$2:$B$201, "&gt;="&amp;M$1, №1!$B$2:$B$201, "&lt;="&amp;M$2)*M$3*$C11</f>
        <v>0</v>
      </c>
    </row>
    <row r="12" spans="1:14" x14ac:dyDescent="0.3">
      <c r="A12">
        <f>№2!E16</f>
        <v>188</v>
      </c>
      <c r="B12">
        <f>№2!F16</f>
        <v>192</v>
      </c>
      <c r="C12">
        <f t="shared" si="3"/>
        <v>190</v>
      </c>
      <c r="D12" s="22">
        <f>COUNTIFS(№1!$A$2:$A$201, "&gt;="&amp;$A12, №1!$A$2:$A$201, "&lt;"&amp;$B12, №1!$B$2:$B$201, "&gt;="&amp;D$1, №1!$B$2:$B$201, "&lt;"&amp;D$2)*D$3*$C12</f>
        <v>0</v>
      </c>
      <c r="E12" s="22">
        <f>COUNTIFS(№1!$A$2:$A$201, "&gt;="&amp;$A12, №1!$A$2:$A$201, "&lt;"&amp;$B12, №1!$B$2:$B$201, "&gt;="&amp;E$1, №1!$B$2:$B$201, "&lt;"&amp;E$2)*E$3*$C12</f>
        <v>0</v>
      </c>
      <c r="F12" s="22">
        <f>COUNTIFS(№1!$A$2:$A$201, "&gt;="&amp;$A12, №1!$A$2:$A$201, "&lt;"&amp;$B12, №1!$B$2:$B$201, "&gt;="&amp;F$1, №1!$B$2:$B$201, "&lt;"&amp;F$2)*F$3*$C12</f>
        <v>0</v>
      </c>
      <c r="G12" s="22">
        <f>COUNTIFS(№1!$A$2:$A$201, "&gt;="&amp;$A12, №1!$A$2:$A$201, "&lt;"&amp;$B12, №1!$B$2:$B$201, "&gt;="&amp;G$1, №1!$B$2:$B$201, "&lt;"&amp;G$2)*G$3*$C12</f>
        <v>0</v>
      </c>
      <c r="H12" s="22">
        <f>COUNTIFS(№1!$A$2:$A$201, "&gt;="&amp;$A12, №1!$A$2:$A$201, "&lt;"&amp;$B12, №1!$B$2:$B$201, "&gt;="&amp;H$1, №1!$B$2:$B$201, "&lt;"&amp;H$2)*H$3*$C12</f>
        <v>0</v>
      </c>
      <c r="I12" s="22">
        <f>COUNTIFS(№1!$A$2:$A$201, "&gt;="&amp;$A12, №1!$A$2:$A$201, "&lt;"&amp;$B12, №1!$B$2:$B$201, "&gt;="&amp;I$1, №1!$B$2:$B$201, "&lt;"&amp;I$2)*I$3*$C12</f>
        <v>0</v>
      </c>
      <c r="J12" s="22">
        <f>COUNTIFS(№1!$A$2:$A$201, "&gt;="&amp;$A12, №1!$A$2:$A$201, "&lt;"&amp;$B12, №1!$B$2:$B$201, "&gt;="&amp;J$1, №1!$B$2:$B$201, "&lt;"&amp;J$2)*J$3*$C12</f>
        <v>0</v>
      </c>
      <c r="K12" s="22">
        <f>COUNTIFS(№1!$A$2:$A$201, "&gt;="&amp;$A12, №1!$A$2:$A$201, "&lt;"&amp;$B12, №1!$B$2:$B$201, "&gt;="&amp;K$1, №1!$B$2:$B$201, "&lt;"&amp;K$2)*K$3*$C12</f>
        <v>0</v>
      </c>
      <c r="L12" s="22">
        <f>COUNTIFS(№1!$A$2:$A$201, "&gt;="&amp;$A12, №1!$A$2:$A$201, "&lt;"&amp;$B12, №1!$B$2:$B$201, "&gt;="&amp;L$1, №1!$B$2:$B$201, "&lt;"&amp;L$2)*L$3*$C12</f>
        <v>14933.999999999996</v>
      </c>
      <c r="M12" s="22">
        <f>COUNTIFS(№1!$A$2:$A$201, "&gt;="&amp;$A12, №1!$A$2:$A$201, "&lt;"&amp;$B12, №1!$B$2:$B$201, "&gt;="&amp;M$1, №1!$B$2:$B$201, "&lt;="&amp;M$2)*M$3*$C12</f>
        <v>15617.999999999995</v>
      </c>
    </row>
    <row r="13" spans="1:14" x14ac:dyDescent="0.3">
      <c r="A13">
        <f>№2!E17</f>
        <v>192</v>
      </c>
      <c r="B13">
        <f>№2!F17</f>
        <v>196</v>
      </c>
      <c r="C13">
        <f t="shared" si="3"/>
        <v>194</v>
      </c>
      <c r="D13" s="22">
        <f>COUNTIFS(№1!$A$2:$A$201, "&gt;="&amp;$A13, №1!$A$2:$A$201, "&lt;="&amp;$B13, №1!$B$2:$B$201, "&gt;="&amp;D$1, №1!$B$2:$B$201, "&lt;"&amp;D$2)*D$3*$C13</f>
        <v>0</v>
      </c>
      <c r="E13" s="22">
        <f>COUNTIFS(№1!$A$2:$A$201, "&gt;="&amp;$A13, №1!$A$2:$A$201, "&lt;="&amp;$B13, №1!$B$2:$B$201, "&gt;="&amp;E$1, №1!$B$2:$B$201, "&lt;"&amp;E$2)*E$3*$C13</f>
        <v>0</v>
      </c>
      <c r="F13" s="22">
        <f>COUNTIFS(№1!$A$2:$A$201, "&gt;="&amp;$A13, №1!$A$2:$A$201, "&lt;="&amp;$B13, №1!$B$2:$B$201, "&gt;="&amp;F$1, №1!$B$2:$B$201, "&lt;"&amp;F$2)*F$3*$C13</f>
        <v>0</v>
      </c>
      <c r="G13" s="22">
        <f>COUNTIFS(№1!$A$2:$A$201, "&gt;="&amp;$A13, №1!$A$2:$A$201, "&lt;="&amp;$B13, №1!$B$2:$B$201, "&gt;="&amp;G$1, №1!$B$2:$B$201, "&lt;"&amp;G$2)*G$3*$C13</f>
        <v>0</v>
      </c>
      <c r="H13" s="22">
        <f>COUNTIFS(№1!$A$2:$A$201, "&gt;="&amp;$A13, №1!$A$2:$A$201, "&lt;="&amp;$B13, №1!$B$2:$B$201, "&gt;="&amp;H$1, №1!$B$2:$B$201, "&lt;"&amp;H$2)*H$3*$C13</f>
        <v>0</v>
      </c>
      <c r="I13" s="22">
        <f>COUNTIFS(№1!$A$2:$A$201, "&gt;="&amp;$A13, №1!$A$2:$A$201, "&lt;="&amp;$B13, №1!$B$2:$B$201, "&gt;="&amp;I$1, №1!$B$2:$B$201, "&lt;"&amp;I$2)*I$3*$C13</f>
        <v>0</v>
      </c>
      <c r="J13" s="22">
        <f>COUNTIFS(№1!$A$2:$A$201, "&gt;="&amp;$A13, №1!$A$2:$A$201, "&lt;="&amp;$B13, №1!$B$2:$B$201, "&gt;="&amp;J$1, №1!$B$2:$B$201, "&lt;"&amp;J$2)*J$3*$C13</f>
        <v>0</v>
      </c>
      <c r="K13" s="22">
        <f>COUNTIFS(№1!$A$2:$A$201, "&gt;="&amp;$A13, №1!$A$2:$A$201, "&lt;="&amp;$B13, №1!$B$2:$B$201, "&gt;="&amp;K$1, №1!$B$2:$B$201, "&lt;"&amp;K$2)*K$3*$C13</f>
        <v>0</v>
      </c>
      <c r="L13" s="22">
        <f>COUNTIFS(№1!$A$2:$A$201, "&gt;="&amp;$A13, №1!$A$2:$A$201, "&lt;="&amp;$B13, №1!$B$2:$B$201, "&gt;="&amp;L$1, №1!$B$2:$B$201, "&lt;"&amp;L$2)*L$3*$C13</f>
        <v>0</v>
      </c>
      <c r="M13" s="22">
        <f>COUNTIFS(№1!$A$2:$A$201, "&gt;="&amp;$A13, №1!$A$2:$A$201, "&lt;="&amp;$B13, №1!$B$2:$B$201, "&gt;="&amp;M$1, №1!$B$2:$B$201, "&lt;="&amp;M$2)*M$3*$C13</f>
        <v>15946.799999999996</v>
      </c>
    </row>
    <row r="14" spans="1:14" x14ac:dyDescent="0.3">
      <c r="N14">
        <f>SUM(D4:M13)/200</f>
        <v>11171.483999999999</v>
      </c>
    </row>
    <row r="16" spans="1:14" x14ac:dyDescent="0.3">
      <c r="A16" t="s">
        <v>58</v>
      </c>
      <c r="B16" s="18">
        <f>(N14-№4!G22*№4!P22)/POWER(№4!G25,2)</f>
        <v>0.9338527236715467</v>
      </c>
    </row>
    <row r="17" spans="1:4" x14ac:dyDescent="0.3">
      <c r="A17" t="s">
        <v>59</v>
      </c>
      <c r="B17" s="18">
        <f>№4!P22-B16*№4!G22</f>
        <v>-93.868535277051848</v>
      </c>
    </row>
    <row r="18" spans="1:4" x14ac:dyDescent="0.3">
      <c r="A18" t="s">
        <v>60</v>
      </c>
      <c r="C18" s="23" t="s">
        <v>61</v>
      </c>
    </row>
    <row r="20" spans="1:4" x14ac:dyDescent="0.3">
      <c r="A20" t="s">
        <v>62</v>
      </c>
      <c r="B20" t="s">
        <v>63</v>
      </c>
      <c r="C20" t="s">
        <v>64</v>
      </c>
    </row>
    <row r="21" spans="1:4" x14ac:dyDescent="0.3">
      <c r="A21">
        <v>156</v>
      </c>
      <c r="B21">
        <f>B17+B16*A21</f>
        <v>51.812489615709438</v>
      </c>
      <c r="C21">
        <v>48</v>
      </c>
    </row>
    <row r="22" spans="1:4" x14ac:dyDescent="0.3">
      <c r="A22">
        <v>196</v>
      </c>
      <c r="B22">
        <f>B17+B16*A22</f>
        <v>89.166598562571295</v>
      </c>
      <c r="C22">
        <v>84</v>
      </c>
    </row>
    <row r="25" spans="1:4" x14ac:dyDescent="0.3">
      <c r="A25" t="s">
        <v>65</v>
      </c>
      <c r="B25">
        <f>(N14-№4!G22*№4!P22)/(№4!G25*№4!P25)</f>
        <v>0.94256445222634477</v>
      </c>
      <c r="C25" s="23" t="s">
        <v>66</v>
      </c>
      <c r="D25" t="s">
        <v>67</v>
      </c>
    </row>
  </sheetData>
  <mergeCells count="1">
    <mergeCell ref="A1:B2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075C-80DF-43ED-AA55-276E1EEE09FC}">
  <dimension ref="A1:J44"/>
  <sheetViews>
    <sheetView tabSelected="1" workbookViewId="0">
      <selection activeCell="F4" sqref="F4"/>
    </sheetView>
  </sheetViews>
  <sheetFormatPr defaultRowHeight="14.4" x14ac:dyDescent="0.3"/>
  <cols>
    <col min="2" max="2" width="41.33203125" customWidth="1"/>
    <col min="6" max="6" width="36.109375" customWidth="1"/>
    <col min="9" max="9" width="30.77734375" customWidth="1"/>
  </cols>
  <sheetData>
    <row r="1" spans="1:10" x14ac:dyDescent="0.3">
      <c r="A1" s="16" cm="1">
        <f t="array" ref="A1:B5">LINEST(№1!B2:B201, №1!A2:A201, TRUE,TRUE )</f>
        <v>0.96258922351563525</v>
      </c>
      <c r="B1">
        <v>-98.529419782128315</v>
      </c>
      <c r="E1" s="26" t="s">
        <v>37</v>
      </c>
      <c r="F1" s="26"/>
      <c r="G1" s="26"/>
      <c r="H1" s="26"/>
      <c r="I1" s="26"/>
    </row>
    <row r="2" spans="1:10" x14ac:dyDescent="0.3">
      <c r="A2">
        <v>1.6717725325866191E-2</v>
      </c>
      <c r="B2" s="16">
        <v>2.8442948507988972</v>
      </c>
    </row>
    <row r="3" spans="1:10" x14ac:dyDescent="0.3">
      <c r="A3">
        <v>0.94364331513183042</v>
      </c>
      <c r="B3">
        <v>1.4881517745634176</v>
      </c>
    </row>
    <row r="4" spans="1:10" x14ac:dyDescent="0.3">
      <c r="A4">
        <v>3315.3365360855541</v>
      </c>
      <c r="B4">
        <v>198</v>
      </c>
    </row>
    <row r="5" spans="1:10" x14ac:dyDescent="0.3">
      <c r="A5">
        <v>7342.1300505810204</v>
      </c>
      <c r="B5">
        <v>438.48994941897729</v>
      </c>
    </row>
    <row r="8" spans="1:10" x14ac:dyDescent="0.3">
      <c r="B8" s="24"/>
    </row>
    <row r="9" spans="1:10" x14ac:dyDescent="0.3">
      <c r="B9" s="24" t="s">
        <v>76</v>
      </c>
      <c r="C9">
        <f>B1</f>
        <v>-98.529419782128315</v>
      </c>
      <c r="F9" s="24" t="s">
        <v>17</v>
      </c>
      <c r="G9" s="5">
        <v>180</v>
      </c>
      <c r="I9" s="24" t="s">
        <v>90</v>
      </c>
      <c r="J9">
        <f>$C$9-$C$11*$G$13</f>
        <v>-104.11958229585802</v>
      </c>
    </row>
    <row r="10" spans="1:10" x14ac:dyDescent="0.3">
      <c r="B10" s="24" t="s">
        <v>77</v>
      </c>
      <c r="C10">
        <f>A1</f>
        <v>0.96258922351563525</v>
      </c>
      <c r="F10" s="24" t="s">
        <v>86</v>
      </c>
      <c r="G10">
        <f>№10!$B$17+№10!$B$16*$G$9</f>
        <v>74.224954983826564</v>
      </c>
      <c r="I10" s="24" t="s">
        <v>91</v>
      </c>
      <c r="J10">
        <f>$C$9+$C$11*$G$13</f>
        <v>-92.939257268398606</v>
      </c>
    </row>
    <row r="11" spans="1:10" x14ac:dyDescent="0.3">
      <c r="B11" s="24" t="s">
        <v>78</v>
      </c>
      <c r="C11">
        <f>B2</f>
        <v>2.8442948507988972</v>
      </c>
      <c r="F11" s="24" t="s">
        <v>87</v>
      </c>
      <c r="G11">
        <f>SQRT($B$5/$B$4)</f>
        <v>1.4881517745634176</v>
      </c>
      <c r="I11" s="24" t="s">
        <v>89</v>
      </c>
    </row>
    <row r="12" spans="1:10" x14ac:dyDescent="0.3">
      <c r="B12" s="24" t="s">
        <v>79</v>
      </c>
      <c r="C12">
        <f>A2</f>
        <v>1.6717725325866191E-2</v>
      </c>
      <c r="F12" s="24" t="s">
        <v>69</v>
      </c>
      <c r="G12" s="16">
        <f>G11*SQRT(1+1/200+POWER(G9-№5!$J$2,2)/(200*№5!$J$4))</f>
        <v>1.501121598257992</v>
      </c>
      <c r="I12" s="24" t="s">
        <v>92</v>
      </c>
      <c r="J12">
        <f>$C$10-$C$12*$G$13</f>
        <v>0.9297322918915325</v>
      </c>
    </row>
    <row r="13" spans="1:10" x14ac:dyDescent="0.3">
      <c r="B13" s="24" t="s">
        <v>80</v>
      </c>
      <c r="C13">
        <f>B3</f>
        <v>1.4881517745634176</v>
      </c>
      <c r="F13" s="24" t="s">
        <v>70</v>
      </c>
      <c r="G13" s="16">
        <f>_xlfn.T.INV.2T(0.05,B5)</f>
        <v>1.9653948718289753</v>
      </c>
      <c r="I13" s="24" t="s">
        <v>93</v>
      </c>
      <c r="J13">
        <f>$C$10+$C$12*$G$13</f>
        <v>0.995446155139738</v>
      </c>
    </row>
    <row r="14" spans="1:10" x14ac:dyDescent="0.3">
      <c r="B14" s="24" t="s">
        <v>81</v>
      </c>
      <c r="C14">
        <f>A3</f>
        <v>0.94364331513183042</v>
      </c>
      <c r="F14" s="24" t="s">
        <v>38</v>
      </c>
      <c r="G14">
        <f>G10-G11*G13</f>
        <v>71.300149117596433</v>
      </c>
      <c r="I14" s="24" t="s">
        <v>94</v>
      </c>
    </row>
    <row r="15" spans="1:10" x14ac:dyDescent="0.3">
      <c r="B15" s="24" t="s">
        <v>82</v>
      </c>
      <c r="C15">
        <f>A4</f>
        <v>3315.3365360855541</v>
      </c>
      <c r="F15" s="24" t="s">
        <v>39</v>
      </c>
      <c r="G15">
        <f>G10+G11*G13</f>
        <v>77.149760850056694</v>
      </c>
    </row>
    <row r="16" spans="1:10" x14ac:dyDescent="0.3">
      <c r="B16" s="24" t="s">
        <v>83</v>
      </c>
      <c r="C16">
        <f>A5/200</f>
        <v>36.710650252905104</v>
      </c>
      <c r="F16" s="24" t="s">
        <v>88</v>
      </c>
    </row>
    <row r="17" spans="2:7" x14ac:dyDescent="0.3">
      <c r="B17" s="24" t="s">
        <v>84</v>
      </c>
      <c r="C17">
        <f>B5/200</f>
        <v>2.1924497470948863</v>
      </c>
      <c r="F17" s="24"/>
    </row>
    <row r="18" spans="2:7" x14ac:dyDescent="0.3">
      <c r="B18" s="24" t="s">
        <v>85</v>
      </c>
      <c r="C18" t="str">
        <f>№10!C18</f>
        <v>-93,8685 + 0,933853x</v>
      </c>
    </row>
    <row r="19" spans="2:7" x14ac:dyDescent="0.3">
      <c r="B19" s="24"/>
    </row>
    <row r="20" spans="2:7" x14ac:dyDescent="0.3">
      <c r="B20" s="24" t="s">
        <v>71</v>
      </c>
    </row>
    <row r="21" spans="2:7" x14ac:dyDescent="0.3">
      <c r="B21" s="24" t="s">
        <v>72</v>
      </c>
      <c r="C21" s="5">
        <v>0.05</v>
      </c>
    </row>
    <row r="22" spans="2:7" x14ac:dyDescent="0.3">
      <c r="B22" s="24" t="s">
        <v>68</v>
      </c>
      <c r="C22">
        <f>C15</f>
        <v>3315.3365360855541</v>
      </c>
    </row>
    <row r="23" spans="2:7" x14ac:dyDescent="0.3">
      <c r="B23" s="24" t="s">
        <v>73</v>
      </c>
      <c r="C23" s="16">
        <f>_xlfn.F.INV.RT(C21,1,198)</f>
        <v>3.8888529328918917</v>
      </c>
    </row>
    <row r="24" spans="2:7" x14ac:dyDescent="0.3">
      <c r="B24" s="25" t="s">
        <v>74</v>
      </c>
      <c r="C24">
        <f>C22</f>
        <v>3315.3365360855541</v>
      </c>
      <c r="D24" t="s">
        <v>56</v>
      </c>
      <c r="E24">
        <f>C23</f>
        <v>3.8888529328918917</v>
      </c>
      <c r="F24" s="23" t="s">
        <v>66</v>
      </c>
      <c r="G24" t="s">
        <v>75</v>
      </c>
    </row>
    <row r="25" spans="2:7" x14ac:dyDescent="0.3">
      <c r="B25" s="24"/>
    </row>
    <row r="26" spans="2:7" x14ac:dyDescent="0.3">
      <c r="B26" s="24"/>
      <c r="C26" s="16"/>
    </row>
    <row r="27" spans="2:7" x14ac:dyDescent="0.3">
      <c r="B27" s="24"/>
    </row>
    <row r="28" spans="2:7" x14ac:dyDescent="0.3">
      <c r="B28" s="24"/>
    </row>
    <row r="29" spans="2:7" x14ac:dyDescent="0.3">
      <c r="B29" s="24"/>
    </row>
    <row r="30" spans="2:7" x14ac:dyDescent="0.3">
      <c r="B30" s="24"/>
    </row>
    <row r="31" spans="2:7" x14ac:dyDescent="0.3">
      <c r="B31" s="24"/>
    </row>
    <row r="32" spans="2:7" x14ac:dyDescent="0.3">
      <c r="B32" s="24"/>
    </row>
    <row r="33" spans="2:6" x14ac:dyDescent="0.3">
      <c r="B33" s="24"/>
    </row>
    <row r="34" spans="2:6" x14ac:dyDescent="0.3">
      <c r="B34" s="24"/>
    </row>
    <row r="35" spans="2:6" x14ac:dyDescent="0.3">
      <c r="B35" s="24"/>
    </row>
    <row r="36" spans="2:6" x14ac:dyDescent="0.3">
      <c r="B36" s="24"/>
    </row>
    <row r="37" spans="2:6" x14ac:dyDescent="0.3">
      <c r="B37" s="24"/>
    </row>
    <row r="38" spans="2:6" x14ac:dyDescent="0.3">
      <c r="B38" s="24"/>
    </row>
    <row r="39" spans="2:6" x14ac:dyDescent="0.3">
      <c r="B39" s="24"/>
    </row>
    <row r="40" spans="2:6" x14ac:dyDescent="0.3">
      <c r="B40" s="24"/>
    </row>
    <row r="41" spans="2:6" x14ac:dyDescent="0.3">
      <c r="B41" s="24"/>
    </row>
    <row r="42" spans="2:6" x14ac:dyDescent="0.3">
      <c r="B42" s="24"/>
    </row>
    <row r="43" spans="2:6" x14ac:dyDescent="0.3">
      <c r="B43" s="24"/>
      <c r="C43" s="16"/>
    </row>
    <row r="44" spans="2:6" x14ac:dyDescent="0.3">
      <c r="B44" s="25"/>
      <c r="F44" s="23"/>
    </row>
  </sheetData>
  <mergeCells count="1">
    <mergeCell ref="E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исходный</vt:lpstr>
      <vt:lpstr>№1</vt:lpstr>
      <vt:lpstr>№2</vt:lpstr>
      <vt:lpstr>№3</vt:lpstr>
      <vt:lpstr>№4</vt:lpstr>
      <vt:lpstr>№5</vt:lpstr>
      <vt:lpstr>№6</vt:lpstr>
      <vt:lpstr>№7</vt:lpstr>
      <vt:lpstr>№8</vt:lpstr>
      <vt:lpstr>№9</vt:lpstr>
      <vt:lpstr>№10</vt:lpstr>
      <vt:lpstr>№11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2021-11-27T00:42:02Z</dcterms:created>
  <dcterms:modified xsi:type="dcterms:W3CDTF">2021-11-28T21:29:42Z</dcterms:modified>
</cp:coreProperties>
</file>